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firstSheet="13" activeTab="19"/>
  </bookViews>
  <sheets>
    <sheet name="4.15.1.tāme" sheetId="1" r:id="rId1"/>
    <sheet name="4.16.1.tāme" sheetId="2" r:id="rId2"/>
    <sheet name="4.17.1.tāme" sheetId="3" r:id="rId3"/>
    <sheet name="4.18.1.tāme" sheetId="4" r:id="rId4"/>
    <sheet name="4.18.2.tāme" sheetId="5" r:id="rId5"/>
    <sheet name="4.19.1.tāme" sheetId="6" r:id="rId6"/>
    <sheet name="4.19.2.tāme" sheetId="7" r:id="rId7"/>
    <sheet name="4.20.1.tāme" sheetId="8" r:id="rId8"/>
    <sheet name="4.21.1.tāme" sheetId="9" r:id="rId9"/>
    <sheet name="4.21.2.tāme" sheetId="10" r:id="rId10"/>
    <sheet name="4.21.3.tāme" sheetId="11" r:id="rId11"/>
    <sheet name="4.21.4.tāme" sheetId="12" r:id="rId12"/>
    <sheet name="4.21.5.tāme" sheetId="13" r:id="rId13"/>
    <sheet name="4.21.6.tāme" sheetId="14" r:id="rId14"/>
    <sheet name="5.1.1.tāme" sheetId="15" r:id="rId15"/>
    <sheet name="5.2.1.tāme" sheetId="16" r:id="rId16"/>
    <sheet name="5.3.1.tāme" sheetId="17" r:id="rId17"/>
    <sheet name="5.3.2.tāme" sheetId="18" r:id="rId18"/>
    <sheet name="6.1.1.tāme" sheetId="19" r:id="rId19"/>
    <sheet name="6.1.2.tāme" sheetId="20" r:id="rId20"/>
  </sheets>
  <definedNames>
    <definedName name="_xlnm.Print_Area" localSheetId="0">'4.15.1.tāme'!$A$2:$H$159</definedName>
    <definedName name="_xlnm.Print_Area" localSheetId="1">'4.16.1.tāme'!$A$1:$I$159</definedName>
    <definedName name="_xlnm.Print_Area" localSheetId="2">'4.17.1.tāme'!$A$1:$I$159</definedName>
    <definedName name="_xlnm.Print_Area" localSheetId="3">'4.18.1.tāme'!$A$2:$H$160</definedName>
    <definedName name="_xlnm.Print_Area" localSheetId="4">'4.18.2.tāme'!$A$1:$G$149</definedName>
    <definedName name="_xlnm.Print_Area" localSheetId="5">'4.19.1.tāme'!$A$2:$H$159</definedName>
    <definedName name="_xlnm.Print_Area" localSheetId="6">'4.19.2.tāme'!$A$2:$F$149</definedName>
    <definedName name="_xlnm.Print_Area" localSheetId="7">'4.20.1.tāme'!$A$2:$H$159</definedName>
    <definedName name="_xlnm.Print_Area" localSheetId="8">'4.21.1.tāme'!$A$2:$H$159</definedName>
    <definedName name="_xlnm.Print_Area" localSheetId="9">'4.21.2.tāme'!$A$2:$H$159</definedName>
    <definedName name="_xlnm.Print_Area" localSheetId="10">'4.21.3.tāme'!$A$2:$H$159</definedName>
    <definedName name="_xlnm.Print_Area" localSheetId="11">'4.21.4.tāme'!$A$2:$H$159</definedName>
    <definedName name="_xlnm.Print_Area" localSheetId="12">'4.21.5.tāme'!$A$2:$H$159</definedName>
    <definedName name="_xlnm.Print_Area" localSheetId="13">'4.21.6.tāme'!$A$2:$H$159</definedName>
    <definedName name="_xlnm.Print_Area" localSheetId="14">'5.1.1.tāme'!$A$2:$H$159</definedName>
    <definedName name="_xlnm.Print_Area" localSheetId="15">'5.2.1.tāme'!$A$2:$H$159</definedName>
    <definedName name="_xlnm.Print_Area" localSheetId="16">'5.3.1.tāme'!$A$2:$H$159</definedName>
    <definedName name="_xlnm.Print_Area" localSheetId="17">'5.3.2.tāme'!$A$2:$H$159</definedName>
    <definedName name="_xlnm.Print_Area" localSheetId="18">'6.1.1.tāme'!$A$2:$H$159</definedName>
    <definedName name="_xlnm.Print_Area" localSheetId="19">'6.1.2.tāme'!$A$2:$H$159</definedName>
    <definedName name="_xlnm.Print_Titles" localSheetId="0">'4.15.1.tāme'!$12:$12</definedName>
    <definedName name="_xlnm.Print_Titles" localSheetId="1">'4.16.1.tāme'!$12:$12</definedName>
    <definedName name="_xlnm.Print_Titles" localSheetId="2">'4.17.1.tāme'!$12:$12</definedName>
    <definedName name="_xlnm.Print_Titles" localSheetId="3">'4.18.1.tāme'!$13:$13</definedName>
    <definedName name="_xlnm.Print_Titles" localSheetId="4">'4.18.2.tāme'!$12:$12</definedName>
    <definedName name="_xlnm.Print_Titles" localSheetId="5">'4.19.1.tāme'!$12:$12</definedName>
    <definedName name="_xlnm.Print_Titles" localSheetId="6">'4.19.2.tāme'!$12:$12</definedName>
    <definedName name="_xlnm.Print_Titles" localSheetId="7">'4.20.1.tāme'!$12:$12</definedName>
    <definedName name="_xlnm.Print_Titles" localSheetId="8">'4.21.1.tāme'!$12:$12</definedName>
    <definedName name="_xlnm.Print_Titles" localSheetId="9">'4.21.2.tāme'!$12:$12</definedName>
    <definedName name="_xlnm.Print_Titles" localSheetId="10">'4.21.3.tāme'!$12:$12</definedName>
    <definedName name="_xlnm.Print_Titles" localSheetId="11">'4.21.4.tāme'!$12:$12</definedName>
    <definedName name="_xlnm.Print_Titles" localSheetId="12">'4.21.5.tāme'!$12:$12</definedName>
    <definedName name="_xlnm.Print_Titles" localSheetId="13">'4.21.6.tāme'!$12:$12</definedName>
    <definedName name="_xlnm.Print_Titles" localSheetId="14">'5.1.1.tāme'!$12:$12</definedName>
    <definedName name="_xlnm.Print_Titles" localSheetId="15">'5.2.1.tāme'!$12:$12</definedName>
    <definedName name="_xlnm.Print_Titles" localSheetId="16">'5.3.1.tāme'!$12:$12</definedName>
    <definedName name="_xlnm.Print_Titles" localSheetId="17">'5.3.2.tāme'!$12:$12</definedName>
    <definedName name="_xlnm.Print_Titles" localSheetId="18">'6.1.1.tāme'!$12:$12</definedName>
    <definedName name="_xlnm.Print_Titles" localSheetId="19">'6.1.2.tāme'!$12:$12</definedName>
  </definedNames>
  <calcPr fullCalcOnLoad="1"/>
</workbook>
</file>

<file path=xl/sharedStrings.xml><?xml version="1.0" encoding="utf-8"?>
<sst xmlns="http://schemas.openxmlformats.org/spreadsheetml/2006/main" count="3699" uniqueCount="222">
  <si>
    <t>IEŅĒMUMU UN IZDEVUMU TĀME 2006.GADAM</t>
  </si>
  <si>
    <t xml:space="preserve">Iestāde               </t>
  </si>
  <si>
    <t>Jūrmalas bērnu un jauniešu valodu centrs</t>
  </si>
  <si>
    <t>Adrese</t>
  </si>
  <si>
    <t>Budžeta subkonta Nr.2180000423</t>
  </si>
  <si>
    <t>Rādītāju nosaukumi</t>
  </si>
  <si>
    <t xml:space="preserve"> Izdevumu tāme </t>
  </si>
  <si>
    <t>kods</t>
  </si>
  <si>
    <t>2006.gadam</t>
  </si>
  <si>
    <t xml:space="preserve">Budžeta klasifik. </t>
  </si>
  <si>
    <t>Kopā</t>
  </si>
  <si>
    <t>Pamatbudžets</t>
  </si>
  <si>
    <t>Maksājumi no valsts budžeta</t>
  </si>
  <si>
    <t>Maksājumi no citiem budžetiem</t>
  </si>
  <si>
    <t>Maksas pakalp.</t>
  </si>
  <si>
    <t>Spec. budž.</t>
  </si>
  <si>
    <t>1</t>
  </si>
  <si>
    <t xml:space="preserve">  I   IEŅĒMUMI</t>
  </si>
  <si>
    <t>Ieņēmumi pavisam kopā, t.sk.</t>
  </si>
  <si>
    <t>Atlikums gada sākumā, t.sk:</t>
  </si>
  <si>
    <t>kasē</t>
  </si>
  <si>
    <t>bankā</t>
  </si>
  <si>
    <t>Tekošā gada ieņēmumi</t>
  </si>
  <si>
    <t>X</t>
  </si>
  <si>
    <t>Maksas pakalpojumi un citi pašu ieņēmumi kopā, t.sk:</t>
  </si>
  <si>
    <t>Maksa par izglītības pakalpojumiem</t>
  </si>
  <si>
    <t>Ieņēmumi par dokumentu izsniegšanu un kancelejas pakalpojumiem</t>
  </si>
  <si>
    <t>Ieņēmumi par nomu un īri</t>
  </si>
  <si>
    <t>Ieņēmumi par pārējiem budžeta iestāžu maksas pakalpojumiem</t>
  </si>
  <si>
    <t>Citi iepriekš neklasificētie maksas pakalpojumi u.c.pašu ieņēmumi</t>
  </si>
  <si>
    <t xml:space="preserve">    -</t>
  </si>
  <si>
    <t xml:space="preserve">  I I     IZDEVUMI</t>
  </si>
  <si>
    <t>Izdevumi pavisam kopā, t.sk.</t>
  </si>
  <si>
    <t>Izdevumi (uzturēšanas izdevumi+izdevumi kapitālieguldījumiem)</t>
  </si>
  <si>
    <t>Uzturēšanas izdevumi kopā (1000,2000, 3000)</t>
  </si>
  <si>
    <t>Kārtējie izdevumi - kopā</t>
  </si>
  <si>
    <t>Atalgojums kopā</t>
  </si>
  <si>
    <t>Algas</t>
  </si>
  <si>
    <t>Ls</t>
  </si>
  <si>
    <t>Vidējā alga mēnesī</t>
  </si>
  <si>
    <t>skaits</t>
  </si>
  <si>
    <t xml:space="preserve">Darbinieku skaits </t>
  </si>
  <si>
    <t>Piemaksas pie algām</t>
  </si>
  <si>
    <t>Pabalsti un kompensācijas</t>
  </si>
  <si>
    <t>Atalgojums ārštata darbiniekiem</t>
  </si>
  <si>
    <t>Valsts sociālās apdrošināšanas iemaksas</t>
  </si>
  <si>
    <t>Komandējumu izdevumi</t>
  </si>
  <si>
    <t>Iekšzemes komandējumi un dienesta braucieni</t>
  </si>
  <si>
    <t>Ārvalstu komandējumi</t>
  </si>
  <si>
    <t>Pakalpojumu apmaksa - kopā</t>
  </si>
  <si>
    <t>Pasta, telefona un citu sakaru pakalpojumu apmaksa, t.sk.:</t>
  </si>
  <si>
    <t>Telefona abonēšanas maksa, vietējo un tālsarunu apmaksa</t>
  </si>
  <si>
    <t>Valsts nozīmes datu pārraides tīkla pakalpojumu apmaksa</t>
  </si>
  <si>
    <t>Pārējo sakaru pakalpojumu apmaksa</t>
  </si>
  <si>
    <t>Mobilā telefona abonēšanas maksas, sarunu apmaksa</t>
  </si>
  <si>
    <t>Interneta pakalpojumu sniedzēju apmaksa</t>
  </si>
  <si>
    <t>Darba dēvēja apmaksātie veselības aprūpes pasākumi</t>
  </si>
  <si>
    <t>Ar administrācijas darbības nodrošināšanu saistīto pakalpojumu apmaksa, t.sk:</t>
  </si>
  <si>
    <t>Tipogrāfiju un publikāciju pakalpojumi</t>
  </si>
  <si>
    <t>Ārzemju delegāciju saimnieciskā apkalpošana</t>
  </si>
  <si>
    <t>Periodiskās literatūras iegāde iestādes vajadzībām</t>
  </si>
  <si>
    <t>Juridiskie pakalpojumi</t>
  </si>
  <si>
    <t>Semināru, kursu u.tml.pasākumu apmaksa</t>
  </si>
  <si>
    <t>Līgumdarbu apmaksa (ja līg.tiek slēgts ar jurid.pers.)</t>
  </si>
  <si>
    <t>Citi pakalpojumi, saistīti ar administrācijas vajadzībām</t>
  </si>
  <si>
    <t>Remonta darbu un iestāžu uzturēšanas pakalpojumu apmaksa (izņemot ēku, būvju un ceļu kapitālo remontu, t.sk:</t>
  </si>
  <si>
    <t xml:space="preserve">Ēku, būvju un telpu kārtējais remonts </t>
  </si>
  <si>
    <t xml:space="preserve">       - ēku un būvju remonts</t>
  </si>
  <si>
    <t xml:space="preserve">       - telpu remonts</t>
  </si>
  <si>
    <t>Transportlīdzekļu uzturēšana un remonts</t>
  </si>
  <si>
    <t>Iekārtu, inventāra un aparatūras remonts, tehniskā apkalpošana</t>
  </si>
  <si>
    <t>Ēku un telpu uzturēšana, labiekārtošana (uzkopšana, paklāju maiņa, apsardze, dezinfekcija, dezinsekcija u.c.)</t>
  </si>
  <si>
    <t>Transportlīdzekļu valsts obligātās civiltiesiskās apdrošin. prēmiju maksājumi</t>
  </si>
  <si>
    <t>Līdzekļi kases izdevumu atjaunošanai, ko apdrošināšanas sabiedrības atmaksā no transportlīdzekļu valsts obligātās civiltiesiskās apdrošināšanas prēmiju maksājumiem</t>
  </si>
  <si>
    <t>Pārējie pakalpojumi, saistīti ar iestāžu uzturēšanu</t>
  </si>
  <si>
    <t>Informācijas tehnoloģiju pakalpojumu apmaksa</t>
  </si>
  <si>
    <t>Datoru un datoru tīklu programmatūras izstrādāšanas izdevumi</t>
  </si>
  <si>
    <t>datoru un datoru tīklu programmatūras apkalpošanas izdevumi</t>
  </si>
  <si>
    <t>Citi pakalpojumi, saistīti datoriem un informācijas tehnoloģijām</t>
  </si>
  <si>
    <t>Telpu, ilgtermiņa ieguldījumu, pamatlīdzekļu, inventāra īre un noma</t>
  </si>
  <si>
    <t>Telpu īre un noma</t>
  </si>
  <si>
    <t>Transportlīdzekļu noma</t>
  </si>
  <si>
    <t>Pārējā noma</t>
  </si>
  <si>
    <t>Citi pakalpojumi, t.sk:</t>
  </si>
  <si>
    <t>Izdevumi, kas saistīti ar operatīvo darbību</t>
  </si>
  <si>
    <t>Pārējie klasifikācijā neuzskaitītie pakalpojumu veidi</t>
  </si>
  <si>
    <t>Maksa par zinātniski pētniecisko darbu</t>
  </si>
  <si>
    <t>Maksātnespējas procesa administratora pakalpojumu atlīdzība</t>
  </si>
  <si>
    <t>Līdzekļi neparedzētiem gadījumiem</t>
  </si>
  <si>
    <t>Atkritumu izvešana</t>
  </si>
  <si>
    <t>Kārtējie izdevumi, kas segti no ārvalstu finansu palīdzības līdzekļiem</t>
  </si>
  <si>
    <t>Nodokļu un nodevu maksājumi</t>
  </si>
  <si>
    <t>Zemes nodoklis</t>
  </si>
  <si>
    <t>Pievienotās vērtības nodoklis</t>
  </si>
  <si>
    <t>Nekustamā īpašuma nodoklis</t>
  </si>
  <si>
    <t>Pārējie nodokļu un nodevu maksājumi</t>
  </si>
  <si>
    <t>Materiālu, energoresursu, ūdens un inventāra vērtībā līdz Ls 50 par 1 vienību iegāde - kopā</t>
  </si>
  <si>
    <t>Kancelejas preces, inventārs un spectērpi, t.sk:</t>
  </si>
  <si>
    <t>Kancelejas preces un materiāli</t>
  </si>
  <si>
    <t>Inventārs</t>
  </si>
  <si>
    <t>Spectērpi</t>
  </si>
  <si>
    <t>Izdevumi apkurei, apgaismošanai un energētisko materiālu iegādei, t.sk:</t>
  </si>
  <si>
    <t>Maksa par apkuri</t>
  </si>
  <si>
    <t>Maksa par gāzi</t>
  </si>
  <si>
    <t>Maksa par elektroenerģiju</t>
  </si>
  <si>
    <t>Maksa par malkas iegādi</t>
  </si>
  <si>
    <t>Maksa par ogļu iegādi</t>
  </si>
  <si>
    <t>Maksa par degvielu</t>
  </si>
  <si>
    <t>Maksa par ūdeni un pārējo enerģētisko materiālu iegādi</t>
  </si>
  <si>
    <t>Materiāli un izejvielas palīgražošanai</t>
  </si>
  <si>
    <t>Medikamenti, ķimikālijas, laboratorijas preces</t>
  </si>
  <si>
    <t>Kārtējā remonta un iestāžu uzturēšanas materiāli, t.sk:</t>
  </si>
  <si>
    <t>Remontmateriāli</t>
  </si>
  <si>
    <t>Saimniecības materiāli</t>
  </si>
  <si>
    <t>Elektroiekārtu remonta un uzturēšanas materiāli</t>
  </si>
  <si>
    <t>Transportlīdzekļu uzturēšanas un remontmateriālu izdevumi (rezerves daļas, krāsas u.c.)</t>
  </si>
  <si>
    <t>Datortehnikas remonta un uzturēšanas materiāli</t>
  </si>
  <si>
    <t>Pārējās kārtējā remonta materiālu izmaksas</t>
  </si>
  <si>
    <t>Valsts un pašvaldību aprūpē esošo personu uzturēšanas līdzekļi, t.sk.:</t>
  </si>
  <si>
    <t>Mīkstā inventāra un ietērpa iegāde</t>
  </si>
  <si>
    <t>Virtuves inventāra, trauku un galda piederumu iegāde</t>
  </si>
  <si>
    <t>Ēdināšanas izdevumi</t>
  </si>
  <si>
    <t>Formas tērpu iegāde</t>
  </si>
  <si>
    <t>Uzturdevas kompensācija naudā</t>
  </si>
  <si>
    <t>Veselības pasākumu apmaksa</t>
  </si>
  <si>
    <t>Kabatas naudas izmaksas saskaņā ar LR lik."Sociālo pakalpojumu un sociālās palīdzības likums" 29.p.</t>
  </si>
  <si>
    <t>Personīgās higienas preces</t>
  </si>
  <si>
    <t>Mācību līdzekļi un materiāli</t>
  </si>
  <si>
    <t>Specifiskie materiāli un inventārs</t>
  </si>
  <si>
    <t>Munīcijas iegāde</t>
  </si>
  <si>
    <t>Pārējie specifiskas lietošanas materiāli un inventārs</t>
  </si>
  <si>
    <t>Pārējie materiāli</t>
  </si>
  <si>
    <t>Grāmatu un žurnālu iegāde, t.sk:</t>
  </si>
  <si>
    <t>Mācību grāmatas</t>
  </si>
  <si>
    <t>Bibliotēkas grāmatas un žurnāli</t>
  </si>
  <si>
    <t>Pārējās grāmatas un žurnāli</t>
  </si>
  <si>
    <t>Maksājumi par aizdevumiem un kredītiem</t>
  </si>
  <si>
    <t>Subsīdijas un dotācijas - kopā</t>
  </si>
  <si>
    <t>Subsīdijas</t>
  </si>
  <si>
    <t>Mērķdotācijas pašvaldību budžetiem</t>
  </si>
  <si>
    <t>Dotācijas pašvaldību budžetiem</t>
  </si>
  <si>
    <t>Dotācijas iestādēm un organizācijām</t>
  </si>
  <si>
    <t>Dotācijas iedzīvotājiem</t>
  </si>
  <si>
    <t>Biedru naudas, dalības maksas</t>
  </si>
  <si>
    <t>Pašvaldības budžeta transferi uzturēšanas izdevumiem</t>
  </si>
  <si>
    <t>Izdevumi kapitālieguldījumiem - kopā (4000,6000, 7000)</t>
  </si>
  <si>
    <t>Kapitālie izdevumi kopā</t>
  </si>
  <si>
    <t>Kustamie īpašumi (virs 50 Ls), t.sk:</t>
  </si>
  <si>
    <t>Datori un skaitļošanas tehnika</t>
  </si>
  <si>
    <t>Medicīnas un laboratoriju iekārta</t>
  </si>
  <si>
    <t>Transportlīdzekļi</t>
  </si>
  <si>
    <t>Kancelejas mēbeles un telpu iekārta</t>
  </si>
  <si>
    <t>Pārējie kustamie īpašumi</t>
  </si>
  <si>
    <t>Mākslas priekšmeti un muzeja eksponāti</t>
  </si>
  <si>
    <t>Intelektuālais īpašums</t>
  </si>
  <si>
    <t>Kapitālie izdevumi, kas segti no ārvalstu finansu palīdzības līdzekļiem</t>
  </si>
  <si>
    <t>Nekustamo īpašumu (ēku, būvju) iegāde</t>
  </si>
  <si>
    <t>Kapitālais remonts</t>
  </si>
  <si>
    <t>Zemes iegāde</t>
  </si>
  <si>
    <t>Investīcijas</t>
  </si>
  <si>
    <t>Atlikums perioda beigās, t.sk</t>
  </si>
  <si>
    <t>Kontrolsumma</t>
  </si>
  <si>
    <t>Lielais baseins</t>
  </si>
  <si>
    <t>Mazais baseins</t>
  </si>
  <si>
    <t>Trenažieru zāle , Aboniments</t>
  </si>
  <si>
    <t xml:space="preserve">   Vaivaru pamatskola</t>
  </si>
  <si>
    <t>Budžeta subkonta Nr.</t>
  </si>
  <si>
    <t>Budžeta subkonta Nr.22200004211</t>
  </si>
  <si>
    <t xml:space="preserve">    - ziedojumi</t>
  </si>
  <si>
    <t>SO Vecās tehnikas klubs MG - "Vecās tehnikas muzejs"</t>
  </si>
  <si>
    <t>Jūrmalas pilsētas dome</t>
  </si>
  <si>
    <t>Budžeta subkonta Nr. LV84PARX0002484572001</t>
  </si>
  <si>
    <t>Budžeta subkonta Nr. LV06TREL2620172120000</t>
  </si>
  <si>
    <t xml:space="preserve">Iestāde      </t>
  </si>
  <si>
    <t>Jūrmalas pilsētas labklājības pārvalde</t>
  </si>
  <si>
    <t xml:space="preserve">Adrese  </t>
  </si>
  <si>
    <t>Budžeta subkonta Nr.    LV72PARX0002484572023</t>
  </si>
  <si>
    <t>SIA "Bulduru slimnīca"</t>
  </si>
  <si>
    <t>Jūrmalas pilsētas Labklājības pārvalde</t>
  </si>
  <si>
    <t>Iestāde</t>
  </si>
  <si>
    <t>Vaivaru pamatskola</t>
  </si>
  <si>
    <t>Pārējie ieņēmumi</t>
  </si>
  <si>
    <t>Ziedojumi</t>
  </si>
  <si>
    <t xml:space="preserve">Iestāde </t>
  </si>
  <si>
    <t>Jūrmalas sākumskola "Atvase"</t>
  </si>
  <si>
    <t xml:space="preserve">Adrese </t>
  </si>
  <si>
    <t>Budžeta subkonta Nr.62200004211</t>
  </si>
  <si>
    <t>Valdības funkciju klasifikācijas kods O4.211</t>
  </si>
  <si>
    <t>Budžeta subkonta Nr.  LV24PARX0002484575021;LV87PARX0002484576021</t>
  </si>
  <si>
    <t>Valdības funkciju klasifikācijas kods  04.211</t>
  </si>
  <si>
    <t xml:space="preserve">Valdības funkciju klasifikācijas kods      05.700 </t>
  </si>
  <si>
    <t xml:space="preserve">Valdības funkciju klasifikācijas kods   06.150   </t>
  </si>
  <si>
    <t xml:space="preserve">Valdības funkciju klasifikācijas kods    06.251   </t>
  </si>
  <si>
    <t>Budžeta subkonta Nr. LV29PARX0002484572021;LV92PARX0002484573021;</t>
  </si>
  <si>
    <t>LV 53PARX0002484577021; LV24PARX0002484575021;LV87PARX0002484576021</t>
  </si>
  <si>
    <t>SPECIĀLĀ BUDŽETA IEŅĒMUMU UN IZDEVUMU TĀME</t>
  </si>
  <si>
    <t>2006.GADAM PA IEŅĒMUMU VEIDIEM</t>
  </si>
  <si>
    <t>Ogres ielā 4a, Jūrmalā</t>
  </si>
  <si>
    <t>Valdības funkciju klasifikācijas kods      04.423</t>
  </si>
  <si>
    <r>
      <t xml:space="preserve">Iestāde     </t>
    </r>
    <r>
      <rPr>
        <b/>
        <sz val="10"/>
        <rFont val="Arial"/>
        <family val="2"/>
      </rPr>
      <t xml:space="preserve">Jurmalas peldēšanas skola </t>
    </r>
    <r>
      <rPr>
        <sz val="10"/>
        <rFont val="Arial"/>
        <family val="2"/>
      </rPr>
      <t xml:space="preserve">           </t>
    </r>
  </si>
  <si>
    <t>Adrese       Rūpniecības ielā 13, Jūrmalā</t>
  </si>
  <si>
    <t>Valdības funkciju klasifikācijas kods       04.422</t>
  </si>
  <si>
    <r>
      <t xml:space="preserve">Budžeta subkonta </t>
    </r>
    <r>
      <rPr>
        <sz val="7"/>
        <rFont val="Arial"/>
        <family val="2"/>
      </rPr>
      <t>Nr.LV 83PARX0002484572019, LV 49PARX 000248573019, LV 10PARX 0002484577019</t>
    </r>
  </si>
  <si>
    <r>
      <t xml:space="preserve">Iestāde     </t>
    </r>
    <r>
      <rPr>
        <b/>
        <sz val="10"/>
        <rFont val="Arial"/>
        <family val="2"/>
      </rPr>
      <t xml:space="preserve">JŪRMALAS MŪZIKAS VIDUSSKOLA </t>
    </r>
    <r>
      <rPr>
        <sz val="10"/>
        <rFont val="Arial"/>
        <family val="2"/>
      </rPr>
      <t xml:space="preserve">              </t>
    </r>
  </si>
  <si>
    <t>Adrese     Smilšu ielā 7,Jūrmalā</t>
  </si>
  <si>
    <t>Valdības funkciju klasifikācijas kods       04.421</t>
  </si>
  <si>
    <r>
      <t xml:space="preserve">Budžeta subkonta </t>
    </r>
    <r>
      <rPr>
        <sz val="7"/>
        <rFont val="Arial"/>
        <family val="2"/>
      </rPr>
      <t>Nr.LV56PARX0002484572020, LV22PARX0002484573020, LV80PARX0002484577020</t>
    </r>
  </si>
  <si>
    <t xml:space="preserve">   Skautu ielā 2, Jūrmalā</t>
  </si>
  <si>
    <t>Skautu ielā 2, Jūrmalā</t>
  </si>
  <si>
    <t>Valdības funkciju klasifikācijas kods      04.211</t>
  </si>
  <si>
    <r>
      <t xml:space="preserve">Iestāde   </t>
    </r>
    <r>
      <rPr>
        <b/>
        <sz val="10"/>
        <rFont val="Arial"/>
        <family val="2"/>
      </rPr>
      <t xml:space="preserve">Jūrmalas sākumskola "Atvase"  </t>
    </r>
    <r>
      <rPr>
        <sz val="10"/>
        <rFont val="Arial"/>
        <family val="2"/>
      </rPr>
      <t xml:space="preserve">          </t>
    </r>
  </si>
  <si>
    <t>Adrese    Raiņa ielā 53, Jūrmalā</t>
  </si>
  <si>
    <t>Raiņa ielā 53, Jūrmalā</t>
  </si>
  <si>
    <t>Mellužu pr.54, Jūrmalā</t>
  </si>
  <si>
    <t>Jomas ielā 1/5, Jūrmalā</t>
  </si>
  <si>
    <t>Valdības funkciju klasifikācijas kods       04.110</t>
  </si>
  <si>
    <t>Valdības funkciju klasifikācijas kods       04.213</t>
  </si>
  <si>
    <t>Valdības funkciju klasifikācijas kods      04.422</t>
  </si>
  <si>
    <t>Mellužu pr.83, Jūrmalā</t>
  </si>
  <si>
    <t>Adrese      Vienības pr.19/21, Jūrmalā</t>
  </si>
  <si>
    <t>Valdības funkciju klasifikācijas kods      05.110</t>
  </si>
  <si>
    <t>Valdības funkciju klasifikācijas kods      05.210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</si>
</sst>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ont="1" applyFill="1" applyAlignment="1" applyProtection="1">
      <alignment vertical="top"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top" textRotation="90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 applyProtection="1">
      <alignment vertical="center"/>
      <protection/>
    </xf>
    <xf numFmtId="3" fontId="7" fillId="0" borderId="17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3" fontId="4" fillId="0" borderId="0" xfId="0" applyNumberFormat="1" applyFont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top" wrapText="1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 applyProtection="1">
      <alignment vertical="center"/>
      <protection/>
    </xf>
    <xf numFmtId="3" fontId="7" fillId="0" borderId="12" xfId="0" applyNumberFormat="1" applyFont="1" applyBorder="1" applyAlignment="1">
      <alignment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 locked="0"/>
    </xf>
    <xf numFmtId="3" fontId="4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3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0" fillId="0" borderId="21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3" fontId="7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3" fontId="4" fillId="0" borderId="18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3" fontId="11" fillId="0" borderId="0" xfId="0" applyNumberFormat="1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top" wrapText="1"/>
    </xf>
    <xf numFmtId="3" fontId="11" fillId="0" borderId="12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top" wrapText="1"/>
    </xf>
    <xf numFmtId="3" fontId="11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3" xfId="0" applyFont="1" applyFill="1" applyBorder="1" applyAlignment="1">
      <alignment horizontal="left" vertical="center" wrapText="1"/>
    </xf>
    <xf numFmtId="3" fontId="11" fillId="0" borderId="12" xfId="0" applyNumberFormat="1" applyFont="1" applyBorder="1" applyAlignment="1" applyProtection="1">
      <alignment vertical="center"/>
      <protection/>
    </xf>
    <xf numFmtId="0" fontId="11" fillId="0" borderId="3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/>
    </xf>
    <xf numFmtId="3" fontId="3" fillId="0" borderId="12" xfId="0" applyNumberFormat="1" applyFont="1" applyBorder="1" applyAlignment="1">
      <alignment vertical="center"/>
    </xf>
    <xf numFmtId="1" fontId="7" fillId="0" borderId="18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top"/>
    </xf>
    <xf numFmtId="0" fontId="4" fillId="0" borderId="19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vertical="top"/>
    </xf>
    <xf numFmtId="0" fontId="13" fillId="0" borderId="18" xfId="0" applyFont="1" applyFill="1" applyBorder="1" applyAlignment="1">
      <alignment vertical="center"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7" fillId="0" borderId="18" xfId="0" applyNumberFormat="1" applyFont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5" xfId="0" applyNumberFormat="1" applyFont="1" applyFill="1" applyBorder="1" applyAlignment="1">
      <alignment horizontal="center" vertical="top" textRotation="90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1" fontId="4" fillId="2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3" fontId="4" fillId="0" borderId="0" xfId="0" applyNumberFormat="1" applyFont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top" wrapText="1"/>
    </xf>
    <xf numFmtId="3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20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7" fillId="0" borderId="2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vertical="center"/>
      <protection/>
    </xf>
    <xf numFmtId="3" fontId="4" fillId="0" borderId="20" xfId="0" applyNumberFormat="1" applyFont="1" applyBorder="1" applyAlignment="1" applyProtection="1">
      <alignment vertical="center"/>
      <protection/>
    </xf>
    <xf numFmtId="0" fontId="13" fillId="0" borderId="18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43" fontId="0" fillId="2" borderId="0" xfId="15" applyFont="1" applyFill="1" applyAlignment="1" applyProtection="1">
      <alignment vertical="top"/>
      <protection locked="0"/>
    </xf>
    <xf numFmtId="49" fontId="4" fillId="2" borderId="23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197</v>
      </c>
      <c r="C6" s="2"/>
      <c r="D6" s="2"/>
      <c r="E6" s="2"/>
      <c r="F6" s="2"/>
      <c r="G6" s="2"/>
      <c r="H6" s="2"/>
    </row>
    <row r="7" spans="1:8" s="3" customFormat="1" ht="12.75">
      <c r="A7" s="1" t="s">
        <v>198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57964</v>
      </c>
      <c r="D15" s="42">
        <f>SUM(D16,D19,D20,)</f>
        <v>18045</v>
      </c>
      <c r="E15" s="42">
        <f>SUM(E16,E19,E20,)</f>
        <v>10663</v>
      </c>
      <c r="F15" s="43">
        <f>SUM(F16,F19,F20,)</f>
        <v>0</v>
      </c>
      <c r="G15" s="42">
        <f>SUM(G16,G19,G20,)</f>
        <v>29256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18045</v>
      </c>
      <c r="E19" s="58">
        <v>10663</v>
      </c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29256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29256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29256</v>
      </c>
      <c r="D21" s="68" t="s">
        <v>23</v>
      </c>
      <c r="E21" s="68" t="s">
        <v>23</v>
      </c>
      <c r="F21" s="68" t="s">
        <v>23</v>
      </c>
      <c r="G21" s="69">
        <v>29256</v>
      </c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57964</v>
      </c>
      <c r="D30" s="42">
        <f>SUM(D31,D156)</f>
        <v>18045</v>
      </c>
      <c r="E30" s="42">
        <f>SUM(E31,E156)</f>
        <v>10663</v>
      </c>
      <c r="F30" s="43">
        <f>SUM(F31,F156)</f>
        <v>0</v>
      </c>
      <c r="G30" s="42">
        <f>SUM(G31,G156)</f>
        <v>29256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57964</v>
      </c>
      <c r="D31" s="80">
        <f>SUM(D141,D32)</f>
        <v>18045</v>
      </c>
      <c r="E31" s="80">
        <f>SUM(E141,E32)</f>
        <v>10663</v>
      </c>
      <c r="F31" s="81">
        <f>SUM(F141,F32)</f>
        <v>0</v>
      </c>
      <c r="G31" s="80">
        <f>SUM(G141,G32)</f>
        <v>29256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57164</v>
      </c>
      <c r="D32" s="63">
        <f>SUM(D33,D132,D133)</f>
        <v>17745</v>
      </c>
      <c r="E32" s="63">
        <f>SUM(E33,E132,E133)</f>
        <v>10663</v>
      </c>
      <c r="F32" s="64">
        <f>SUM(F33,F132,F133)</f>
        <v>0</v>
      </c>
      <c r="G32" s="63">
        <f>SUM(G33,G132,G133)</f>
        <v>28756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57164</v>
      </c>
      <c r="D33" s="63">
        <f>SUM(D34,D41,D42,D45,D92,D128)</f>
        <v>17745</v>
      </c>
      <c r="E33" s="63">
        <f>SUM(E34,E41,E42,E45,E92,E128)</f>
        <v>10663</v>
      </c>
      <c r="F33" s="64">
        <f>SUM(F34,F41,F42,F45,F92,F128)</f>
        <v>0</v>
      </c>
      <c r="G33" s="63">
        <f>SUM(G34,G41,G42,G45,G92,G128)</f>
        <v>28756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26791</v>
      </c>
      <c r="D34" s="90">
        <f>SUM(D35,D38:D40)</f>
        <v>11478</v>
      </c>
      <c r="E34" s="90">
        <f>SUM(E35,E38:E40)</f>
        <v>8593</v>
      </c>
      <c r="F34" s="90">
        <f>SUM(F35,F38:F40)</f>
        <v>0</v>
      </c>
      <c r="G34" s="90">
        <f>SUM(G35,G38:G40)</f>
        <v>6720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23796</v>
      </c>
      <c r="D35" s="95">
        <v>9984</v>
      </c>
      <c r="E35" s="95">
        <v>7812</v>
      </c>
      <c r="F35" s="95"/>
      <c r="G35" s="95">
        <v>6000</v>
      </c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2995</v>
      </c>
      <c r="D38" s="95">
        <v>1494</v>
      </c>
      <c r="E38" s="95">
        <v>781</v>
      </c>
      <c r="F38" s="95"/>
      <c r="G38" s="95">
        <v>720</v>
      </c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6281</v>
      </c>
      <c r="D41" s="101">
        <v>2765</v>
      </c>
      <c r="E41" s="101">
        <v>2070</v>
      </c>
      <c r="F41" s="101"/>
      <c r="G41" s="101">
        <v>1446</v>
      </c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1420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1420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120</v>
      </c>
      <c r="D43" s="95"/>
      <c r="E43" s="95"/>
      <c r="F43" s="95"/>
      <c r="G43" s="95">
        <v>120</v>
      </c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1300</v>
      </c>
      <c r="D44" s="95"/>
      <c r="E44" s="95"/>
      <c r="F44" s="95"/>
      <c r="G44" s="95">
        <v>1300</v>
      </c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9061</v>
      </c>
      <c r="D45" s="102">
        <f>SUM(D46,D52,D53,D61,D71,D75,D79,D87)</f>
        <v>1540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7521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1083</v>
      </c>
      <c r="D46" s="105">
        <f>SUM(D47:D51)</f>
        <v>883</v>
      </c>
      <c r="E46" s="105">
        <f>SUM(E47:E51)</f>
        <v>0</v>
      </c>
      <c r="F46" s="94">
        <f>SUM(F47:F51)</f>
        <v>0</v>
      </c>
      <c r="G46" s="105">
        <f>SUM(G47:G51)</f>
        <v>200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229</v>
      </c>
      <c r="D47" s="95">
        <v>229</v>
      </c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200</v>
      </c>
      <c r="D49" s="95"/>
      <c r="E49" s="95"/>
      <c r="F49" s="95"/>
      <c r="G49" s="95">
        <v>200</v>
      </c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231</v>
      </c>
      <c r="D50" s="95">
        <v>231</v>
      </c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423</v>
      </c>
      <c r="D51" s="95">
        <v>423</v>
      </c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68</v>
      </c>
      <c r="D52" s="95">
        <v>68</v>
      </c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1595</v>
      </c>
      <c r="D53" s="105">
        <f>SUM(D54:D60)</f>
        <v>275</v>
      </c>
      <c r="E53" s="105">
        <f>SUM(E54:E60)</f>
        <v>0</v>
      </c>
      <c r="F53" s="94">
        <f>SUM(F54:F60)</f>
        <v>0</v>
      </c>
      <c r="G53" s="105">
        <f>SUM(G54:G60)</f>
        <v>1320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500</v>
      </c>
      <c r="D54" s="95">
        <v>200</v>
      </c>
      <c r="E54" s="95"/>
      <c r="F54" s="95"/>
      <c r="G54" s="95">
        <v>300</v>
      </c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400</v>
      </c>
      <c r="D55" s="95"/>
      <c r="E55" s="95"/>
      <c r="F55" s="95"/>
      <c r="G55" s="95">
        <v>400</v>
      </c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75</v>
      </c>
      <c r="D56" s="95">
        <v>25</v>
      </c>
      <c r="E56" s="95"/>
      <c r="F56" s="95"/>
      <c r="G56" s="95">
        <v>50</v>
      </c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20</v>
      </c>
      <c r="D57" s="95"/>
      <c r="E57" s="95"/>
      <c r="F57" s="95"/>
      <c r="G57" s="95">
        <v>20</v>
      </c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400</v>
      </c>
      <c r="D58" s="95">
        <v>50</v>
      </c>
      <c r="E58" s="95"/>
      <c r="F58" s="95"/>
      <c r="G58" s="95">
        <v>350</v>
      </c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200</v>
      </c>
      <c r="D59" s="95"/>
      <c r="E59" s="95"/>
      <c r="F59" s="95"/>
      <c r="G59" s="95">
        <v>200</v>
      </c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3892</v>
      </c>
      <c r="D61" s="105">
        <f>SUM(D65:D70,D62)</f>
        <v>142</v>
      </c>
      <c r="E61" s="105">
        <f>SUM(E65:E70,E62)</f>
        <v>0</v>
      </c>
      <c r="F61" s="94">
        <f>SUM(F65:F70,F62)</f>
        <v>0</v>
      </c>
      <c r="G61" s="105">
        <f>SUM(G65:G70,G62)</f>
        <v>3750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2500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2500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2500</v>
      </c>
      <c r="D64" s="95"/>
      <c r="E64" s="95"/>
      <c r="F64" s="95"/>
      <c r="G64" s="95">
        <v>2500</v>
      </c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500</v>
      </c>
      <c r="D65" s="95"/>
      <c r="E65" s="95"/>
      <c r="F65" s="95"/>
      <c r="G65" s="95">
        <v>500</v>
      </c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200</v>
      </c>
      <c r="D66" s="95"/>
      <c r="E66" s="95"/>
      <c r="F66" s="95"/>
      <c r="G66" s="95">
        <v>200</v>
      </c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300</v>
      </c>
      <c r="D67" s="95"/>
      <c r="E67" s="95"/>
      <c r="F67" s="95"/>
      <c r="G67" s="95">
        <v>300</v>
      </c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100</v>
      </c>
      <c r="D68" s="95"/>
      <c r="E68" s="95"/>
      <c r="F68" s="95"/>
      <c r="G68" s="95">
        <v>100</v>
      </c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292</v>
      </c>
      <c r="D70" s="95">
        <v>142</v>
      </c>
      <c r="E70" s="95"/>
      <c r="F70" s="95"/>
      <c r="G70" s="95">
        <v>150</v>
      </c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200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200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100</v>
      </c>
      <c r="D73" s="95"/>
      <c r="E73" s="95"/>
      <c r="F73" s="95"/>
      <c r="G73" s="95">
        <v>100</v>
      </c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100</v>
      </c>
      <c r="D74" s="95"/>
      <c r="E74" s="95"/>
      <c r="F74" s="95"/>
      <c r="G74" s="95">
        <v>100</v>
      </c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1772</v>
      </c>
      <c r="D79" s="105">
        <f>SUM(D80:D86)</f>
        <v>172</v>
      </c>
      <c r="E79" s="105">
        <f>SUM(E80:E86)</f>
        <v>0</v>
      </c>
      <c r="F79" s="94">
        <f>SUM(F80:F86)</f>
        <v>0</v>
      </c>
      <c r="G79" s="105">
        <f>SUM(G80:G86)</f>
        <v>1600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1125</v>
      </c>
      <c r="D81" s="95">
        <v>25</v>
      </c>
      <c r="E81" s="95"/>
      <c r="F81" s="95"/>
      <c r="G81" s="95">
        <v>1100</v>
      </c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500</v>
      </c>
      <c r="D84" s="95"/>
      <c r="E84" s="95"/>
      <c r="F84" s="95"/>
      <c r="G84" s="95">
        <v>500</v>
      </c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147</v>
      </c>
      <c r="D85" s="95">
        <v>147</v>
      </c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451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451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351</v>
      </c>
      <c r="D90" s="95"/>
      <c r="E90" s="95"/>
      <c r="F90" s="95"/>
      <c r="G90" s="95">
        <v>351</v>
      </c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100</v>
      </c>
      <c r="D91" s="95"/>
      <c r="E91" s="95"/>
      <c r="F91" s="95"/>
      <c r="G91" s="95">
        <v>100</v>
      </c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13611</v>
      </c>
      <c r="D92" s="102">
        <f>SUM(D93,D97,D105,D106,D107,D114,D123,D124,D127)</f>
        <v>1962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11649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2110</v>
      </c>
      <c r="D93" s="105">
        <f>SUM(D94:D96)</f>
        <v>110</v>
      </c>
      <c r="E93" s="105">
        <f>SUM(E94:E96)</f>
        <v>0</v>
      </c>
      <c r="F93" s="94">
        <f>SUM(F94:F96)</f>
        <v>0</v>
      </c>
      <c r="G93" s="105">
        <f>SUM(G94:G96)</f>
        <v>2000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1410</v>
      </c>
      <c r="D94" s="95">
        <v>110</v>
      </c>
      <c r="E94" s="95"/>
      <c r="F94" s="95"/>
      <c r="G94" s="95">
        <v>1300</v>
      </c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700</v>
      </c>
      <c r="D95" s="95"/>
      <c r="E95" s="95"/>
      <c r="F95" s="95"/>
      <c r="G95" s="95">
        <v>700</v>
      </c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2682</v>
      </c>
      <c r="D97" s="105">
        <f>SUM(D98:D104)</f>
        <v>1560</v>
      </c>
      <c r="E97" s="105">
        <f>SUM(E98:E104)</f>
        <v>0</v>
      </c>
      <c r="F97" s="94">
        <f>SUM(F98:F104)</f>
        <v>0</v>
      </c>
      <c r="G97" s="105">
        <f>SUM(G98:G104)</f>
        <v>1122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1100</v>
      </c>
      <c r="D99" s="95">
        <v>1100</v>
      </c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230</v>
      </c>
      <c r="D100" s="95">
        <v>230</v>
      </c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1122</v>
      </c>
      <c r="D103" s="95"/>
      <c r="E103" s="95"/>
      <c r="F103" s="95"/>
      <c r="G103" s="95">
        <v>1122</v>
      </c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230</v>
      </c>
      <c r="D104" s="95">
        <v>230</v>
      </c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110</v>
      </c>
      <c r="D106" s="95">
        <v>10</v>
      </c>
      <c r="E106" s="95"/>
      <c r="F106" s="95"/>
      <c r="G106" s="95">
        <v>100</v>
      </c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4550</v>
      </c>
      <c r="D107" s="105">
        <f>SUM(D108:D113)</f>
        <v>100</v>
      </c>
      <c r="E107" s="105">
        <f>SUM(E108:E113)</f>
        <v>0</v>
      </c>
      <c r="F107" s="94">
        <f>SUM(F108:F113)</f>
        <v>0</v>
      </c>
      <c r="G107" s="105">
        <f>SUM(G108:G113)</f>
        <v>4450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2280</v>
      </c>
      <c r="D108" s="95">
        <v>80</v>
      </c>
      <c r="E108" s="95"/>
      <c r="F108" s="95"/>
      <c r="G108" s="95">
        <v>2200</v>
      </c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1520</v>
      </c>
      <c r="D109" s="95">
        <v>20</v>
      </c>
      <c r="E109" s="95"/>
      <c r="F109" s="95"/>
      <c r="G109" s="95">
        <v>1500</v>
      </c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500</v>
      </c>
      <c r="D111" s="95"/>
      <c r="E111" s="95"/>
      <c r="F111" s="95"/>
      <c r="G111" s="95">
        <v>500</v>
      </c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150</v>
      </c>
      <c r="D112" s="95"/>
      <c r="E112" s="95"/>
      <c r="F112" s="95"/>
      <c r="G112" s="95">
        <v>150</v>
      </c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100</v>
      </c>
      <c r="D113" s="95"/>
      <c r="E113" s="95"/>
      <c r="F113" s="95"/>
      <c r="G113" s="95">
        <v>100</v>
      </c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2129</v>
      </c>
      <c r="D123" s="95">
        <v>152</v>
      </c>
      <c r="E123" s="95"/>
      <c r="F123" s="95"/>
      <c r="G123" s="95">
        <v>1977</v>
      </c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2030</v>
      </c>
      <c r="D127" s="95">
        <v>30</v>
      </c>
      <c r="E127" s="95"/>
      <c r="F127" s="95"/>
      <c r="G127" s="95">
        <v>2000</v>
      </c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02">
        <f t="shared" si="4"/>
        <v>0</v>
      </c>
      <c r="D133" s="102">
        <f>SUM(D134,D135,D136,D137,D138,D139,D140)</f>
        <v>0</v>
      </c>
      <c r="E133" s="102">
        <f>SUM(E134,E135,E136,E137,E138,E139,E140)</f>
        <v>0</v>
      </c>
      <c r="F133" s="90">
        <f>SUM(F134,F135,F136,F137,F138,F139,F140)</f>
        <v>0</v>
      </c>
      <c r="G133" s="102">
        <f>SUM(G134,G135,G136,G137,G138,G139,G140)</f>
        <v>0</v>
      </c>
      <c r="H133" s="103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800</v>
      </c>
      <c r="D141" s="116">
        <f>SUM(D142,D154,D155)</f>
        <v>300</v>
      </c>
      <c r="E141" s="116">
        <f>SUM(E142,E154,E155)</f>
        <v>0</v>
      </c>
      <c r="F141" s="117">
        <f>SUM(F142,F154,F155)</f>
        <v>0</v>
      </c>
      <c r="G141" s="116">
        <f>SUM(G142,G154,G155)</f>
        <v>500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800</v>
      </c>
      <c r="D142" s="120">
        <f>SUM(D143,D149,D150,D151,D152,D153)</f>
        <v>300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500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500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500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500</v>
      </c>
      <c r="D144" s="95"/>
      <c r="E144" s="95"/>
      <c r="F144" s="95"/>
      <c r="G144" s="95">
        <v>500</v>
      </c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300</v>
      </c>
      <c r="D150" s="53">
        <v>300</v>
      </c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57964</v>
      </c>
      <c r="D159" s="133">
        <f t="shared" si="6"/>
        <v>18045</v>
      </c>
      <c r="E159" s="133">
        <f t="shared" si="6"/>
        <v>10663</v>
      </c>
      <c r="F159" s="133">
        <f t="shared" si="6"/>
        <v>0</v>
      </c>
      <c r="G159" s="133">
        <f t="shared" si="6"/>
        <v>29256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Nr.4.15.1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4" width="7.8515625" style="138" customWidth="1"/>
    <col min="5" max="5" width="8.28125" style="138" customWidth="1"/>
    <col min="6" max="6" width="6.140625" style="138" customWidth="1"/>
    <col min="7" max="7" width="7.140625" style="138" customWidth="1"/>
    <col min="8" max="8" width="5.710937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170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214</v>
      </c>
      <c r="C6" s="2"/>
      <c r="D6" s="2"/>
      <c r="E6" s="2"/>
      <c r="F6" s="2"/>
      <c r="G6" s="2"/>
      <c r="H6" s="2"/>
    </row>
    <row r="7" spans="1:8" s="3" customFormat="1" ht="12.75">
      <c r="A7" s="1" t="s">
        <v>209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171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945120</v>
      </c>
      <c r="D15" s="42">
        <f>SUM(D16,D19,D20,)</f>
        <v>638620</v>
      </c>
      <c r="E15" s="42">
        <f>SUM(E16,E19,E20,)</f>
        <v>306500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638620</v>
      </c>
      <c r="E19" s="58">
        <v>306500</v>
      </c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945120</v>
      </c>
      <c r="D30" s="42">
        <f>SUM(D31,D156)</f>
        <v>638620</v>
      </c>
      <c r="E30" s="42">
        <f>SUM(E31,E156)</f>
        <v>306500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945120</v>
      </c>
      <c r="D31" s="80">
        <f>SUM(D141,D32)</f>
        <v>638620</v>
      </c>
      <c r="E31" s="80">
        <f>SUM(E141,E32)</f>
        <v>306500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240000</v>
      </c>
      <c r="D32" s="63">
        <f>SUM(D33,D132,D133)</f>
        <v>240000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240000</v>
      </c>
      <c r="D33" s="63">
        <f>SUM(D34,D41,D42,D45,D92,D128)</f>
        <v>240000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240000</v>
      </c>
      <c r="D45" s="102">
        <f>SUM(D46,D52,D53,D61,D71,D75,D79,D87)</f>
        <v>240000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240000</v>
      </c>
      <c r="D79" s="105">
        <f>SUM(D80:D86)</f>
        <v>240000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240000</v>
      </c>
      <c r="D84" s="95">
        <v>240000</v>
      </c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39">
        <f t="shared" si="4"/>
        <v>0</v>
      </c>
      <c r="D133" s="140">
        <f>SUM(D134,D135,D136,D137,D138,D140,D139)</f>
        <v>0</v>
      </c>
      <c r="E133" s="140">
        <f>SUM(E134,E135,E136,E137,E138,E140,E139)</f>
        <v>0</v>
      </c>
      <c r="F133" s="140">
        <f>SUM(F134,F135,F136,F137,F138,F140,F139)</f>
        <v>0</v>
      </c>
      <c r="G133" s="140">
        <f>SUM(G134,G135,G136,G137,G138,G140,G139)</f>
        <v>0</v>
      </c>
      <c r="H133" s="141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705120</v>
      </c>
      <c r="D141" s="116">
        <f>SUM(D142,D154,D155)</f>
        <v>398620</v>
      </c>
      <c r="E141" s="116">
        <f>SUM(E142,E154,E155)</f>
        <v>306500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6500</v>
      </c>
      <c r="D142" s="120">
        <f>SUM(D143,D149,D150,D151,D152,D153)</f>
        <v>0</v>
      </c>
      <c r="E142" s="120">
        <f>SUM(E143,E149,E150,E151,E152,E153)</f>
        <v>6500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6500</v>
      </c>
      <c r="D153" s="53"/>
      <c r="E153" s="53">
        <v>6500</v>
      </c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698620</v>
      </c>
      <c r="D155" s="101">
        <f>23845+74775+300000</f>
        <v>398620</v>
      </c>
      <c r="E155" s="101">
        <f>300000</f>
        <v>300000</v>
      </c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945120</v>
      </c>
      <c r="D159" s="133">
        <f t="shared" si="6"/>
        <v>638620</v>
      </c>
      <c r="E159" s="133">
        <f t="shared" si="6"/>
        <v>306500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Nr.4.21.2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170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214</v>
      </c>
      <c r="C6" s="2"/>
      <c r="D6" s="2"/>
      <c r="E6" s="2"/>
      <c r="F6" s="2"/>
      <c r="G6" s="2"/>
      <c r="H6" s="2"/>
    </row>
    <row r="7" spans="1:8" s="3" customFormat="1" ht="12.75">
      <c r="A7" s="1" t="s">
        <v>216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171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60000</v>
      </c>
      <c r="D15" s="42">
        <f>SUM(D16,D19,D20,)</f>
        <v>60000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60000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60000</v>
      </c>
      <c r="D30" s="42">
        <f>SUM(D31,D156)</f>
        <v>60000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60000</v>
      </c>
      <c r="D31" s="80">
        <f>SUM(D141,D32)</f>
        <v>60000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39">
        <f t="shared" si="4"/>
        <v>0</v>
      </c>
      <c r="D133" s="140">
        <f>SUM(D134,D135,D136,D137,D138,D140,D139)</f>
        <v>0</v>
      </c>
      <c r="E133" s="140">
        <f>SUM(E134,E135,E136,E137,E138,E140,E139)</f>
        <v>0</v>
      </c>
      <c r="F133" s="140">
        <f>SUM(F134,F135,F136,F137,F138,F140,F139)</f>
        <v>0</v>
      </c>
      <c r="G133" s="140">
        <f>SUM(G134,G135,G136,G137,G138,G140,G139)</f>
        <v>0</v>
      </c>
      <c r="H133" s="141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60000</v>
      </c>
      <c r="D141" s="116">
        <f>SUM(D142,D154,D155)</f>
        <v>60000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60000</v>
      </c>
      <c r="D142" s="120">
        <f>SUM(D143,D149,D150,D151,D152,D153)</f>
        <v>60000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60000</v>
      </c>
      <c r="D153" s="53">
        <v>60000</v>
      </c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60000</v>
      </c>
      <c r="D159" s="133">
        <f t="shared" si="6"/>
        <v>60000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Nr.4.21.3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170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214</v>
      </c>
      <c r="C6" s="2"/>
      <c r="D6" s="2"/>
      <c r="E6" s="2"/>
      <c r="F6" s="2"/>
      <c r="G6" s="2"/>
      <c r="H6" s="2"/>
    </row>
    <row r="7" spans="1:8" s="3" customFormat="1" ht="12.75">
      <c r="A7" s="1" t="s">
        <v>205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172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0</v>
      </c>
      <c r="D15" s="42">
        <f>SUM(D16,D19,D20,)</f>
        <v>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/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0</v>
      </c>
      <c r="D30" s="42">
        <f>SUM(D31,D156)</f>
        <v>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0</v>
      </c>
      <c r="D31" s="80">
        <f>SUM(D141,D32)</f>
        <v>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39">
        <f t="shared" si="4"/>
        <v>0</v>
      </c>
      <c r="D133" s="140">
        <f>SUM(D134,D135,D136,D137,D138,D140,D139)</f>
        <v>0</v>
      </c>
      <c r="E133" s="140">
        <f>SUM(E134,E135,E136,E137,E138,E140,E139)</f>
        <v>0</v>
      </c>
      <c r="F133" s="140">
        <f>SUM(F134,F135,F136,F137,F138,F140,F139)</f>
        <v>0</v>
      </c>
      <c r="G133" s="140">
        <f>SUM(G134,G135,G136,G137,G138,G140,G139)</f>
        <v>0</v>
      </c>
      <c r="H133" s="141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0</v>
      </c>
      <c r="D141" s="116">
        <f>SUM(D142,D154,D155)</f>
        <v>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0</v>
      </c>
      <c r="D142" s="120">
        <f>SUM(D143,D149,D150,D151,D152,D153)</f>
        <v>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0</v>
      </c>
      <c r="D159" s="133">
        <f t="shared" si="6"/>
        <v>0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Nr.4.21.4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170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214</v>
      </c>
      <c r="C6" s="2"/>
      <c r="D6" s="2"/>
      <c r="E6" s="2"/>
      <c r="F6" s="2"/>
      <c r="G6" s="2"/>
      <c r="H6" s="2"/>
    </row>
    <row r="7" spans="1:8" s="3" customFormat="1" ht="12.75">
      <c r="A7" s="1" t="s">
        <v>217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171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0</v>
      </c>
      <c r="D15" s="42">
        <f>SUM(D16,D19,D20,)</f>
        <v>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/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0</v>
      </c>
      <c r="D30" s="42">
        <f>SUM(D31,D156)</f>
        <v>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0</v>
      </c>
      <c r="D31" s="80">
        <f>SUM(D141,D32)</f>
        <v>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39">
        <f t="shared" si="4"/>
        <v>0</v>
      </c>
      <c r="D133" s="140">
        <f>SUM(D134,D135,D136,D137,D138,D140,D139)</f>
        <v>0</v>
      </c>
      <c r="E133" s="140">
        <f>SUM(E134,E135,E136,E137,E138,E140,E139)</f>
        <v>0</v>
      </c>
      <c r="F133" s="140">
        <f>SUM(F134,F135,F136,F137,F138,F140,F139)</f>
        <v>0</v>
      </c>
      <c r="G133" s="140">
        <f>SUM(G134,G135,G136,G137,G138,G140,G139)</f>
        <v>0</v>
      </c>
      <c r="H133" s="141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0</v>
      </c>
      <c r="D141" s="116">
        <f>SUM(D142,D154,D155)</f>
        <v>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0</v>
      </c>
      <c r="D142" s="120">
        <f>SUM(D143,D149,D150,D151,D152,D153)</f>
        <v>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0</v>
      </c>
      <c r="D159" s="133">
        <f t="shared" si="6"/>
        <v>0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Nr.4.21.5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170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214</v>
      </c>
      <c r="C6" s="2"/>
      <c r="D6" s="2"/>
      <c r="E6" s="2"/>
      <c r="F6" s="2"/>
      <c r="G6" s="2"/>
      <c r="H6" s="2"/>
    </row>
    <row r="7" spans="1:8" s="3" customFormat="1" ht="12.75">
      <c r="A7" s="1" t="s">
        <v>198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171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0</v>
      </c>
      <c r="D15" s="42">
        <f>SUM(D16,D19,D20,)</f>
        <v>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/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0</v>
      </c>
      <c r="D30" s="42">
        <f>SUM(D31,D156)</f>
        <v>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0</v>
      </c>
      <c r="D31" s="80">
        <f>SUM(D141,D32)</f>
        <v>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39">
        <f t="shared" si="4"/>
        <v>0</v>
      </c>
      <c r="D133" s="140">
        <f>SUM(D134,D135,D136,D137,D138,D140,D139)</f>
        <v>0</v>
      </c>
      <c r="E133" s="140">
        <f>SUM(E134,E135,E136,E137,E138,E140,E139)</f>
        <v>0</v>
      </c>
      <c r="F133" s="140">
        <f>SUM(F134,F135,F136,F137,F138,F140,F139)</f>
        <v>0</v>
      </c>
      <c r="G133" s="140">
        <f>SUM(G134,G135,G136,G137,G138,G140,G139)</f>
        <v>0</v>
      </c>
      <c r="H133" s="141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0</v>
      </c>
      <c r="D141" s="116">
        <f>SUM(D142,D154,D155)</f>
        <v>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0</v>
      </c>
      <c r="D142" s="120">
        <f>SUM(D143,D149,D150,D151,D152,D153)</f>
        <v>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0</v>
      </c>
      <c r="D159" s="133">
        <f t="shared" si="6"/>
        <v>0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Nr.4.21.6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0">
      <selection activeCell="D20" sqref="D20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173</v>
      </c>
      <c r="B5" s="8" t="s">
        <v>174</v>
      </c>
      <c r="C5" s="7"/>
      <c r="D5" s="7"/>
      <c r="E5" s="7"/>
      <c r="F5" s="7"/>
      <c r="G5" s="7"/>
      <c r="H5" s="7"/>
    </row>
    <row r="6" spans="1:8" s="3" customFormat="1" ht="12.75">
      <c r="A6" s="1" t="s">
        <v>175</v>
      </c>
      <c r="B6" s="9" t="s">
        <v>218</v>
      </c>
      <c r="C6" s="2"/>
      <c r="D6" s="2"/>
      <c r="E6" s="2"/>
      <c r="F6" s="2"/>
      <c r="G6" s="2"/>
      <c r="H6" s="2"/>
    </row>
    <row r="7" spans="1:8" s="3" customFormat="1" ht="12.75">
      <c r="A7" s="1" t="s">
        <v>190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176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108286</v>
      </c>
      <c r="D15" s="42">
        <f>SUM(D16,D19,D20,)</f>
        <v>108286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108286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108286</v>
      </c>
      <c r="D30" s="42">
        <f>SUM(D31,D156)</f>
        <v>108286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108286</v>
      </c>
      <c r="D31" s="80">
        <f>SUM(D141,D32)</f>
        <v>108286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108286</v>
      </c>
      <c r="D32" s="63">
        <f>SUM(D33,D132,D133)</f>
        <v>108286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3053</v>
      </c>
      <c r="D33" s="63">
        <f>SUM(D34,D41,D42,D45,D92,D128)</f>
        <v>3053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1553</v>
      </c>
      <c r="D34" s="90">
        <f>SUM(D35,D38:D40)</f>
        <v>1553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1553</v>
      </c>
      <c r="D40" s="95">
        <v>1553</v>
      </c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374</v>
      </c>
      <c r="D41" s="101">
        <v>374</v>
      </c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336</v>
      </c>
      <c r="D45" s="102">
        <f>SUM(D46,D52,D53,D61,D71,D75,D79,D87)</f>
        <v>336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336</v>
      </c>
      <c r="D61" s="105">
        <f>SUM(D65:D70,D62)</f>
        <v>336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246</v>
      </c>
      <c r="D65" s="95">
        <v>246</v>
      </c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90</v>
      </c>
      <c r="D68" s="95">
        <v>90</v>
      </c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790</v>
      </c>
      <c r="D92" s="102">
        <f>SUM(D93,D97,D105,D106,D107,D114,D123,D124,D127)</f>
        <v>790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790</v>
      </c>
      <c r="D97" s="105">
        <f>SUM(D98:D104)</f>
        <v>790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790</v>
      </c>
      <c r="D103" s="95">
        <v>790</v>
      </c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02">
        <f t="shared" si="4"/>
        <v>105233</v>
      </c>
      <c r="D133" s="102">
        <f>SUM(D134,D135,D136,D137,D138,D139,D140)</f>
        <v>105233</v>
      </c>
      <c r="E133" s="102">
        <f>SUM(E134,E135,E136,E137,E138,E139,E140)</f>
        <v>0</v>
      </c>
      <c r="F133" s="90">
        <f>SUM(F134,F135,F136,F137,F138,F139,F140)</f>
        <v>0</v>
      </c>
      <c r="G133" s="102">
        <f>SUM(G134,G135,G136,G137,G138,G139,G140)</f>
        <v>0</v>
      </c>
      <c r="H133" s="103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93383</v>
      </c>
      <c r="D137" s="53">
        <v>93383</v>
      </c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9800</v>
      </c>
      <c r="D138" s="53">
        <f>300+9500</f>
        <v>9800</v>
      </c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2050</v>
      </c>
      <c r="D139" s="53">
        <v>2050</v>
      </c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0</v>
      </c>
      <c r="D141" s="116">
        <f>SUM(D142,D154,D155)</f>
        <v>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0</v>
      </c>
      <c r="D142" s="120">
        <f>SUM(D143,D149,D150,D151,D152,D153)</f>
        <v>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108286</v>
      </c>
      <c r="D159" s="133">
        <f t="shared" si="6"/>
        <v>108286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Nr.5.1.1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177</v>
      </c>
      <c r="C5" s="7"/>
      <c r="D5" s="7"/>
      <c r="E5" s="7"/>
      <c r="F5" s="7"/>
      <c r="G5" s="7"/>
      <c r="H5" s="7"/>
    </row>
    <row r="6" spans="1:8" s="3" customFormat="1" ht="12.75">
      <c r="A6" s="1" t="s">
        <v>219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220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166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50000</v>
      </c>
      <c r="D15" s="42">
        <f>SUM(D16,D19,D20,)</f>
        <v>50000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50000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50000</v>
      </c>
      <c r="D30" s="42">
        <f>SUM(D31,D156)</f>
        <v>50000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50000</v>
      </c>
      <c r="D31" s="80">
        <f>SUM(D141,D32)</f>
        <v>50000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02">
        <f t="shared" si="4"/>
        <v>0</v>
      </c>
      <c r="D133" s="102">
        <f>SUM(D134,D135,D136,D137,D138,D139,D140)</f>
        <v>0</v>
      </c>
      <c r="E133" s="102">
        <f>SUM(E134,E135,E136,E137,E138,E139,E140)</f>
        <v>0</v>
      </c>
      <c r="F133" s="90">
        <f>SUM(F134,F135,F136,F137,F138,F139,F140)</f>
        <v>0</v>
      </c>
      <c r="G133" s="102">
        <f>SUM(G134,G135,G136,G137,G138,G139,G140)</f>
        <v>0</v>
      </c>
      <c r="H133" s="103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50000</v>
      </c>
      <c r="D141" s="116">
        <f>SUM(D142,D154,D155)</f>
        <v>50000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50000</v>
      </c>
      <c r="D142" s="120">
        <f>SUM(D143,D149,D150,D151,D152,D153)</f>
        <v>50000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50000</v>
      </c>
      <c r="D143" s="67">
        <f>SUM(D144:D148)</f>
        <v>50000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50000</v>
      </c>
      <c r="D148" s="95">
        <v>50000</v>
      </c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50000</v>
      </c>
      <c r="D159" s="133">
        <f t="shared" si="6"/>
        <v>50000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Nr.5.2.1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170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214</v>
      </c>
      <c r="C6" s="2"/>
      <c r="D6" s="2"/>
      <c r="E6" s="2"/>
      <c r="F6" s="2"/>
      <c r="G6" s="2"/>
      <c r="H6" s="2"/>
    </row>
    <row r="7" spans="1:8" s="3" customFormat="1" ht="12.75">
      <c r="A7" s="1" t="s">
        <v>220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171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670910</v>
      </c>
      <c r="D15" s="42">
        <f>SUM(D16,D19,D20,)</f>
        <v>500910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170000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500910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170000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170000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170000</v>
      </c>
      <c r="D26" s="71"/>
      <c r="E26" s="71"/>
      <c r="F26" s="71"/>
      <c r="G26" s="69"/>
      <c r="H26" s="72">
        <v>170000</v>
      </c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670910</v>
      </c>
      <c r="D30" s="42">
        <f>SUM(D31,D156)</f>
        <v>500910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170000</v>
      </c>
    </row>
    <row r="31" spans="1:8" s="83" customFormat="1" ht="36.75" thickTop="1">
      <c r="A31" s="78"/>
      <c r="B31" s="79" t="s">
        <v>33</v>
      </c>
      <c r="C31" s="82">
        <f t="shared" si="1"/>
        <v>670910</v>
      </c>
      <c r="D31" s="80">
        <f>SUM(D141,D32)</f>
        <v>500910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170000</v>
      </c>
    </row>
    <row r="32" spans="1:8" s="86" customFormat="1" ht="22.5">
      <c r="A32" s="84"/>
      <c r="B32" s="35" t="s">
        <v>34</v>
      </c>
      <c r="C32" s="85">
        <f t="shared" si="1"/>
        <v>150000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150000</v>
      </c>
    </row>
    <row r="33" spans="1:8" s="36" customFormat="1" ht="11.25">
      <c r="A33" s="87">
        <v>1000</v>
      </c>
      <c r="B33" s="35" t="s">
        <v>35</v>
      </c>
      <c r="C33" s="85">
        <f t="shared" si="1"/>
        <v>150000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150000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150000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150000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150000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150000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150000</v>
      </c>
      <c r="D84" s="95"/>
      <c r="E84" s="95"/>
      <c r="F84" s="95"/>
      <c r="G84" s="95"/>
      <c r="H84" s="99">
        <v>150000</v>
      </c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39">
        <f t="shared" si="4"/>
        <v>0</v>
      </c>
      <c r="D133" s="140">
        <f>SUM(D134,D135,D136,D137,D138,D140,D139)</f>
        <v>0</v>
      </c>
      <c r="E133" s="140">
        <f>SUM(E134,E135,E136,E137,E138,E140,E139)</f>
        <v>0</v>
      </c>
      <c r="F133" s="140">
        <f>SUM(F134,F135,F136,F137,F138,F140,F139)</f>
        <v>0</v>
      </c>
      <c r="G133" s="140">
        <f>SUM(G134,G135,G136,G137,G138,G140,G139)</f>
        <v>0</v>
      </c>
      <c r="H133" s="141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520910</v>
      </c>
      <c r="D141" s="116">
        <f>SUM(D142,D154,D155)</f>
        <v>500910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20000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910</v>
      </c>
      <c r="D142" s="120">
        <f>SUM(D143,D149,D150,D151,D152,D153)</f>
        <v>910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910</v>
      </c>
      <c r="D153" s="53">
        <v>910</v>
      </c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520000</v>
      </c>
      <c r="D155" s="101">
        <f>500000</f>
        <v>500000</v>
      </c>
      <c r="E155" s="101"/>
      <c r="F155" s="101"/>
      <c r="G155" s="101"/>
      <c r="H155" s="113">
        <v>20000</v>
      </c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670910</v>
      </c>
      <c r="D159" s="133">
        <f t="shared" si="6"/>
        <v>500910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170000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Nr.5.3.1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170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214</v>
      </c>
      <c r="C6" s="2"/>
      <c r="D6" s="2"/>
      <c r="E6" s="2"/>
      <c r="F6" s="2"/>
      <c r="G6" s="2"/>
      <c r="H6" s="2"/>
    </row>
    <row r="7" spans="1:8" s="3" customFormat="1" ht="12.75">
      <c r="A7" s="1" t="s">
        <v>221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171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0</v>
      </c>
      <c r="D15" s="42">
        <f>SUM(D16,D19,D20,)</f>
        <v>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/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0</v>
      </c>
      <c r="D30" s="42">
        <f>SUM(D31,D156)</f>
        <v>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0</v>
      </c>
      <c r="D31" s="80">
        <f>SUM(D141,D32)</f>
        <v>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39">
        <f t="shared" si="4"/>
        <v>0</v>
      </c>
      <c r="D133" s="140">
        <f>SUM(D134,D135,D136,D137,D138,D140,D139)</f>
        <v>0</v>
      </c>
      <c r="E133" s="140">
        <f>SUM(E134,E135,E136,E137,E138,E140,E139)</f>
        <v>0</v>
      </c>
      <c r="F133" s="140">
        <f>SUM(F134,F135,F136,F137,F138,F140,F139)</f>
        <v>0</v>
      </c>
      <c r="G133" s="140">
        <f>SUM(G134,G135,G136,G137,G138,G140,G139)</f>
        <v>0</v>
      </c>
      <c r="H133" s="141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0</v>
      </c>
      <c r="D141" s="116">
        <f>SUM(D142,D154,D155)</f>
        <v>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0</v>
      </c>
      <c r="D142" s="120">
        <f>SUM(D143,D149,D150,D151,D152,D153)</f>
        <v>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0</v>
      </c>
      <c r="D159" s="133">
        <f t="shared" si="6"/>
        <v>0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Nr.5.3.2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160" sqref="A160:IV164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8" t="s">
        <v>178</v>
      </c>
      <c r="C5" s="7"/>
      <c r="D5" s="7"/>
      <c r="E5" s="7"/>
      <c r="F5" s="7"/>
      <c r="G5" s="7"/>
      <c r="H5" s="7"/>
    </row>
    <row r="6" spans="1:8" s="3" customFormat="1" ht="12.75">
      <c r="A6" s="1" t="s">
        <v>175</v>
      </c>
      <c r="B6" s="9" t="s">
        <v>218</v>
      </c>
      <c r="C6" s="2"/>
      <c r="D6" s="2"/>
      <c r="E6" s="2"/>
      <c r="F6" s="2"/>
      <c r="G6" s="2"/>
      <c r="H6" s="2"/>
    </row>
    <row r="7" spans="1:8" s="3" customFormat="1" ht="12.75">
      <c r="A7" s="1" t="s">
        <v>191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176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692688</v>
      </c>
      <c r="D15" s="42">
        <f>SUM(D16,D19,D20,)</f>
        <v>692688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692688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692688</v>
      </c>
      <c r="D30" s="42">
        <f>SUM(D31,D156)</f>
        <v>692688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692688</v>
      </c>
      <c r="D31" s="80">
        <f>SUM(D141,D32)</f>
        <v>692688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692688</v>
      </c>
      <c r="D32" s="63">
        <f>SUM(D33,D132,D133)</f>
        <v>692688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02">
        <f t="shared" si="4"/>
        <v>692688</v>
      </c>
      <c r="D133" s="102">
        <f>SUM(D134,D135,D136,D137,D138,D139,D140)</f>
        <v>692688</v>
      </c>
      <c r="E133" s="102">
        <f>SUM(E134,E135,E136,E137,E138,E139,E140)</f>
        <v>0</v>
      </c>
      <c r="F133" s="90">
        <f>SUM(F134,F135,F136,F137,F138,F139,F140)</f>
        <v>0</v>
      </c>
      <c r="G133" s="102">
        <f>SUM(G134,G135,G136,G137,G138,G139,G140)</f>
        <v>0</v>
      </c>
      <c r="H133" s="103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364308</v>
      </c>
      <c r="D137" s="53">
        <v>364308</v>
      </c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328380</v>
      </c>
      <c r="D138" s="53">
        <f>327180+1200</f>
        <v>328380</v>
      </c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0</v>
      </c>
      <c r="D141" s="116">
        <f>SUM(D142,D154,D155)</f>
        <v>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0</v>
      </c>
      <c r="D142" s="120">
        <f>SUM(D143,D149,D150,D151,D152,D153)</f>
        <v>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692688</v>
      </c>
      <c r="D159" s="133">
        <f t="shared" si="6"/>
        <v>692688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Nr.6.1.1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7" width="7.140625" style="138" customWidth="1"/>
    <col min="8" max="8" width="7.421875" style="138" customWidth="1"/>
    <col min="9" max="9" width="0.13671875" style="138" customWidth="1"/>
    <col min="10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199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200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201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202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9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203015</v>
      </c>
      <c r="D15" s="42">
        <f>SUM(D16,D19,D20,)</f>
        <v>146509</v>
      </c>
      <c r="E15" s="42">
        <f>SUM(E16,E19,E20,)</f>
        <v>32986</v>
      </c>
      <c r="F15" s="43">
        <f>SUM(F16,F19,F20,)</f>
        <v>0</v>
      </c>
      <c r="G15" s="42">
        <f>SUM(G16,G19,G20,)</f>
        <v>23520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1129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1129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1129</v>
      </c>
      <c r="D18" s="53"/>
      <c r="E18" s="53"/>
      <c r="F18" s="53"/>
      <c r="G18" s="53">
        <v>1129</v>
      </c>
      <c r="H18" s="54"/>
    </row>
    <row r="19" spans="1:8" s="61" customFormat="1" ht="15.75" customHeight="1">
      <c r="A19" s="55"/>
      <c r="B19" s="56" t="s">
        <v>22</v>
      </c>
      <c r="C19" s="57"/>
      <c r="D19" s="58">
        <v>146509</v>
      </c>
      <c r="E19" s="58">
        <v>32986</v>
      </c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22391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22391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500</v>
      </c>
      <c r="D21" s="68" t="s">
        <v>23</v>
      </c>
      <c r="E21" s="68" t="s">
        <v>23</v>
      </c>
      <c r="F21" s="68" t="s">
        <v>23</v>
      </c>
      <c r="G21" s="69">
        <v>500</v>
      </c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2500</v>
      </c>
      <c r="D23" s="68" t="s">
        <v>23</v>
      </c>
      <c r="E23" s="68" t="s">
        <v>23</v>
      </c>
      <c r="F23" s="68" t="s">
        <v>23</v>
      </c>
      <c r="G23" s="69">
        <v>2500</v>
      </c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5000</v>
      </c>
      <c r="D24" s="68" t="s">
        <v>23</v>
      </c>
      <c r="E24" s="68" t="s">
        <v>23</v>
      </c>
      <c r="F24" s="68" t="s">
        <v>23</v>
      </c>
      <c r="G24" s="69">
        <v>5000</v>
      </c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162</v>
      </c>
      <c r="C26" s="73">
        <f t="shared" si="0"/>
        <v>5000</v>
      </c>
      <c r="D26" s="71"/>
      <c r="E26" s="71"/>
      <c r="F26" s="71"/>
      <c r="G26" s="69">
        <v>5000</v>
      </c>
      <c r="H26" s="72"/>
    </row>
    <row r="27" spans="1:8" s="51" customFormat="1" ht="11.25">
      <c r="A27" s="46"/>
      <c r="B27" s="66" t="s">
        <v>163</v>
      </c>
      <c r="C27" s="73">
        <f t="shared" si="0"/>
        <v>391</v>
      </c>
      <c r="D27" s="71"/>
      <c r="E27" s="71"/>
      <c r="F27" s="71"/>
      <c r="G27" s="69">
        <v>391</v>
      </c>
      <c r="H27" s="72"/>
    </row>
    <row r="28" spans="1:8" s="51" customFormat="1" ht="22.5">
      <c r="A28" s="46"/>
      <c r="B28" s="66" t="s">
        <v>164</v>
      </c>
      <c r="C28" s="73">
        <f t="shared" si="0"/>
        <v>9000</v>
      </c>
      <c r="D28" s="71"/>
      <c r="E28" s="71"/>
      <c r="F28" s="71"/>
      <c r="G28" s="69">
        <v>9000</v>
      </c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203015</v>
      </c>
      <c r="D30" s="42">
        <f>SUM(D31,D156)</f>
        <v>146509</v>
      </c>
      <c r="E30" s="42">
        <f>SUM(E31,E156)</f>
        <v>32986</v>
      </c>
      <c r="F30" s="43">
        <f>SUM(F31,F156)</f>
        <v>0</v>
      </c>
      <c r="G30" s="42">
        <f>SUM(G31,G156)</f>
        <v>23520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201902</v>
      </c>
      <c r="D31" s="80">
        <f>SUM(D141,D32)</f>
        <v>146509</v>
      </c>
      <c r="E31" s="80">
        <f>SUM(E141,E32)</f>
        <v>32986</v>
      </c>
      <c r="F31" s="81">
        <f>SUM(F141,F32)</f>
        <v>0</v>
      </c>
      <c r="G31" s="80">
        <f>SUM(G141,G32)</f>
        <v>22407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198906</v>
      </c>
      <c r="D32" s="63">
        <f>SUM(D33,D132,D133)</f>
        <v>146213</v>
      </c>
      <c r="E32" s="63">
        <f>SUM(E33,E132,E133)</f>
        <v>32986</v>
      </c>
      <c r="F32" s="64">
        <f>SUM(F33,F132,F133)</f>
        <v>0</v>
      </c>
      <c r="G32" s="63">
        <f>SUM(G33,G132,G133)</f>
        <v>19707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198771</v>
      </c>
      <c r="D33" s="63">
        <f>SUM(D34,D41,D42,D45,D92,D128)</f>
        <v>146213</v>
      </c>
      <c r="E33" s="63">
        <f>SUM(E34,E41,E42,E45,E92,E128)</f>
        <v>32986</v>
      </c>
      <c r="F33" s="64">
        <f>SUM(F34,F41,F42,F45,F92,F128)</f>
        <v>0</v>
      </c>
      <c r="G33" s="63">
        <f>SUM(G34,G41,G42,G45,G92,G128)</f>
        <v>19572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92483</v>
      </c>
      <c r="D34" s="90">
        <f>SUM(D35,D38:D40)</f>
        <v>65465</v>
      </c>
      <c r="E34" s="90">
        <f>SUM(E35,E38:E40)</f>
        <v>26582</v>
      </c>
      <c r="F34" s="90">
        <f>SUM(F35,F38:F40)</f>
        <v>0</v>
      </c>
      <c r="G34" s="90">
        <f>SUM(G35,G38:G40)</f>
        <v>436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85059</v>
      </c>
      <c r="D35" s="95">
        <v>60858</v>
      </c>
      <c r="E35" s="95">
        <v>24165</v>
      </c>
      <c r="F35" s="95"/>
      <c r="G35" s="95">
        <v>36</v>
      </c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7024</v>
      </c>
      <c r="D38" s="95">
        <v>4607</v>
      </c>
      <c r="E38" s="95">
        <v>2417</v>
      </c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400</v>
      </c>
      <c r="D40" s="95"/>
      <c r="E40" s="95"/>
      <c r="F40" s="95"/>
      <c r="G40" s="95">
        <v>400</v>
      </c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22280</v>
      </c>
      <c r="D41" s="101">
        <v>15771</v>
      </c>
      <c r="E41" s="101">
        <v>6404</v>
      </c>
      <c r="F41" s="101"/>
      <c r="G41" s="101">
        <v>105</v>
      </c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250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250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150</v>
      </c>
      <c r="D43" s="95"/>
      <c r="E43" s="95"/>
      <c r="F43" s="95"/>
      <c r="G43" s="95">
        <v>150</v>
      </c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100</v>
      </c>
      <c r="D44" s="95"/>
      <c r="E44" s="95"/>
      <c r="F44" s="95"/>
      <c r="G44" s="95">
        <v>100</v>
      </c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19596</v>
      </c>
      <c r="D45" s="102">
        <f>SUM(D46,D52,D53,D61,D71,D75,D79,D87)</f>
        <v>14113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5483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1026</v>
      </c>
      <c r="D46" s="105">
        <f>SUM(D47:D51)</f>
        <v>636</v>
      </c>
      <c r="E46" s="105">
        <f>SUM(E47:E51)</f>
        <v>0</v>
      </c>
      <c r="F46" s="94">
        <f>SUM(F47:F51)</f>
        <v>0</v>
      </c>
      <c r="G46" s="105">
        <f>SUM(G47:G51)</f>
        <v>390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519</v>
      </c>
      <c r="D47" s="95">
        <v>269</v>
      </c>
      <c r="E47" s="95"/>
      <c r="F47" s="95"/>
      <c r="G47" s="95">
        <v>250</v>
      </c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50</v>
      </c>
      <c r="D49" s="95"/>
      <c r="E49" s="95"/>
      <c r="F49" s="95"/>
      <c r="G49" s="95">
        <v>50</v>
      </c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457</v>
      </c>
      <c r="D50" s="95">
        <v>367</v>
      </c>
      <c r="E50" s="95"/>
      <c r="F50" s="95"/>
      <c r="G50" s="95">
        <v>90</v>
      </c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370</v>
      </c>
      <c r="D52" s="95">
        <v>270</v>
      </c>
      <c r="E52" s="95"/>
      <c r="F52" s="95"/>
      <c r="G52" s="95">
        <v>100</v>
      </c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1235</v>
      </c>
      <c r="D53" s="105">
        <f>SUM(D54:D60)</f>
        <v>305</v>
      </c>
      <c r="E53" s="105">
        <f>SUM(E54:E60)</f>
        <v>0</v>
      </c>
      <c r="F53" s="94">
        <f>SUM(F54:F60)</f>
        <v>0</v>
      </c>
      <c r="G53" s="105">
        <f>SUM(G54:G60)</f>
        <v>930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260</v>
      </c>
      <c r="D54" s="95">
        <v>60</v>
      </c>
      <c r="E54" s="95"/>
      <c r="F54" s="95"/>
      <c r="G54" s="95">
        <v>200</v>
      </c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115</v>
      </c>
      <c r="D56" s="95">
        <v>85</v>
      </c>
      <c r="E56" s="95"/>
      <c r="F56" s="95"/>
      <c r="G56" s="95">
        <v>30</v>
      </c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860</v>
      </c>
      <c r="D58" s="95">
        <v>160</v>
      </c>
      <c r="E58" s="95"/>
      <c r="F58" s="95"/>
      <c r="G58" s="95">
        <v>700</v>
      </c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8709</v>
      </c>
      <c r="D61" s="105">
        <f>SUM(D65:D70,D62)</f>
        <v>7043</v>
      </c>
      <c r="E61" s="105">
        <f>SUM(E65:E70,E62)</f>
        <v>0</v>
      </c>
      <c r="F61" s="94">
        <f>SUM(F65:F70,F62)</f>
        <v>0</v>
      </c>
      <c r="G61" s="105">
        <f>SUM(G65:G70,G62)</f>
        <v>1666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1306</v>
      </c>
      <c r="D62" s="94">
        <f>D63+D64</f>
        <v>406</v>
      </c>
      <c r="E62" s="94">
        <f>E63+E64</f>
        <v>0</v>
      </c>
      <c r="F62" s="94">
        <f>F63+F64</f>
        <v>0</v>
      </c>
      <c r="G62" s="94">
        <f>G63+G64</f>
        <v>900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1306</v>
      </c>
      <c r="D64" s="95">
        <v>406</v>
      </c>
      <c r="E64" s="95"/>
      <c r="F64" s="95"/>
      <c r="G64" s="95">
        <v>900</v>
      </c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182</v>
      </c>
      <c r="D66" s="95">
        <v>32</v>
      </c>
      <c r="E66" s="95"/>
      <c r="F66" s="95"/>
      <c r="G66" s="95">
        <v>150</v>
      </c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899</v>
      </c>
      <c r="D67" s="95">
        <v>283</v>
      </c>
      <c r="E67" s="95"/>
      <c r="F67" s="95"/>
      <c r="G67" s="95">
        <v>616</v>
      </c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6322</v>
      </c>
      <c r="D70" s="95">
        <v>6322</v>
      </c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150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150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60</v>
      </c>
      <c r="D72" s="95"/>
      <c r="E72" s="95"/>
      <c r="F72" s="95"/>
      <c r="G72" s="95">
        <v>60</v>
      </c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90</v>
      </c>
      <c r="D74" s="95"/>
      <c r="E74" s="95"/>
      <c r="F74" s="95"/>
      <c r="G74" s="95">
        <v>90</v>
      </c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6602</v>
      </c>
      <c r="D75" s="105">
        <f>SUM(D76:D78)</f>
        <v>5120</v>
      </c>
      <c r="E75" s="105">
        <f>SUM(E76:E78)</f>
        <v>0</v>
      </c>
      <c r="F75" s="94">
        <f>SUM(F76:F78)</f>
        <v>0</v>
      </c>
      <c r="G75" s="105">
        <f>SUM(G76:G78)</f>
        <v>1482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5120</v>
      </c>
      <c r="D76" s="95">
        <v>5120</v>
      </c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1400</v>
      </c>
      <c r="D77" s="95"/>
      <c r="E77" s="95"/>
      <c r="F77" s="95"/>
      <c r="G77" s="95">
        <v>1400</v>
      </c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82</v>
      </c>
      <c r="D78" s="95"/>
      <c r="E78" s="95"/>
      <c r="F78" s="95"/>
      <c r="G78" s="95">
        <v>82</v>
      </c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1104</v>
      </c>
      <c r="D79" s="105">
        <f>SUM(D80:D86)</f>
        <v>739</v>
      </c>
      <c r="E79" s="105">
        <f>SUM(E80:E86)</f>
        <v>0</v>
      </c>
      <c r="F79" s="94">
        <f>SUM(F80:F86)</f>
        <v>0</v>
      </c>
      <c r="G79" s="105">
        <f>SUM(G80:G86)</f>
        <v>365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1024</v>
      </c>
      <c r="D81" s="95">
        <v>659</v>
      </c>
      <c r="E81" s="95"/>
      <c r="F81" s="95"/>
      <c r="G81" s="95">
        <v>365</v>
      </c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80</v>
      </c>
      <c r="D85" s="95">
        <v>80</v>
      </c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400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400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400</v>
      </c>
      <c r="D89" s="95"/>
      <c r="E89" s="95"/>
      <c r="F89" s="95"/>
      <c r="G89" s="95">
        <v>400</v>
      </c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64012</v>
      </c>
      <c r="D92" s="102">
        <f>SUM(D93,D97,D105,D106,D107,D114,D123,D124,D127)</f>
        <v>50864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13148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2282</v>
      </c>
      <c r="D93" s="105">
        <f>SUM(D94:D96)</f>
        <v>182</v>
      </c>
      <c r="E93" s="105">
        <f>SUM(E94:E96)</f>
        <v>0</v>
      </c>
      <c r="F93" s="94">
        <f>SUM(F94:F96)</f>
        <v>0</v>
      </c>
      <c r="G93" s="105">
        <f>SUM(G94:G96)</f>
        <v>2100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582</v>
      </c>
      <c r="D94" s="95">
        <v>82</v>
      </c>
      <c r="E94" s="95"/>
      <c r="F94" s="95"/>
      <c r="G94" s="95">
        <v>500</v>
      </c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1100</v>
      </c>
      <c r="D95" s="95">
        <v>100</v>
      </c>
      <c r="E95" s="95"/>
      <c r="F95" s="95"/>
      <c r="G95" s="95">
        <v>1000</v>
      </c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600</v>
      </c>
      <c r="D96" s="95"/>
      <c r="E96" s="95"/>
      <c r="F96" s="95"/>
      <c r="G96" s="95">
        <v>600</v>
      </c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46019</v>
      </c>
      <c r="D97" s="105">
        <f>SUM(D98:D104)</f>
        <v>44921</v>
      </c>
      <c r="E97" s="105">
        <f>SUM(E98:E104)</f>
        <v>0</v>
      </c>
      <c r="F97" s="94">
        <f>SUM(F98:F104)</f>
        <v>0</v>
      </c>
      <c r="G97" s="105">
        <f>SUM(G98:G104)</f>
        <v>1098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35310</v>
      </c>
      <c r="D98" s="95">
        <v>35310</v>
      </c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6284</v>
      </c>
      <c r="D100" s="95">
        <v>6284</v>
      </c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1098</v>
      </c>
      <c r="D103" s="95"/>
      <c r="E103" s="95"/>
      <c r="F103" s="95"/>
      <c r="G103" s="95">
        <v>1098</v>
      </c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3327</v>
      </c>
      <c r="D104" s="95">
        <v>3327</v>
      </c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4000</v>
      </c>
      <c r="D105" s="95"/>
      <c r="E105" s="95"/>
      <c r="F105" s="95"/>
      <c r="G105" s="95">
        <v>4000</v>
      </c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250</v>
      </c>
      <c r="D106" s="95"/>
      <c r="E106" s="95"/>
      <c r="F106" s="95"/>
      <c r="G106" s="95">
        <v>250</v>
      </c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10335</v>
      </c>
      <c r="D107" s="105">
        <f>SUM(D108:D113)</f>
        <v>5335</v>
      </c>
      <c r="E107" s="105">
        <f>SUM(E108:E113)</f>
        <v>0</v>
      </c>
      <c r="F107" s="94">
        <f>SUM(F108:F113)</f>
        <v>0</v>
      </c>
      <c r="G107" s="105">
        <f>SUM(G108:G113)</f>
        <v>5000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6842</v>
      </c>
      <c r="D108" s="95">
        <v>3242</v>
      </c>
      <c r="E108" s="95"/>
      <c r="F108" s="95"/>
      <c r="G108" s="95">
        <v>3600</v>
      </c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3093</v>
      </c>
      <c r="D109" s="95">
        <v>2093</v>
      </c>
      <c r="E109" s="95"/>
      <c r="F109" s="95"/>
      <c r="G109" s="95">
        <v>1000</v>
      </c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100</v>
      </c>
      <c r="D110" s="95"/>
      <c r="E110" s="95"/>
      <c r="F110" s="95"/>
      <c r="G110" s="95">
        <v>100</v>
      </c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300</v>
      </c>
      <c r="D112" s="95"/>
      <c r="E112" s="95"/>
      <c r="F112" s="95"/>
      <c r="G112" s="95">
        <v>300</v>
      </c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426</v>
      </c>
      <c r="D114" s="105">
        <f>SUM(D115:D122)</f>
        <v>426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426</v>
      </c>
      <c r="D122" s="95">
        <v>426</v>
      </c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700</v>
      </c>
      <c r="D127" s="95"/>
      <c r="E127" s="95"/>
      <c r="F127" s="95"/>
      <c r="G127" s="95">
        <v>700</v>
      </c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150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150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150</v>
      </c>
      <c r="D131" s="95"/>
      <c r="E131" s="95"/>
      <c r="F131" s="95"/>
      <c r="G131" s="95">
        <v>150</v>
      </c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02">
        <f t="shared" si="4"/>
        <v>135</v>
      </c>
      <c r="D133" s="102">
        <f>SUM(D134,D135,D136,D137,D138,D139,D140)</f>
        <v>0</v>
      </c>
      <c r="E133" s="102">
        <f>SUM(E134,E135,E136,E137,E138,E139,E140)</f>
        <v>0</v>
      </c>
      <c r="F133" s="90">
        <f>SUM(F134,F135,F136,F137,F138,F139,F140)</f>
        <v>0</v>
      </c>
      <c r="G133" s="102">
        <f>SUM(G134,G135,G136,G137,G138,G139,G140)</f>
        <v>135</v>
      </c>
      <c r="H133" s="103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135</v>
      </c>
      <c r="D139" s="53"/>
      <c r="E139" s="53"/>
      <c r="F139" s="53"/>
      <c r="G139" s="53">
        <v>135</v>
      </c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2996</v>
      </c>
      <c r="D141" s="116">
        <f>SUM(D142,D154,D155)</f>
        <v>296</v>
      </c>
      <c r="E141" s="116">
        <f>SUM(E142,E154,E155)</f>
        <v>0</v>
      </c>
      <c r="F141" s="117">
        <f>SUM(F142,F154,F155)</f>
        <v>0</v>
      </c>
      <c r="G141" s="116">
        <f>SUM(G142,G154,G155)</f>
        <v>2700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2996</v>
      </c>
      <c r="D142" s="120">
        <f>SUM(D143,D149,D150,D151,D152,D153)</f>
        <v>296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2700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2996</v>
      </c>
      <c r="D143" s="67">
        <f>SUM(D144:D148)</f>
        <v>296</v>
      </c>
      <c r="E143" s="67">
        <f>SUM(E144:E148)</f>
        <v>0</v>
      </c>
      <c r="F143" s="48">
        <f>SUM(F144:F148)</f>
        <v>0</v>
      </c>
      <c r="G143" s="67">
        <f>SUM(G144:G148)</f>
        <v>2700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496</v>
      </c>
      <c r="D147" s="95">
        <v>296</v>
      </c>
      <c r="E147" s="95"/>
      <c r="F147" s="95"/>
      <c r="G147" s="95">
        <v>200</v>
      </c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2500</v>
      </c>
      <c r="D148" s="95"/>
      <c r="E148" s="95"/>
      <c r="F148" s="95"/>
      <c r="G148" s="95">
        <v>2500</v>
      </c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1113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1113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1113</v>
      </c>
      <c r="D158" s="101"/>
      <c r="E158" s="101"/>
      <c r="F158" s="101"/>
      <c r="G158" s="101">
        <v>1113</v>
      </c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203015</v>
      </c>
      <c r="D159" s="133">
        <f t="shared" si="6"/>
        <v>146509</v>
      </c>
      <c r="E159" s="133">
        <f t="shared" si="6"/>
        <v>32986</v>
      </c>
      <c r="F159" s="133">
        <f t="shared" si="6"/>
        <v>0</v>
      </c>
      <c r="G159" s="133">
        <f t="shared" si="6"/>
        <v>23520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Nr.4.16.1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3"/>
  <sheetViews>
    <sheetView tabSelected="1" view="pageBreakPreview" zoomScaleSheetLayoutView="100" workbookViewId="0" topLeftCell="A4">
      <selection activeCell="D20" sqref="D20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8" t="s">
        <v>178</v>
      </c>
      <c r="C5" s="7"/>
      <c r="D5" s="7"/>
      <c r="E5" s="7"/>
      <c r="F5" s="7"/>
      <c r="G5" s="7"/>
      <c r="H5" s="7"/>
    </row>
    <row r="6" spans="1:8" s="3" customFormat="1" ht="12.75">
      <c r="A6" s="1" t="s">
        <v>175</v>
      </c>
      <c r="B6" s="9" t="s">
        <v>218</v>
      </c>
      <c r="C6" s="2"/>
      <c r="D6" s="2"/>
      <c r="E6" s="2"/>
      <c r="F6" s="2"/>
      <c r="G6" s="2"/>
      <c r="H6" s="2"/>
    </row>
    <row r="7" spans="1:8" s="3" customFormat="1" ht="12.75">
      <c r="A7" s="1" t="s">
        <v>192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176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230826</v>
      </c>
      <c r="D15" s="42">
        <f>SUM(D16,D19,D20,)</f>
        <v>230826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230826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230826</v>
      </c>
      <c r="D30" s="42">
        <f>SUM(D31,D156)</f>
        <v>230826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230826</v>
      </c>
      <c r="D31" s="80">
        <f>SUM(D141,D32)</f>
        <v>230826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229181</v>
      </c>
      <c r="D32" s="63">
        <f>SUM(D33,D132,D133)</f>
        <v>229181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226181</v>
      </c>
      <c r="D33" s="63">
        <f>SUM(D34,D41,D42,D45,D92,D128)</f>
        <v>226181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160150</v>
      </c>
      <c r="D34" s="90">
        <f>SUM(D35,D38:D40)</f>
        <v>160150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99366</v>
      </c>
      <c r="D35" s="95">
        <f>89238+10128</f>
        <v>99366</v>
      </c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49683</v>
      </c>
      <c r="D38" s="95">
        <f>44619+5064</f>
        <v>49683</v>
      </c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8281</v>
      </c>
      <c r="D39" s="95">
        <f>7437+844</f>
        <v>8281</v>
      </c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2820</v>
      </c>
      <c r="D40" s="95">
        <v>2820</v>
      </c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38580</v>
      </c>
      <c r="D41" s="101">
        <f>34717+3863</f>
        <v>38580</v>
      </c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11281</v>
      </c>
      <c r="D45" s="102">
        <f>SUM(D46,D52,D53,D61,D71,D75,D79,D87)</f>
        <v>11281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5264</v>
      </c>
      <c r="D46" s="105">
        <f>SUM(D47:D51)</f>
        <v>5264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2650</v>
      </c>
      <c r="D47" s="95">
        <f>2350+300</f>
        <v>2650</v>
      </c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450</v>
      </c>
      <c r="D49" s="95">
        <v>450</v>
      </c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924</v>
      </c>
      <c r="D50" s="95">
        <v>924</v>
      </c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1240</v>
      </c>
      <c r="D51" s="95">
        <f>1000+240</f>
        <v>1240</v>
      </c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268</v>
      </c>
      <c r="D53" s="105">
        <f>SUM(D54:D60)</f>
        <v>268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124</v>
      </c>
      <c r="D56" s="95">
        <v>124</v>
      </c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144</v>
      </c>
      <c r="D58" s="95">
        <v>144</v>
      </c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3285</v>
      </c>
      <c r="D61" s="105">
        <f>SUM(D65:D70,D62)</f>
        <v>3285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949</v>
      </c>
      <c r="D65" s="95">
        <v>949</v>
      </c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250</v>
      </c>
      <c r="D66" s="95">
        <v>250</v>
      </c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1328</v>
      </c>
      <c r="D67" s="95">
        <v>1328</v>
      </c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470</v>
      </c>
      <c r="D68" s="95">
        <v>470</v>
      </c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288</v>
      </c>
      <c r="D70" s="95">
        <v>288</v>
      </c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2347</v>
      </c>
      <c r="D75" s="105">
        <f>SUM(D76:D78)</f>
        <v>2347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360</v>
      </c>
      <c r="D76" s="95">
        <v>360</v>
      </c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125</v>
      </c>
      <c r="D77" s="95">
        <v>125</v>
      </c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1862</v>
      </c>
      <c r="D78" s="95">
        <v>1862</v>
      </c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117</v>
      </c>
      <c r="D79" s="105">
        <f>SUM(D80:D86)</f>
        <v>117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117</v>
      </c>
      <c r="D85" s="95">
        <v>117</v>
      </c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16170</v>
      </c>
      <c r="D92" s="102">
        <f>SUM(D93,D97,D105,D106,D107,D114,D123,D124,D127)</f>
        <v>16170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3680</v>
      </c>
      <c r="D93" s="105">
        <f>SUM(D94:D96)</f>
        <v>3680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2680</v>
      </c>
      <c r="D94" s="95">
        <f>2260+420</f>
        <v>2680</v>
      </c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1000</v>
      </c>
      <c r="D95" s="95">
        <v>1000</v>
      </c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10380</v>
      </c>
      <c r="D97" s="105">
        <f>SUM(D98:D104)</f>
        <v>10380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4980</v>
      </c>
      <c r="D98" s="95">
        <f>4500+480</f>
        <v>4980</v>
      </c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1740</v>
      </c>
      <c r="D100" s="95">
        <f>1500+240</f>
        <v>1740</v>
      </c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2940</v>
      </c>
      <c r="D103" s="95">
        <v>2940</v>
      </c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720</v>
      </c>
      <c r="D104" s="95">
        <f>500+220</f>
        <v>720</v>
      </c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1910</v>
      </c>
      <c r="D107" s="105">
        <f>SUM(D108:D113)</f>
        <v>1910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670</v>
      </c>
      <c r="D109" s="95">
        <f>430+240</f>
        <v>670</v>
      </c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100</v>
      </c>
      <c r="D110" s="95">
        <v>100</v>
      </c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1000</v>
      </c>
      <c r="D111" s="95">
        <v>1000</v>
      </c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140</v>
      </c>
      <c r="D112" s="95">
        <v>140</v>
      </c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200</v>
      </c>
      <c r="D127" s="95">
        <v>200</v>
      </c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02">
        <f t="shared" si="4"/>
        <v>3000</v>
      </c>
      <c r="D133" s="102">
        <f>SUM(D134,D135,D136,D137,D138,D139,D140)</f>
        <v>3000</v>
      </c>
      <c r="E133" s="102">
        <f>SUM(E134,E135,E136,E137,E138,E139,E140)</f>
        <v>0</v>
      </c>
      <c r="F133" s="90">
        <f>SUM(F134,F135,F136,F137,F138,F139,F140)</f>
        <v>0</v>
      </c>
      <c r="G133" s="102">
        <f>SUM(G134,G135,G136,G137,G138,G139,G140)</f>
        <v>0</v>
      </c>
      <c r="H133" s="103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3000</v>
      </c>
      <c r="D138" s="53">
        <v>3000</v>
      </c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1645</v>
      </c>
      <c r="D141" s="116">
        <f>SUM(D142,D154,D155)</f>
        <v>1645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1645</v>
      </c>
      <c r="D142" s="120">
        <f>SUM(D143,D149,D150,D151,D152,D153)</f>
        <v>1645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1645</v>
      </c>
      <c r="D143" s="67">
        <f>SUM(D144:D148)</f>
        <v>1645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1195</v>
      </c>
      <c r="D147" s="95">
        <v>1195</v>
      </c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450</v>
      </c>
      <c r="D148" s="95">
        <v>450</v>
      </c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230826</v>
      </c>
      <c r="D159" s="133">
        <f t="shared" si="6"/>
        <v>230826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Nr.6.1.2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customWidth="1"/>
    <col min="10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203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204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205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206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9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294760</v>
      </c>
      <c r="D15" s="42">
        <f>SUM(D16,D19,D20,)</f>
        <v>58181</v>
      </c>
      <c r="E15" s="42">
        <f>SUM(E16,E19,E20,)</f>
        <v>215101</v>
      </c>
      <c r="F15" s="43">
        <f>SUM(F16,F19,F20,)</f>
        <v>0</v>
      </c>
      <c r="G15" s="42">
        <f>SUM(G16,G19,G20,)</f>
        <v>21478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2678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2678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2678</v>
      </c>
      <c r="D18" s="53"/>
      <c r="E18" s="53"/>
      <c r="F18" s="53"/>
      <c r="G18" s="53">
        <v>2678</v>
      </c>
      <c r="H18" s="54"/>
    </row>
    <row r="19" spans="1:8" s="61" customFormat="1" ht="15.75" customHeight="1">
      <c r="A19" s="55"/>
      <c r="B19" s="56" t="s">
        <v>22</v>
      </c>
      <c r="C19" s="57"/>
      <c r="D19" s="58">
        <v>58181</v>
      </c>
      <c r="E19" s="58">
        <v>215101</v>
      </c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18800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18800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18250</v>
      </c>
      <c r="D21" s="68" t="s">
        <v>23</v>
      </c>
      <c r="E21" s="68" t="s">
        <v>23</v>
      </c>
      <c r="F21" s="68" t="s">
        <v>23</v>
      </c>
      <c r="G21" s="69">
        <v>18250</v>
      </c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225</v>
      </c>
      <c r="D23" s="68" t="s">
        <v>23</v>
      </c>
      <c r="E23" s="68" t="s">
        <v>23</v>
      </c>
      <c r="F23" s="68" t="s">
        <v>23</v>
      </c>
      <c r="G23" s="69">
        <v>225</v>
      </c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325</v>
      </c>
      <c r="D24" s="68" t="s">
        <v>23</v>
      </c>
      <c r="E24" s="68" t="s">
        <v>23</v>
      </c>
      <c r="F24" s="68" t="s">
        <v>23</v>
      </c>
      <c r="G24" s="69">
        <v>325</v>
      </c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294760</v>
      </c>
      <c r="D30" s="42">
        <f>SUM(D31,D156)</f>
        <v>58181</v>
      </c>
      <c r="E30" s="42">
        <f>SUM(E31,E156)</f>
        <v>215101</v>
      </c>
      <c r="F30" s="43">
        <f>SUM(F31,F156)</f>
        <v>0</v>
      </c>
      <c r="G30" s="42">
        <f>SUM(G31,G156)</f>
        <v>21478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294192</v>
      </c>
      <c r="D31" s="80">
        <f>SUM(D141,D32)</f>
        <v>58181</v>
      </c>
      <c r="E31" s="80">
        <f>SUM(E141,E32)</f>
        <v>215101</v>
      </c>
      <c r="F31" s="81">
        <f>SUM(F141,F32)</f>
        <v>0</v>
      </c>
      <c r="G31" s="80">
        <f>SUM(G141,G32)</f>
        <v>20910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288442</v>
      </c>
      <c r="D32" s="63">
        <f>SUM(D33,D132,D133)</f>
        <v>52431</v>
      </c>
      <c r="E32" s="63">
        <f>SUM(E33,E132,E133)</f>
        <v>215101</v>
      </c>
      <c r="F32" s="64">
        <f>SUM(F33,F132,F133)</f>
        <v>0</v>
      </c>
      <c r="G32" s="63">
        <f>SUM(G33,G132,G133)</f>
        <v>20910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288442</v>
      </c>
      <c r="D33" s="63">
        <f>SUM(D34,D41,D42,D45,D92,D128)</f>
        <v>52431</v>
      </c>
      <c r="E33" s="63">
        <f>SUM(E34,E41,E42,E45,E92,E128)</f>
        <v>215101</v>
      </c>
      <c r="F33" s="64">
        <f>SUM(F34,F41,F42,F45,F92,F128)</f>
        <v>0</v>
      </c>
      <c r="G33" s="63">
        <f>SUM(G34,G41,G42,G45,G92,G128)</f>
        <v>20910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200691</v>
      </c>
      <c r="D34" s="90">
        <f>SUM(D35,D38:D40)</f>
        <v>19002</v>
      </c>
      <c r="E34" s="90">
        <f>SUM(E35,E38:E40)</f>
        <v>173469</v>
      </c>
      <c r="F34" s="90">
        <f>SUM(F35,F38:F40)</f>
        <v>0</v>
      </c>
      <c r="G34" s="90">
        <f>SUM(G35,G38:G40)</f>
        <v>8220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181194</v>
      </c>
      <c r="D35" s="95">
        <v>17112</v>
      </c>
      <c r="E35" s="95">
        <v>156122</v>
      </c>
      <c r="F35" s="95"/>
      <c r="G35" s="95">
        <v>7960</v>
      </c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19237</v>
      </c>
      <c r="D38" s="95">
        <v>1890</v>
      </c>
      <c r="E38" s="95">
        <v>17347</v>
      </c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260</v>
      </c>
      <c r="D40" s="95"/>
      <c r="E40" s="95"/>
      <c r="F40" s="95"/>
      <c r="G40" s="95">
        <v>260</v>
      </c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48190</v>
      </c>
      <c r="D41" s="101">
        <v>4578</v>
      </c>
      <c r="E41" s="101">
        <v>41632</v>
      </c>
      <c r="F41" s="101"/>
      <c r="G41" s="101">
        <v>1980</v>
      </c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6988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6988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307</v>
      </c>
      <c r="D43" s="95"/>
      <c r="E43" s="95"/>
      <c r="F43" s="95"/>
      <c r="G43" s="95">
        <v>307</v>
      </c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6681</v>
      </c>
      <c r="D44" s="95"/>
      <c r="E44" s="95"/>
      <c r="F44" s="95"/>
      <c r="G44" s="95">
        <v>6681</v>
      </c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18741</v>
      </c>
      <c r="D45" s="102">
        <f>SUM(D46,D52,D53,D61,D71,D75,D79,D87)</f>
        <v>16474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2267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1129</v>
      </c>
      <c r="D46" s="105">
        <f>SUM(D47:D51)</f>
        <v>992</v>
      </c>
      <c r="E46" s="105">
        <f>SUM(E47:E51)</f>
        <v>0</v>
      </c>
      <c r="F46" s="94">
        <f>SUM(F47:F51)</f>
        <v>0</v>
      </c>
      <c r="G46" s="105">
        <f>SUM(G47:G51)</f>
        <v>137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337</v>
      </c>
      <c r="D47" s="95">
        <v>210</v>
      </c>
      <c r="E47" s="95"/>
      <c r="F47" s="95"/>
      <c r="G47" s="95">
        <v>127</v>
      </c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25</v>
      </c>
      <c r="D49" s="95">
        <v>15</v>
      </c>
      <c r="E49" s="95"/>
      <c r="F49" s="95"/>
      <c r="G49" s="95">
        <v>10</v>
      </c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344</v>
      </c>
      <c r="D50" s="95">
        <v>344</v>
      </c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423</v>
      </c>
      <c r="D51" s="95">
        <v>423</v>
      </c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450</v>
      </c>
      <c r="D52" s="95">
        <v>450</v>
      </c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1417</v>
      </c>
      <c r="D53" s="105">
        <f>SUM(D54:D60)</f>
        <v>465</v>
      </c>
      <c r="E53" s="105">
        <f>SUM(E54:E60)</f>
        <v>0</v>
      </c>
      <c r="F53" s="94">
        <f>SUM(F54:F60)</f>
        <v>0</v>
      </c>
      <c r="G53" s="105">
        <f>SUM(G54:G60)</f>
        <v>952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250</v>
      </c>
      <c r="D54" s="95">
        <f>50+150</f>
        <v>200</v>
      </c>
      <c r="E54" s="95"/>
      <c r="F54" s="95"/>
      <c r="G54" s="95">
        <v>50</v>
      </c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306</v>
      </c>
      <c r="D56" s="95">
        <v>165</v>
      </c>
      <c r="E56" s="95"/>
      <c r="F56" s="95"/>
      <c r="G56" s="95">
        <v>141</v>
      </c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761</v>
      </c>
      <c r="D58" s="95">
        <v>100</v>
      </c>
      <c r="E58" s="95"/>
      <c r="F58" s="95"/>
      <c r="G58" s="95">
        <v>661</v>
      </c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100</v>
      </c>
      <c r="D59" s="95"/>
      <c r="E59" s="95"/>
      <c r="F59" s="95"/>
      <c r="G59" s="95">
        <v>100</v>
      </c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2917</v>
      </c>
      <c r="D61" s="105">
        <f>SUM(D65:D70,D62)</f>
        <v>2134</v>
      </c>
      <c r="E61" s="105">
        <f>SUM(E65:E70,E62)</f>
        <v>0</v>
      </c>
      <c r="F61" s="94">
        <f>SUM(F65:F70,F62)</f>
        <v>0</v>
      </c>
      <c r="G61" s="105">
        <f>SUM(G65:G70,G62)</f>
        <v>783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534</v>
      </c>
      <c r="D62" s="94">
        <f>D63+D64</f>
        <v>534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534</v>
      </c>
      <c r="D64" s="95">
        <v>534</v>
      </c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1483</v>
      </c>
      <c r="D66" s="95">
        <v>700</v>
      </c>
      <c r="E66" s="95"/>
      <c r="F66" s="95"/>
      <c r="G66" s="95">
        <v>783</v>
      </c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640</v>
      </c>
      <c r="D67" s="95">
        <v>640</v>
      </c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260</v>
      </c>
      <c r="D70" s="95">
        <v>260</v>
      </c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9576</v>
      </c>
      <c r="D75" s="105">
        <f>SUM(D76:D78)</f>
        <v>9226</v>
      </c>
      <c r="E75" s="105">
        <f>SUM(E76:E78)</f>
        <v>0</v>
      </c>
      <c r="F75" s="94">
        <f>SUM(F76:F78)</f>
        <v>0</v>
      </c>
      <c r="G75" s="105">
        <f>SUM(G76:G78)</f>
        <v>350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9226</v>
      </c>
      <c r="D76" s="95">
        <v>9226</v>
      </c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350</v>
      </c>
      <c r="D77" s="95"/>
      <c r="E77" s="95"/>
      <c r="F77" s="95"/>
      <c r="G77" s="95">
        <v>350</v>
      </c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3214</v>
      </c>
      <c r="D79" s="105">
        <f>SUM(D80:D86)</f>
        <v>3169</v>
      </c>
      <c r="E79" s="105">
        <f>SUM(E80:E86)</f>
        <v>0</v>
      </c>
      <c r="F79" s="94">
        <f>SUM(F80:F86)</f>
        <v>0</v>
      </c>
      <c r="G79" s="105">
        <f>SUM(G80:G86)</f>
        <v>45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70</v>
      </c>
      <c r="D81" s="95">
        <v>25</v>
      </c>
      <c r="E81" s="95"/>
      <c r="F81" s="95"/>
      <c r="G81" s="95">
        <v>45</v>
      </c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3000</v>
      </c>
      <c r="D84" s="95">
        <v>3000</v>
      </c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144</v>
      </c>
      <c r="D85" s="95">
        <v>144</v>
      </c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38</v>
      </c>
      <c r="D87" s="105">
        <f>SUM(D88:D91)</f>
        <v>38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38</v>
      </c>
      <c r="D90" s="95">
        <v>38</v>
      </c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13792</v>
      </c>
      <c r="D92" s="102">
        <f>SUM(D93,D97,D105,D106,D107,D114,D123,D124,D127)</f>
        <v>12377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1415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1283</v>
      </c>
      <c r="D93" s="105">
        <f>SUM(D94:D96)</f>
        <v>674</v>
      </c>
      <c r="E93" s="105">
        <f>SUM(E94:E96)</f>
        <v>0</v>
      </c>
      <c r="F93" s="94">
        <f>SUM(F94:F96)</f>
        <v>0</v>
      </c>
      <c r="G93" s="105">
        <f>SUM(G94:G96)</f>
        <v>609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1090</v>
      </c>
      <c r="D94" s="95">
        <v>630</v>
      </c>
      <c r="E94" s="95"/>
      <c r="F94" s="95"/>
      <c r="G94" s="95">
        <v>460</v>
      </c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193</v>
      </c>
      <c r="D95" s="95">
        <v>44</v>
      </c>
      <c r="E95" s="95"/>
      <c r="F95" s="95"/>
      <c r="G95" s="95">
        <v>149</v>
      </c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9431</v>
      </c>
      <c r="D97" s="105">
        <f>SUM(D98:D104)</f>
        <v>9431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7630</v>
      </c>
      <c r="D98" s="95">
        <v>7630</v>
      </c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1341</v>
      </c>
      <c r="D100" s="95">
        <v>1341</v>
      </c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140</v>
      </c>
      <c r="D103" s="95">
        <v>140</v>
      </c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320</v>
      </c>
      <c r="D104" s="95">
        <v>320</v>
      </c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2557</v>
      </c>
      <c r="D107" s="105">
        <f>SUM(D108:D113)</f>
        <v>2107</v>
      </c>
      <c r="E107" s="105">
        <f>SUM(E108:E113)</f>
        <v>0</v>
      </c>
      <c r="F107" s="94">
        <f>SUM(F108:F113)</f>
        <v>0</v>
      </c>
      <c r="G107" s="105">
        <f>SUM(G108:G113)</f>
        <v>450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1067</v>
      </c>
      <c r="D108" s="95">
        <v>1067</v>
      </c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716</v>
      </c>
      <c r="D109" s="95">
        <v>266</v>
      </c>
      <c r="E109" s="95"/>
      <c r="F109" s="95"/>
      <c r="G109" s="95">
        <v>450</v>
      </c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774</v>
      </c>
      <c r="D112" s="95">
        <f>200+574</f>
        <v>774</v>
      </c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521</v>
      </c>
      <c r="D123" s="95">
        <v>165</v>
      </c>
      <c r="E123" s="95"/>
      <c r="F123" s="95"/>
      <c r="G123" s="95">
        <v>356</v>
      </c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40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40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40</v>
      </c>
      <c r="D129" s="95"/>
      <c r="E129" s="95"/>
      <c r="F129" s="95"/>
      <c r="G129" s="95">
        <v>40</v>
      </c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02">
        <f t="shared" si="4"/>
        <v>0</v>
      </c>
      <c r="D133" s="102">
        <f>SUM(D134,D135,D136,D137,D138,D139,D140)</f>
        <v>0</v>
      </c>
      <c r="E133" s="102">
        <f>SUM(E134,E135,E136,E137,E138,E139,E140)</f>
        <v>0</v>
      </c>
      <c r="F133" s="90">
        <f>SUM(F134,F135,F136,F137,F138,F139,F140)</f>
        <v>0</v>
      </c>
      <c r="G133" s="102">
        <f>SUM(G134,G135,G136,G137,G138,G139,G140)</f>
        <v>0</v>
      </c>
      <c r="H133" s="103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5750</v>
      </c>
      <c r="D141" s="116">
        <f>SUM(D142,D154,D155)</f>
        <v>5750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5750</v>
      </c>
      <c r="D142" s="120">
        <f>SUM(D143,D149,D150,D151,D152,D153)</f>
        <v>5750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5750</v>
      </c>
      <c r="D143" s="67">
        <f>SUM(D144:D148)</f>
        <v>5750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5750</v>
      </c>
      <c r="D148" s="95">
        <f>3750+2000</f>
        <v>5750</v>
      </c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568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568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568</v>
      </c>
      <c r="D158" s="101"/>
      <c r="E158" s="101"/>
      <c r="F158" s="101"/>
      <c r="G158" s="101">
        <v>568</v>
      </c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294760</v>
      </c>
      <c r="D159" s="133">
        <f t="shared" si="6"/>
        <v>58181</v>
      </c>
      <c r="E159" s="133">
        <f t="shared" si="6"/>
        <v>215101</v>
      </c>
      <c r="F159" s="133">
        <f t="shared" si="6"/>
        <v>0</v>
      </c>
      <c r="G159" s="133">
        <f t="shared" si="6"/>
        <v>21478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Nr.4.17.1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165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207</v>
      </c>
      <c r="C6" s="2"/>
      <c r="D6" s="2"/>
      <c r="E6" s="2"/>
      <c r="F6" s="2"/>
      <c r="G6" s="2"/>
      <c r="H6" s="2"/>
    </row>
    <row r="7" spans="1:8" s="3" customFormat="1" ht="12.75">
      <c r="A7" s="1" t="s">
        <v>187</v>
      </c>
      <c r="B7" s="2"/>
      <c r="C7" s="2"/>
      <c r="D7" s="2"/>
      <c r="E7" s="2"/>
      <c r="F7" s="2"/>
      <c r="G7" s="2"/>
      <c r="H7" s="2"/>
    </row>
    <row r="8" spans="1:8" s="3" customFormat="1" ht="12.75">
      <c r="A8" s="1" t="s">
        <v>193</v>
      </c>
      <c r="B8" s="2"/>
      <c r="C8" s="2"/>
      <c r="D8" s="2"/>
      <c r="E8" s="2"/>
      <c r="F8" s="2"/>
      <c r="G8" s="2"/>
      <c r="H8" s="2"/>
    </row>
    <row r="9" spans="1:8" s="3" customFormat="1" ht="13.5" thickBot="1">
      <c r="A9" s="1" t="s">
        <v>194</v>
      </c>
      <c r="B9" s="2"/>
      <c r="C9" s="2"/>
      <c r="D9" s="2"/>
      <c r="E9" s="2"/>
      <c r="F9" s="2"/>
      <c r="G9" s="2"/>
      <c r="H9" s="2"/>
    </row>
    <row r="10" spans="1:8" s="12" customFormat="1" ht="12.75" customHeight="1">
      <c r="A10" s="10"/>
      <c r="B10" s="11" t="s">
        <v>5</v>
      </c>
      <c r="C10" s="229" t="s">
        <v>6</v>
      </c>
      <c r="D10" s="230"/>
      <c r="E10" s="230"/>
      <c r="F10" s="230"/>
      <c r="G10" s="230"/>
      <c r="H10" s="231"/>
    </row>
    <row r="11" spans="1:8" s="15" customFormat="1" ht="12.75" customHeight="1">
      <c r="A11" s="13" t="s">
        <v>7</v>
      </c>
      <c r="B11" s="14"/>
      <c r="C11" s="225" t="s">
        <v>8</v>
      </c>
      <c r="D11" s="226"/>
      <c r="E11" s="226"/>
      <c r="F11" s="226"/>
      <c r="G11" s="226"/>
      <c r="H11" s="227"/>
    </row>
    <row r="12" spans="1:8" s="18" customFormat="1" ht="56.25" customHeight="1" thickBot="1">
      <c r="A12" s="16" t="s">
        <v>9</v>
      </c>
      <c r="B12" s="17"/>
      <c r="C12" s="22" t="s">
        <v>10</v>
      </c>
      <c r="D12" s="18" t="s">
        <v>11</v>
      </c>
      <c r="E12" s="19" t="s">
        <v>12</v>
      </c>
      <c r="F12" s="19" t="s">
        <v>13</v>
      </c>
      <c r="G12" s="20" t="s">
        <v>14</v>
      </c>
      <c r="H12" s="21" t="s">
        <v>15</v>
      </c>
    </row>
    <row r="13" spans="1:11" s="28" customFormat="1" ht="13.5" customHeight="1" thickBot="1">
      <c r="A13" s="23" t="s">
        <v>16</v>
      </c>
      <c r="B13" s="24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6">
        <v>8</v>
      </c>
      <c r="I13" s="27">
        <v>27</v>
      </c>
      <c r="J13" s="27">
        <v>28</v>
      </c>
      <c r="K13" s="27">
        <v>29</v>
      </c>
    </row>
    <row r="14" spans="1:8" s="31" customFormat="1" ht="16.5">
      <c r="A14" s="29"/>
      <c r="B14" s="30" t="s">
        <v>17</v>
      </c>
      <c r="D14" s="32"/>
      <c r="E14" s="32"/>
      <c r="F14" s="32"/>
      <c r="G14" s="32"/>
      <c r="H14" s="33"/>
    </row>
    <row r="15" spans="1:8" s="36" customFormat="1" ht="11.25">
      <c r="A15" s="34"/>
      <c r="B15" s="35"/>
      <c r="C15" s="38"/>
      <c r="H15" s="37"/>
    </row>
    <row r="16" spans="1:8" s="45" customFormat="1" ht="32.25" customHeight="1" thickBot="1">
      <c r="A16" s="39"/>
      <c r="B16" s="40" t="s">
        <v>18</v>
      </c>
      <c r="C16" s="41">
        <f>SUM(D16:H16)</f>
        <v>226558</v>
      </c>
      <c r="D16" s="42">
        <f>SUM(D17,D20,D21,)</f>
        <v>79566</v>
      </c>
      <c r="E16" s="42">
        <f>SUM(E17,E20,E21,)</f>
        <v>123210</v>
      </c>
      <c r="F16" s="43">
        <f>SUM(F17,F20,F21,)</f>
        <v>0</v>
      </c>
      <c r="G16" s="42">
        <f>SUM(G17,G20,G21,)</f>
        <v>8640</v>
      </c>
      <c r="H16" s="44">
        <f>SUM(H17,H20,H21,)</f>
        <v>15142</v>
      </c>
    </row>
    <row r="17" spans="1:8" s="51" customFormat="1" ht="21.75" customHeight="1" thickTop="1">
      <c r="A17" s="46"/>
      <c r="B17" s="47" t="s">
        <v>19</v>
      </c>
      <c r="C17" s="50">
        <f>SUM(D17:H17)</f>
        <v>0</v>
      </c>
      <c r="D17" s="48">
        <f>SUM(D18:D19)</f>
        <v>0</v>
      </c>
      <c r="E17" s="48">
        <f>SUM(E18:E19)</f>
        <v>0</v>
      </c>
      <c r="F17" s="48">
        <f>SUM(F18:F19)</f>
        <v>0</v>
      </c>
      <c r="G17" s="48">
        <f>SUM(G18:G19)</f>
        <v>0</v>
      </c>
      <c r="H17" s="49">
        <f>SUM(H18:H19)</f>
        <v>0</v>
      </c>
    </row>
    <row r="18" spans="1:8" s="51" customFormat="1" ht="11.25">
      <c r="A18" s="46"/>
      <c r="B18" s="52" t="s">
        <v>20</v>
      </c>
      <c r="C18" s="50">
        <f>SUM(D18:H18)</f>
        <v>0</v>
      </c>
      <c r="D18" s="53"/>
      <c r="E18" s="53"/>
      <c r="F18" s="53"/>
      <c r="G18" s="53"/>
      <c r="H18" s="54"/>
    </row>
    <row r="19" spans="1:8" s="51" customFormat="1" ht="11.25">
      <c r="A19" s="46"/>
      <c r="B19" s="52" t="s">
        <v>21</v>
      </c>
      <c r="C19" s="50">
        <f>SUM(D19:H19)</f>
        <v>0</v>
      </c>
      <c r="D19" s="53"/>
      <c r="E19" s="53"/>
      <c r="F19" s="53"/>
      <c r="G19" s="53"/>
      <c r="H19" s="54"/>
    </row>
    <row r="20" spans="1:8" s="61" customFormat="1" ht="15.75" customHeight="1">
      <c r="A20" s="55"/>
      <c r="B20" s="56" t="s">
        <v>22</v>
      </c>
      <c r="C20" s="57"/>
      <c r="D20" s="58">
        <v>79566</v>
      </c>
      <c r="E20" s="58">
        <v>123210</v>
      </c>
      <c r="F20" s="58"/>
      <c r="G20" s="59" t="s">
        <v>23</v>
      </c>
      <c r="H20" s="60" t="s">
        <v>23</v>
      </c>
    </row>
    <row r="21" spans="1:8" s="51" customFormat="1" ht="33.75">
      <c r="A21" s="62">
        <v>600</v>
      </c>
      <c r="B21" s="35" t="s">
        <v>24</v>
      </c>
      <c r="C21" s="63">
        <f aca="true" t="shared" si="0" ref="C21:C29">SUM(D21:H21)</f>
        <v>23782</v>
      </c>
      <c r="D21" s="63">
        <f>SUM(D22:D29)</f>
        <v>0</v>
      </c>
      <c r="E21" s="64">
        <f>SUM(E22:E29)</f>
        <v>0</v>
      </c>
      <c r="F21" s="64">
        <f>SUM(F22:F29)</f>
        <v>0</v>
      </c>
      <c r="G21" s="63">
        <f>SUM(G22:G29)</f>
        <v>8640</v>
      </c>
      <c r="H21" s="65">
        <f>SUM(H22:H29)</f>
        <v>15142</v>
      </c>
    </row>
    <row r="22" spans="1:8" s="51" customFormat="1" ht="22.5">
      <c r="A22" s="46">
        <v>610</v>
      </c>
      <c r="B22" s="66" t="s">
        <v>25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33.75">
      <c r="A23" s="46">
        <v>630</v>
      </c>
      <c r="B23" s="66" t="s">
        <v>26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11.25">
      <c r="A24" s="46">
        <v>640</v>
      </c>
      <c r="B24" s="66" t="s">
        <v>27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660</v>
      </c>
      <c r="B25" s="66" t="s">
        <v>28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33.75">
      <c r="A26" s="46">
        <v>690</v>
      </c>
      <c r="B26" s="66" t="s">
        <v>29</v>
      </c>
      <c r="C26" s="67">
        <f t="shared" si="0"/>
        <v>0</v>
      </c>
      <c r="D26" s="68" t="s">
        <v>23</v>
      </c>
      <c r="E26" s="68" t="s">
        <v>23</v>
      </c>
      <c r="F26" s="68" t="s">
        <v>23</v>
      </c>
      <c r="G26" s="69"/>
      <c r="H26" s="70" t="s">
        <v>23</v>
      </c>
    </row>
    <row r="27" spans="1:8" s="51" customFormat="1" ht="11.25">
      <c r="A27" s="46"/>
      <c r="B27" s="66" t="s">
        <v>30</v>
      </c>
      <c r="C27" s="73">
        <f t="shared" si="0"/>
        <v>15142</v>
      </c>
      <c r="D27" s="71"/>
      <c r="E27" s="71"/>
      <c r="F27" s="71"/>
      <c r="G27" s="69"/>
      <c r="H27" s="72">
        <v>15142</v>
      </c>
    </row>
    <row r="28" spans="1:8" s="51" customFormat="1" ht="11.25">
      <c r="A28" s="46"/>
      <c r="B28" s="66" t="s">
        <v>30</v>
      </c>
      <c r="C28" s="73">
        <f t="shared" si="0"/>
        <v>8640</v>
      </c>
      <c r="D28" s="71"/>
      <c r="E28" s="71"/>
      <c r="F28" s="71"/>
      <c r="G28" s="69">
        <v>8640</v>
      </c>
      <c r="H28" s="72"/>
    </row>
    <row r="29" spans="1:8" s="51" customFormat="1" ht="11.25">
      <c r="A29" s="46"/>
      <c r="B29" s="66" t="s">
        <v>30</v>
      </c>
      <c r="C29" s="73">
        <f t="shared" si="0"/>
        <v>0</v>
      </c>
      <c r="D29" s="71"/>
      <c r="E29" s="71"/>
      <c r="F29" s="71"/>
      <c r="G29" s="69"/>
      <c r="H29" s="72"/>
    </row>
    <row r="30" spans="1:8" s="31" customFormat="1" ht="16.5">
      <c r="A30" s="29"/>
      <c r="B30" s="30" t="s">
        <v>31</v>
      </c>
      <c r="C30" s="74"/>
      <c r="H30" s="33"/>
    </row>
    <row r="31" spans="1:8" s="77" customFormat="1" ht="26.25" thickBot="1">
      <c r="A31" s="75"/>
      <c r="B31" s="76" t="s">
        <v>32</v>
      </c>
      <c r="C31" s="41">
        <f aca="true" t="shared" si="1" ref="C31:C36">SUM(D31:H31)</f>
        <v>226558</v>
      </c>
      <c r="D31" s="42">
        <f>SUM(D32,D157)</f>
        <v>79566</v>
      </c>
      <c r="E31" s="42">
        <f>SUM(E32,E157)</f>
        <v>123210</v>
      </c>
      <c r="F31" s="43">
        <f>SUM(F32,F157)</f>
        <v>0</v>
      </c>
      <c r="G31" s="42">
        <f>SUM(G32,G157)</f>
        <v>8640</v>
      </c>
      <c r="H31" s="44">
        <f>SUM(H32,H157)</f>
        <v>15142</v>
      </c>
    </row>
    <row r="32" spans="1:8" s="83" customFormat="1" ht="36.75" thickTop="1">
      <c r="A32" s="78"/>
      <c r="B32" s="79" t="s">
        <v>33</v>
      </c>
      <c r="C32" s="82">
        <f t="shared" si="1"/>
        <v>226558</v>
      </c>
      <c r="D32" s="80">
        <f>SUM(D142,D33)</f>
        <v>79566</v>
      </c>
      <c r="E32" s="80">
        <f>SUM(E142,E33)</f>
        <v>123210</v>
      </c>
      <c r="F32" s="81">
        <f>SUM(F142,F33)</f>
        <v>0</v>
      </c>
      <c r="G32" s="80">
        <f>SUM(G142,G33)</f>
        <v>8640</v>
      </c>
      <c r="H32" s="65">
        <f>SUM(H142,H33)</f>
        <v>15142</v>
      </c>
    </row>
    <row r="33" spans="1:8" s="86" customFormat="1" ht="22.5">
      <c r="A33" s="84"/>
      <c r="B33" s="35" t="s">
        <v>34</v>
      </c>
      <c r="C33" s="85">
        <f t="shared" si="1"/>
        <v>224439</v>
      </c>
      <c r="D33" s="63">
        <f>SUM(D34,D133,D134)</f>
        <v>77447</v>
      </c>
      <c r="E33" s="63">
        <f>SUM(E34,E133,E134)</f>
        <v>123210</v>
      </c>
      <c r="F33" s="64">
        <f>SUM(F34,F133,F134)</f>
        <v>0</v>
      </c>
      <c r="G33" s="63">
        <f>SUM(G34,G133,G134)</f>
        <v>8640</v>
      </c>
      <c r="H33" s="65">
        <f>SUM(H34,H133,H134)</f>
        <v>15142</v>
      </c>
    </row>
    <row r="34" spans="1:8" s="36" customFormat="1" ht="11.25">
      <c r="A34" s="87">
        <v>1000</v>
      </c>
      <c r="B34" s="35" t="s">
        <v>35</v>
      </c>
      <c r="C34" s="85">
        <f t="shared" si="1"/>
        <v>224439</v>
      </c>
      <c r="D34" s="63">
        <f>SUM(D35,D42,D43,D46,D93,D129)</f>
        <v>77447</v>
      </c>
      <c r="E34" s="63">
        <f>SUM(E35,E42,E43,E46,E93,E129)</f>
        <v>123210</v>
      </c>
      <c r="F34" s="64">
        <f>SUM(F35,F42,F43,F46,F93,F129)</f>
        <v>0</v>
      </c>
      <c r="G34" s="63">
        <f>SUM(G35,G42,G43,G46,G93,G129)</f>
        <v>8640</v>
      </c>
      <c r="H34" s="65">
        <f>SUM(H35,H42,H43,H46,H93,H129)</f>
        <v>15142</v>
      </c>
    </row>
    <row r="35" spans="1:8" s="61" customFormat="1" ht="11.25">
      <c r="A35" s="88">
        <v>1100</v>
      </c>
      <c r="B35" s="89" t="s">
        <v>36</v>
      </c>
      <c r="C35" s="91">
        <f t="shared" si="1"/>
        <v>139162</v>
      </c>
      <c r="D35" s="90">
        <f>SUM(D36,D39:D41)</f>
        <v>37871</v>
      </c>
      <c r="E35" s="90">
        <f>SUM(E36,E39:E41)</f>
        <v>99291</v>
      </c>
      <c r="F35" s="90">
        <f>SUM(F36,F39:F41)</f>
        <v>0</v>
      </c>
      <c r="G35" s="90">
        <f>SUM(G36,G39:G41)</f>
        <v>0</v>
      </c>
      <c r="H35" s="90">
        <f>SUM(H36,H39:H41)</f>
        <v>2000</v>
      </c>
    </row>
    <row r="36" spans="1:8" s="97" customFormat="1" ht="9.75">
      <c r="A36" s="92">
        <v>1110</v>
      </c>
      <c r="B36" s="93" t="s">
        <v>37</v>
      </c>
      <c r="C36" s="96">
        <f t="shared" si="1"/>
        <v>125231</v>
      </c>
      <c r="D36" s="95">
        <v>34967</v>
      </c>
      <c r="E36" s="95">
        <v>90264</v>
      </c>
      <c r="F36" s="95"/>
      <c r="G36" s="95"/>
      <c r="H36" s="95"/>
    </row>
    <row r="37" spans="1:8" s="97" customFormat="1" ht="9.75">
      <c r="A37" s="98" t="s">
        <v>38</v>
      </c>
      <c r="B37" s="93" t="s">
        <v>39</v>
      </c>
      <c r="C37" s="96"/>
      <c r="D37" s="95"/>
      <c r="E37" s="95"/>
      <c r="F37" s="95"/>
      <c r="G37" s="95"/>
      <c r="H37" s="99"/>
    </row>
    <row r="38" spans="1:8" s="97" customFormat="1" ht="9.75" customHeight="1">
      <c r="A38" s="98" t="s">
        <v>40</v>
      </c>
      <c r="B38" s="93" t="s">
        <v>41</v>
      </c>
      <c r="C38" s="96"/>
      <c r="D38" s="95"/>
      <c r="E38" s="95"/>
      <c r="F38" s="95"/>
      <c r="G38" s="95"/>
      <c r="H38" s="99"/>
    </row>
    <row r="39" spans="1:8" s="97" customFormat="1" ht="9.75">
      <c r="A39" s="92">
        <v>1140</v>
      </c>
      <c r="B39" s="93" t="s">
        <v>42</v>
      </c>
      <c r="C39" s="96">
        <f aca="true" t="shared" si="2" ref="C39:C70">SUM(D39:H39)</f>
        <v>11931</v>
      </c>
      <c r="D39" s="95">
        <v>2904</v>
      </c>
      <c r="E39" s="95">
        <v>9027</v>
      </c>
      <c r="F39" s="95"/>
      <c r="G39" s="95"/>
      <c r="H39" s="95"/>
    </row>
    <row r="40" spans="1:8" s="97" customFormat="1" ht="9.75">
      <c r="A40" s="92">
        <v>1150</v>
      </c>
      <c r="B40" s="93" t="s">
        <v>43</v>
      </c>
      <c r="C40" s="96">
        <f t="shared" si="2"/>
        <v>0</v>
      </c>
      <c r="D40" s="95"/>
      <c r="E40" s="95"/>
      <c r="F40" s="95"/>
      <c r="G40" s="95"/>
      <c r="H40" s="99"/>
    </row>
    <row r="41" spans="1:8" s="97" customFormat="1" ht="9.75">
      <c r="A41" s="92">
        <v>1170</v>
      </c>
      <c r="B41" s="93" t="s">
        <v>44</v>
      </c>
      <c r="C41" s="96">
        <f t="shared" si="2"/>
        <v>2000</v>
      </c>
      <c r="D41" s="95"/>
      <c r="E41" s="95"/>
      <c r="F41" s="95"/>
      <c r="G41" s="95"/>
      <c r="H41" s="99">
        <v>2000</v>
      </c>
    </row>
    <row r="42" spans="1:8" s="61" customFormat="1" ht="22.5">
      <c r="A42" s="100">
        <v>1200</v>
      </c>
      <c r="B42" s="89" t="s">
        <v>45</v>
      </c>
      <c r="C42" s="91">
        <f t="shared" si="2"/>
        <v>33524</v>
      </c>
      <c r="D42" s="101">
        <v>9123</v>
      </c>
      <c r="E42" s="101">
        <v>23919</v>
      </c>
      <c r="F42" s="101"/>
      <c r="G42" s="101"/>
      <c r="H42" s="101">
        <v>482</v>
      </c>
    </row>
    <row r="43" spans="1:8" s="61" customFormat="1" ht="11.25">
      <c r="A43" s="88">
        <v>1300</v>
      </c>
      <c r="B43" s="89" t="s">
        <v>46</v>
      </c>
      <c r="C43" s="104">
        <f t="shared" si="2"/>
        <v>1500</v>
      </c>
      <c r="D43" s="102">
        <f>SUM(D44:D45)</f>
        <v>0</v>
      </c>
      <c r="E43" s="102">
        <f>SUM(E44:E45)</f>
        <v>0</v>
      </c>
      <c r="F43" s="90">
        <f>SUM(F44:F45)</f>
        <v>0</v>
      </c>
      <c r="G43" s="102">
        <f>SUM(G44:G45)</f>
        <v>0</v>
      </c>
      <c r="H43" s="103">
        <f>SUM(H44:H45)</f>
        <v>1500</v>
      </c>
    </row>
    <row r="44" spans="1:8" s="97" customFormat="1" ht="19.5">
      <c r="A44" s="92">
        <v>1310</v>
      </c>
      <c r="B44" s="93" t="s">
        <v>47</v>
      </c>
      <c r="C44" s="105">
        <f t="shared" si="2"/>
        <v>0</v>
      </c>
      <c r="D44" s="95"/>
      <c r="E44" s="95"/>
      <c r="F44" s="95"/>
      <c r="G44" s="95"/>
      <c r="H44" s="99"/>
    </row>
    <row r="45" spans="1:8" s="97" customFormat="1" ht="9.75">
      <c r="A45" s="106">
        <v>1330</v>
      </c>
      <c r="B45" s="93" t="s">
        <v>48</v>
      </c>
      <c r="C45" s="105">
        <f t="shared" si="2"/>
        <v>1500</v>
      </c>
      <c r="D45" s="95"/>
      <c r="E45" s="95"/>
      <c r="F45" s="95"/>
      <c r="G45" s="95"/>
      <c r="H45" s="99">
        <v>1500</v>
      </c>
    </row>
    <row r="46" spans="1:8" s="61" customFormat="1" ht="22.5">
      <c r="A46" s="100">
        <v>1400</v>
      </c>
      <c r="B46" s="89" t="s">
        <v>49</v>
      </c>
      <c r="C46" s="102">
        <f t="shared" si="2"/>
        <v>15760</v>
      </c>
      <c r="D46" s="102">
        <f>SUM(D47,D53,D54,D62,D72,D76,D80,D88)</f>
        <v>11880</v>
      </c>
      <c r="E46" s="102">
        <f>SUM(E47,E53,E54,E62,E72,E76,E80,E88)</f>
        <v>0</v>
      </c>
      <c r="F46" s="90">
        <f>SUM(F47,F53,F54,F62,F72,F76,F80,F88)</f>
        <v>0</v>
      </c>
      <c r="G46" s="102">
        <f>SUM(G47,G53,G54,G62,G72,G76,G80,G88)</f>
        <v>0</v>
      </c>
      <c r="H46" s="103">
        <f>SUM(H47,H53,H54,H62,H72,H76,H80,H88)</f>
        <v>3880</v>
      </c>
    </row>
    <row r="47" spans="1:8" s="97" customFormat="1" ht="19.5">
      <c r="A47" s="92">
        <v>1410</v>
      </c>
      <c r="B47" s="93" t="s">
        <v>50</v>
      </c>
      <c r="C47" s="105">
        <f t="shared" si="2"/>
        <v>1863</v>
      </c>
      <c r="D47" s="105">
        <f>SUM(D48:D52)</f>
        <v>1563</v>
      </c>
      <c r="E47" s="105">
        <f>SUM(E48:E52)</f>
        <v>0</v>
      </c>
      <c r="F47" s="94">
        <f>SUM(F48:F52)</f>
        <v>0</v>
      </c>
      <c r="G47" s="105">
        <f>SUM(G48:G52)</f>
        <v>0</v>
      </c>
      <c r="H47" s="107">
        <f>SUM(H48:H52)</f>
        <v>300</v>
      </c>
    </row>
    <row r="48" spans="1:8" s="97" customFormat="1" ht="19.5">
      <c r="A48" s="108">
        <v>1411</v>
      </c>
      <c r="B48" s="93" t="s">
        <v>51</v>
      </c>
      <c r="C48" s="105">
        <f t="shared" si="2"/>
        <v>758</v>
      </c>
      <c r="D48" s="95">
        <v>458</v>
      </c>
      <c r="E48" s="95"/>
      <c r="F48" s="95"/>
      <c r="G48" s="95"/>
      <c r="H48" s="99">
        <v>300</v>
      </c>
    </row>
    <row r="49" spans="1:8" s="97" customFormat="1" ht="19.5">
      <c r="A49" s="108">
        <v>1412</v>
      </c>
      <c r="B49" s="93" t="s">
        <v>52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1413</v>
      </c>
      <c r="B50" s="93" t="s">
        <v>53</v>
      </c>
      <c r="C50" s="105">
        <f t="shared" si="2"/>
        <v>15</v>
      </c>
      <c r="D50" s="95">
        <v>15</v>
      </c>
      <c r="E50" s="95"/>
      <c r="F50" s="95"/>
      <c r="G50" s="95"/>
      <c r="H50" s="99"/>
    </row>
    <row r="51" spans="1:8" s="97" customFormat="1" ht="19.5">
      <c r="A51" s="108">
        <v>1414</v>
      </c>
      <c r="B51" s="93" t="s">
        <v>54</v>
      </c>
      <c r="C51" s="105">
        <f t="shared" si="2"/>
        <v>667</v>
      </c>
      <c r="D51" s="95">
        <v>667</v>
      </c>
      <c r="E51" s="95"/>
      <c r="F51" s="95"/>
      <c r="G51" s="95"/>
      <c r="H51" s="99"/>
    </row>
    <row r="52" spans="1:8" s="97" customFormat="1" ht="19.5">
      <c r="A52" s="108">
        <v>1415</v>
      </c>
      <c r="B52" s="93" t="s">
        <v>55</v>
      </c>
      <c r="C52" s="105">
        <f t="shared" si="2"/>
        <v>423</v>
      </c>
      <c r="D52" s="95">
        <v>423</v>
      </c>
      <c r="E52" s="95"/>
      <c r="F52" s="95"/>
      <c r="G52" s="95"/>
      <c r="H52" s="99"/>
    </row>
    <row r="53" spans="1:8" s="97" customFormat="1" ht="19.5">
      <c r="A53" s="92">
        <v>1420</v>
      </c>
      <c r="B53" s="93" t="s">
        <v>56</v>
      </c>
      <c r="C53" s="105">
        <f t="shared" si="2"/>
        <v>165</v>
      </c>
      <c r="D53" s="95">
        <v>165</v>
      </c>
      <c r="E53" s="95"/>
      <c r="F53" s="95"/>
      <c r="G53" s="95"/>
      <c r="H53" s="99"/>
    </row>
    <row r="54" spans="1:8" s="97" customFormat="1" ht="29.25">
      <c r="A54" s="92">
        <v>1440</v>
      </c>
      <c r="B54" s="93" t="s">
        <v>57</v>
      </c>
      <c r="C54" s="105">
        <f t="shared" si="2"/>
        <v>2475</v>
      </c>
      <c r="D54" s="105">
        <f>SUM(D55:D61)</f>
        <v>475</v>
      </c>
      <c r="E54" s="105">
        <f>SUM(E55:E61)</f>
        <v>0</v>
      </c>
      <c r="F54" s="94">
        <f>SUM(F55:F61)</f>
        <v>0</v>
      </c>
      <c r="G54" s="105">
        <f>SUM(G55:G61)</f>
        <v>0</v>
      </c>
      <c r="H54" s="107">
        <f>SUM(H55:H61)</f>
        <v>2000</v>
      </c>
    </row>
    <row r="55" spans="1:8" s="97" customFormat="1" ht="19.5">
      <c r="A55" s="108">
        <v>1441</v>
      </c>
      <c r="B55" s="93" t="s">
        <v>58</v>
      </c>
      <c r="C55" s="105">
        <f t="shared" si="2"/>
        <v>1060</v>
      </c>
      <c r="D55" s="95">
        <v>60</v>
      </c>
      <c r="E55" s="95"/>
      <c r="F55" s="95"/>
      <c r="G55" s="95"/>
      <c r="H55" s="99">
        <v>1000</v>
      </c>
    </row>
    <row r="56" spans="1:8" s="97" customFormat="1" ht="19.5">
      <c r="A56" s="108">
        <v>1442</v>
      </c>
      <c r="B56" s="93" t="s">
        <v>59</v>
      </c>
      <c r="C56" s="105">
        <f t="shared" si="2"/>
        <v>1000</v>
      </c>
      <c r="D56" s="95"/>
      <c r="E56" s="95"/>
      <c r="F56" s="95"/>
      <c r="G56" s="95"/>
      <c r="H56" s="99">
        <v>1000</v>
      </c>
    </row>
    <row r="57" spans="1:8" s="97" customFormat="1" ht="19.5">
      <c r="A57" s="108">
        <v>1443</v>
      </c>
      <c r="B57" s="93" t="s">
        <v>60</v>
      </c>
      <c r="C57" s="105">
        <f t="shared" si="2"/>
        <v>165</v>
      </c>
      <c r="D57" s="95">
        <v>165</v>
      </c>
      <c r="E57" s="95"/>
      <c r="F57" s="95"/>
      <c r="G57" s="95"/>
      <c r="H57" s="99"/>
    </row>
    <row r="58" spans="1:8" s="97" customFormat="1" ht="9.75">
      <c r="A58" s="108">
        <v>1444</v>
      </c>
      <c r="B58" s="93" t="s">
        <v>61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1445</v>
      </c>
      <c r="B59" s="93" t="s">
        <v>62</v>
      </c>
      <c r="C59" s="105">
        <f t="shared" si="2"/>
        <v>250</v>
      </c>
      <c r="D59" s="95">
        <v>250</v>
      </c>
      <c r="E59" s="95"/>
      <c r="F59" s="95"/>
      <c r="G59" s="95"/>
      <c r="H59" s="99"/>
    </row>
    <row r="60" spans="1:8" s="97" customFormat="1" ht="19.5">
      <c r="A60" s="108">
        <v>1447</v>
      </c>
      <c r="B60" s="93" t="s">
        <v>63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19.5">
      <c r="A61" s="108">
        <v>1449</v>
      </c>
      <c r="B61" s="93" t="s">
        <v>64</v>
      </c>
      <c r="C61" s="105">
        <f t="shared" si="2"/>
        <v>0</v>
      </c>
      <c r="D61" s="95"/>
      <c r="E61" s="95"/>
      <c r="F61" s="95"/>
      <c r="G61" s="95"/>
      <c r="H61" s="99"/>
    </row>
    <row r="62" spans="1:8" s="97" customFormat="1" ht="39">
      <c r="A62" s="92">
        <v>1450</v>
      </c>
      <c r="B62" s="93" t="s">
        <v>65</v>
      </c>
      <c r="C62" s="105">
        <f t="shared" si="2"/>
        <v>2621</v>
      </c>
      <c r="D62" s="105">
        <f>SUM(D66:D71,D63)</f>
        <v>2161</v>
      </c>
      <c r="E62" s="105">
        <f>SUM(E66:E71,E63)</f>
        <v>0</v>
      </c>
      <c r="F62" s="94">
        <f>SUM(F66:F71,F63)</f>
        <v>0</v>
      </c>
      <c r="G62" s="105">
        <f>SUM(G66:G71,G63)</f>
        <v>0</v>
      </c>
      <c r="H62" s="107">
        <f>SUM(H66:H71,H63)</f>
        <v>460</v>
      </c>
    </row>
    <row r="63" spans="1:8" s="97" customFormat="1" ht="19.5">
      <c r="A63" s="109">
        <v>1451</v>
      </c>
      <c r="B63" s="110" t="s">
        <v>66</v>
      </c>
      <c r="C63" s="105">
        <f t="shared" si="2"/>
        <v>1055</v>
      </c>
      <c r="D63" s="94">
        <f>D64+D65</f>
        <v>655</v>
      </c>
      <c r="E63" s="94">
        <f>E64+E65</f>
        <v>0</v>
      </c>
      <c r="F63" s="94">
        <f>F64+F65</f>
        <v>0</v>
      </c>
      <c r="G63" s="94">
        <f>G64+G65</f>
        <v>0</v>
      </c>
      <c r="H63" s="111">
        <f>H64+H65</f>
        <v>400</v>
      </c>
    </row>
    <row r="64" spans="1:8" s="97" customFormat="1" ht="9.75">
      <c r="A64" s="108"/>
      <c r="B64" s="93" t="s">
        <v>67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9.75">
      <c r="A65" s="108"/>
      <c r="B65" s="93" t="s">
        <v>68</v>
      </c>
      <c r="C65" s="105">
        <f t="shared" si="2"/>
        <v>1055</v>
      </c>
      <c r="D65" s="95">
        <v>655</v>
      </c>
      <c r="E65" s="95"/>
      <c r="F65" s="95"/>
      <c r="G65" s="95"/>
      <c r="H65" s="99">
        <v>400</v>
      </c>
    </row>
    <row r="66" spans="1:8" s="97" customFormat="1" ht="19.5">
      <c r="A66" s="108">
        <v>1452</v>
      </c>
      <c r="B66" s="93" t="s">
        <v>69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19.5">
      <c r="A67" s="108">
        <v>1453</v>
      </c>
      <c r="B67" s="93" t="s">
        <v>70</v>
      </c>
      <c r="C67" s="105">
        <f t="shared" si="2"/>
        <v>200</v>
      </c>
      <c r="D67" s="95">
        <v>200</v>
      </c>
      <c r="E67" s="95"/>
      <c r="F67" s="95"/>
      <c r="G67" s="95"/>
      <c r="H67" s="99"/>
    </row>
    <row r="68" spans="1:8" s="97" customFormat="1" ht="39">
      <c r="A68" s="108">
        <v>1454</v>
      </c>
      <c r="B68" s="93" t="s">
        <v>71</v>
      </c>
      <c r="C68" s="105">
        <f t="shared" si="2"/>
        <v>332</v>
      </c>
      <c r="D68" s="95">
        <v>272</v>
      </c>
      <c r="E68" s="95"/>
      <c r="F68" s="95"/>
      <c r="G68" s="95"/>
      <c r="H68" s="99">
        <v>60</v>
      </c>
    </row>
    <row r="69" spans="1:8" s="97" customFormat="1" ht="29.25">
      <c r="A69" s="108">
        <v>1455</v>
      </c>
      <c r="B69" s="93" t="s">
        <v>72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68.25">
      <c r="A70" s="108">
        <v>1456</v>
      </c>
      <c r="B70" s="93" t="s">
        <v>73</v>
      </c>
      <c r="C70" s="105">
        <f t="shared" si="2"/>
        <v>0</v>
      </c>
      <c r="D70" s="95"/>
      <c r="E70" s="95"/>
      <c r="F70" s="95"/>
      <c r="G70" s="95"/>
      <c r="H70" s="99"/>
    </row>
    <row r="71" spans="1:8" s="97" customFormat="1" ht="19.5">
      <c r="A71" s="108">
        <v>1459</v>
      </c>
      <c r="B71" s="93" t="s">
        <v>74</v>
      </c>
      <c r="C71" s="105">
        <f aca="true" t="shared" si="3" ref="C71:C102">SUM(D71:H71)</f>
        <v>1034</v>
      </c>
      <c r="D71" s="95">
        <v>1034</v>
      </c>
      <c r="E71" s="95"/>
      <c r="F71" s="95"/>
      <c r="G71" s="95"/>
      <c r="H71" s="99"/>
    </row>
    <row r="72" spans="1:8" s="97" customFormat="1" ht="19.5">
      <c r="A72" s="92">
        <v>1460</v>
      </c>
      <c r="B72" s="93" t="s">
        <v>75</v>
      </c>
      <c r="C72" s="105">
        <f t="shared" si="3"/>
        <v>200</v>
      </c>
      <c r="D72" s="105">
        <f>SUM(D73:D75)</f>
        <v>200</v>
      </c>
      <c r="E72" s="105">
        <f>SUM(E73:E75)</f>
        <v>0</v>
      </c>
      <c r="F72" s="94">
        <f>SUM(F73:F75)</f>
        <v>0</v>
      </c>
      <c r="G72" s="105">
        <f>SUM(G73:G75)</f>
        <v>0</v>
      </c>
      <c r="H72" s="107">
        <f>SUM(H73:H75)</f>
        <v>0</v>
      </c>
    </row>
    <row r="73" spans="1:8" s="97" customFormat="1" ht="29.25">
      <c r="A73" s="108">
        <v>1461</v>
      </c>
      <c r="B73" s="93" t="s">
        <v>76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1462</v>
      </c>
      <c r="B74" s="93" t="s">
        <v>77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108">
        <v>1469</v>
      </c>
      <c r="B75" s="93" t="s">
        <v>78</v>
      </c>
      <c r="C75" s="105">
        <f t="shared" si="3"/>
        <v>200</v>
      </c>
      <c r="D75" s="95">
        <v>200</v>
      </c>
      <c r="E75" s="95"/>
      <c r="F75" s="95"/>
      <c r="G75" s="95"/>
      <c r="H75" s="99"/>
    </row>
    <row r="76" spans="1:8" s="97" customFormat="1" ht="29.25">
      <c r="A76" s="92">
        <v>1470</v>
      </c>
      <c r="B76" s="93" t="s">
        <v>79</v>
      </c>
      <c r="C76" s="105">
        <f t="shared" si="3"/>
        <v>7959</v>
      </c>
      <c r="D76" s="105">
        <f>SUM(D77:D79)</f>
        <v>6899</v>
      </c>
      <c r="E76" s="105">
        <f>SUM(E77:E79)</f>
        <v>0</v>
      </c>
      <c r="F76" s="94">
        <f>SUM(F77:F79)</f>
        <v>0</v>
      </c>
      <c r="G76" s="105">
        <f>SUM(G77:G79)</f>
        <v>0</v>
      </c>
      <c r="H76" s="107">
        <f>SUM(H77:H79)</f>
        <v>1060</v>
      </c>
    </row>
    <row r="77" spans="1:8" s="97" customFormat="1" ht="9.75">
      <c r="A77" s="108">
        <v>1471</v>
      </c>
      <c r="B77" s="93" t="s">
        <v>80</v>
      </c>
      <c r="C77" s="105">
        <f t="shared" si="3"/>
        <v>6729</v>
      </c>
      <c r="D77" s="95">
        <v>6729</v>
      </c>
      <c r="E77" s="95"/>
      <c r="F77" s="95"/>
      <c r="G77" s="95"/>
      <c r="H77" s="99"/>
    </row>
    <row r="78" spans="1:8" s="97" customFormat="1" ht="9.75">
      <c r="A78" s="108">
        <v>1472</v>
      </c>
      <c r="B78" s="93" t="s">
        <v>81</v>
      </c>
      <c r="C78" s="105">
        <f t="shared" si="3"/>
        <v>1150</v>
      </c>
      <c r="D78" s="95">
        <v>150</v>
      </c>
      <c r="E78" s="95"/>
      <c r="F78" s="95"/>
      <c r="G78" s="95"/>
      <c r="H78" s="99">
        <v>1000</v>
      </c>
    </row>
    <row r="79" spans="1:8" s="97" customFormat="1" ht="9.75">
      <c r="A79" s="108">
        <v>1479</v>
      </c>
      <c r="B79" s="93" t="s">
        <v>82</v>
      </c>
      <c r="C79" s="105">
        <f t="shared" si="3"/>
        <v>80</v>
      </c>
      <c r="D79" s="95">
        <v>20</v>
      </c>
      <c r="E79" s="95"/>
      <c r="F79" s="95"/>
      <c r="G79" s="95"/>
      <c r="H79" s="99">
        <v>60</v>
      </c>
    </row>
    <row r="80" spans="1:8" s="97" customFormat="1" ht="9.75">
      <c r="A80" s="92">
        <v>1480</v>
      </c>
      <c r="B80" s="93" t="s">
        <v>83</v>
      </c>
      <c r="C80" s="105">
        <f t="shared" si="3"/>
        <v>375</v>
      </c>
      <c r="D80" s="105">
        <f>SUM(D81:D87)</f>
        <v>315</v>
      </c>
      <c r="E80" s="105">
        <f>SUM(E81:E87)</f>
        <v>0</v>
      </c>
      <c r="F80" s="94">
        <f>SUM(F81:F87)</f>
        <v>0</v>
      </c>
      <c r="G80" s="105">
        <f>SUM(G81:G87)</f>
        <v>0</v>
      </c>
      <c r="H80" s="107">
        <f>SUM(H81:H87)</f>
        <v>60</v>
      </c>
    </row>
    <row r="81" spans="1:8" s="97" customFormat="1" ht="19.5">
      <c r="A81" s="108">
        <v>1481</v>
      </c>
      <c r="B81" s="93" t="s">
        <v>84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1482</v>
      </c>
      <c r="B82" s="93" t="s">
        <v>85</v>
      </c>
      <c r="C82" s="105">
        <f t="shared" si="3"/>
        <v>90</v>
      </c>
      <c r="D82" s="95">
        <v>30</v>
      </c>
      <c r="E82" s="95"/>
      <c r="F82" s="95"/>
      <c r="G82" s="95"/>
      <c r="H82" s="99">
        <v>60</v>
      </c>
    </row>
    <row r="83" spans="1:8" s="97" customFormat="1" ht="19.5">
      <c r="A83" s="108">
        <v>1483</v>
      </c>
      <c r="B83" s="93" t="s">
        <v>86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29.25">
      <c r="A84" s="108">
        <v>1484</v>
      </c>
      <c r="B84" s="93" t="s">
        <v>87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19.5">
      <c r="A85" s="108">
        <v>1485</v>
      </c>
      <c r="B85" s="93" t="s">
        <v>88</v>
      </c>
      <c r="C85" s="105">
        <f t="shared" si="3"/>
        <v>177</v>
      </c>
      <c r="D85" s="95">
        <v>177</v>
      </c>
      <c r="E85" s="95"/>
      <c r="F85" s="95"/>
      <c r="G85" s="95"/>
      <c r="H85" s="99"/>
    </row>
    <row r="86" spans="1:8" s="97" customFormat="1" ht="9.75">
      <c r="A86" s="108">
        <v>1486</v>
      </c>
      <c r="B86" s="93" t="s">
        <v>89</v>
      </c>
      <c r="C86" s="105">
        <f t="shared" si="3"/>
        <v>108</v>
      </c>
      <c r="D86" s="95">
        <v>108</v>
      </c>
      <c r="E86" s="95"/>
      <c r="F86" s="95"/>
      <c r="G86" s="95"/>
      <c r="H86" s="99"/>
    </row>
    <row r="87" spans="1:8" s="97" customFormat="1" ht="29.25">
      <c r="A87" s="108">
        <v>1489</v>
      </c>
      <c r="B87" s="93" t="s">
        <v>90</v>
      </c>
      <c r="C87" s="105">
        <f t="shared" si="3"/>
        <v>0</v>
      </c>
      <c r="D87" s="95"/>
      <c r="E87" s="95"/>
      <c r="F87" s="95"/>
      <c r="G87" s="95"/>
      <c r="H87" s="99"/>
    </row>
    <row r="88" spans="1:8" s="97" customFormat="1" ht="9.75">
      <c r="A88" s="92">
        <v>1490</v>
      </c>
      <c r="B88" s="93" t="s">
        <v>91</v>
      </c>
      <c r="C88" s="105">
        <f t="shared" si="3"/>
        <v>102</v>
      </c>
      <c r="D88" s="105">
        <f>SUM(D89:D92)</f>
        <v>102</v>
      </c>
      <c r="E88" s="105">
        <f>SUM(E89:E92)</f>
        <v>0</v>
      </c>
      <c r="F88" s="94">
        <f>SUM(F89:F92)</f>
        <v>0</v>
      </c>
      <c r="G88" s="105">
        <f>SUM(G89:G92)</f>
        <v>0</v>
      </c>
      <c r="H88" s="107">
        <f>SUM(H89:H92)</f>
        <v>0</v>
      </c>
    </row>
    <row r="89" spans="1:8" s="97" customFormat="1" ht="9.75">
      <c r="A89" s="108">
        <v>1491</v>
      </c>
      <c r="B89" s="93" t="s">
        <v>92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1492</v>
      </c>
      <c r="B90" s="93" t="s">
        <v>93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9.75">
      <c r="A91" s="108">
        <v>1493</v>
      </c>
      <c r="B91" s="93" t="s">
        <v>94</v>
      </c>
      <c r="C91" s="105">
        <f t="shared" si="3"/>
        <v>102</v>
      </c>
      <c r="D91" s="95">
        <v>102</v>
      </c>
      <c r="E91" s="95"/>
      <c r="F91" s="95"/>
      <c r="G91" s="95"/>
      <c r="H91" s="99"/>
    </row>
    <row r="92" spans="1:8" s="97" customFormat="1" ht="19.5">
      <c r="A92" s="108">
        <v>1499</v>
      </c>
      <c r="B92" s="93" t="s">
        <v>95</v>
      </c>
      <c r="C92" s="105">
        <f t="shared" si="3"/>
        <v>0</v>
      </c>
      <c r="D92" s="95"/>
      <c r="E92" s="95"/>
      <c r="F92" s="95"/>
      <c r="G92" s="95"/>
      <c r="H92" s="99"/>
    </row>
    <row r="93" spans="1:8" s="61" customFormat="1" ht="45">
      <c r="A93" s="100">
        <v>1500</v>
      </c>
      <c r="B93" s="89" t="s">
        <v>96</v>
      </c>
      <c r="C93" s="102">
        <f t="shared" si="3"/>
        <v>33748</v>
      </c>
      <c r="D93" s="102">
        <f>SUM(D94,D98,D106,D107,D108,D115,D124,D125,D128)</f>
        <v>17828</v>
      </c>
      <c r="E93" s="102">
        <f>SUM(E94,E98,E106,E107,E108,E115,E124,E125,E128)</f>
        <v>0</v>
      </c>
      <c r="F93" s="90">
        <f>SUM(F94,F98,F106,F107,F108,F115,F124,F125,F128)</f>
        <v>0</v>
      </c>
      <c r="G93" s="102">
        <f>SUM(G94,G98,G106,G107,G108,G115,G124,G125,G128)</f>
        <v>8640</v>
      </c>
      <c r="H93" s="103">
        <f>SUM(H94,H98,H106,H107,H108,H115,H124,H125,H128)</f>
        <v>7280</v>
      </c>
    </row>
    <row r="94" spans="1:8" s="97" customFormat="1" ht="19.5">
      <c r="A94" s="92">
        <v>1510</v>
      </c>
      <c r="B94" s="93" t="s">
        <v>97</v>
      </c>
      <c r="C94" s="105">
        <f t="shared" si="3"/>
        <v>2462</v>
      </c>
      <c r="D94" s="105">
        <f>SUM(D95:D97)</f>
        <v>1462</v>
      </c>
      <c r="E94" s="105">
        <f>SUM(E95:E97)</f>
        <v>0</v>
      </c>
      <c r="F94" s="94">
        <f>SUM(F95:F97)</f>
        <v>0</v>
      </c>
      <c r="G94" s="105">
        <f>SUM(G95:G97)</f>
        <v>0</v>
      </c>
      <c r="H94" s="107">
        <f>SUM(H95:H97)</f>
        <v>1000</v>
      </c>
    </row>
    <row r="95" spans="1:8" s="97" customFormat="1" ht="9.75">
      <c r="A95" s="108">
        <v>1511</v>
      </c>
      <c r="B95" s="93" t="s">
        <v>98</v>
      </c>
      <c r="C95" s="105">
        <f t="shared" si="3"/>
        <v>962</v>
      </c>
      <c r="D95" s="95">
        <v>462</v>
      </c>
      <c r="E95" s="95"/>
      <c r="F95" s="95"/>
      <c r="G95" s="95"/>
      <c r="H95" s="99">
        <v>500</v>
      </c>
    </row>
    <row r="96" spans="1:8" s="97" customFormat="1" ht="9.75">
      <c r="A96" s="108">
        <v>1512</v>
      </c>
      <c r="B96" s="93" t="s">
        <v>99</v>
      </c>
      <c r="C96" s="105">
        <f t="shared" si="3"/>
        <v>1400</v>
      </c>
      <c r="D96" s="95">
        <v>900</v>
      </c>
      <c r="E96" s="95"/>
      <c r="F96" s="95"/>
      <c r="G96" s="95"/>
      <c r="H96" s="99">
        <v>500</v>
      </c>
    </row>
    <row r="97" spans="1:8" s="97" customFormat="1" ht="9.75">
      <c r="A97" s="108">
        <v>1513</v>
      </c>
      <c r="B97" s="93" t="s">
        <v>100</v>
      </c>
      <c r="C97" s="105">
        <f t="shared" si="3"/>
        <v>100</v>
      </c>
      <c r="D97" s="95">
        <v>100</v>
      </c>
      <c r="E97" s="95"/>
      <c r="F97" s="95"/>
      <c r="G97" s="95"/>
      <c r="H97" s="99"/>
    </row>
    <row r="98" spans="1:8" s="97" customFormat="1" ht="29.25">
      <c r="A98" s="92">
        <v>1520</v>
      </c>
      <c r="B98" s="93" t="s">
        <v>101</v>
      </c>
      <c r="C98" s="105">
        <f t="shared" si="3"/>
        <v>13280</v>
      </c>
      <c r="D98" s="105">
        <f>SUM(D99:D105)</f>
        <v>13280</v>
      </c>
      <c r="E98" s="105">
        <f>SUM(E99:E105)</f>
        <v>0</v>
      </c>
      <c r="F98" s="94">
        <f>SUM(F99:F105)</f>
        <v>0</v>
      </c>
      <c r="G98" s="105">
        <f>SUM(G99:G105)</f>
        <v>0</v>
      </c>
      <c r="H98" s="107">
        <f>SUM(H99:H105)</f>
        <v>0</v>
      </c>
    </row>
    <row r="99" spans="1:8" s="97" customFormat="1" ht="9.75">
      <c r="A99" s="108">
        <v>1521</v>
      </c>
      <c r="B99" s="93" t="s">
        <v>102</v>
      </c>
      <c r="C99" s="105">
        <f t="shared" si="3"/>
        <v>11804</v>
      </c>
      <c r="D99" s="95">
        <v>11804</v>
      </c>
      <c r="E99" s="95"/>
      <c r="F99" s="95"/>
      <c r="G99" s="95"/>
      <c r="H99" s="99"/>
    </row>
    <row r="100" spans="1:8" s="97" customFormat="1" ht="9.75">
      <c r="A100" s="108">
        <v>1522</v>
      </c>
      <c r="B100" s="93" t="s">
        <v>103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1523</v>
      </c>
      <c r="B101" s="93" t="s">
        <v>104</v>
      </c>
      <c r="C101" s="105">
        <f t="shared" si="3"/>
        <v>1078</v>
      </c>
      <c r="D101" s="95">
        <v>1078</v>
      </c>
      <c r="E101" s="95"/>
      <c r="F101" s="95"/>
      <c r="G101" s="95"/>
      <c r="H101" s="99"/>
    </row>
    <row r="102" spans="1:8" s="97" customFormat="1" ht="9.75">
      <c r="A102" s="108">
        <v>1524</v>
      </c>
      <c r="B102" s="93" t="s">
        <v>105</v>
      </c>
      <c r="C102" s="105">
        <f t="shared" si="3"/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1525</v>
      </c>
      <c r="B103" s="93" t="s">
        <v>106</v>
      </c>
      <c r="C103" s="105">
        <f aca="true" t="shared" si="4" ref="C103:C134">SUM(D103:H103)</f>
        <v>0</v>
      </c>
      <c r="D103" s="95"/>
      <c r="E103" s="95"/>
      <c r="F103" s="95"/>
      <c r="G103" s="95"/>
      <c r="H103" s="99"/>
    </row>
    <row r="104" spans="1:8" s="97" customFormat="1" ht="9.75">
      <c r="A104" s="108">
        <v>1528</v>
      </c>
      <c r="B104" s="93" t="s">
        <v>107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108">
        <v>1529</v>
      </c>
      <c r="B105" s="93" t="s">
        <v>108</v>
      </c>
      <c r="C105" s="105">
        <f t="shared" si="4"/>
        <v>398</v>
      </c>
      <c r="D105" s="95">
        <v>398</v>
      </c>
      <c r="E105" s="95"/>
      <c r="F105" s="95"/>
      <c r="G105" s="95"/>
      <c r="H105" s="99"/>
    </row>
    <row r="106" spans="1:8" s="97" customFormat="1" ht="19.5">
      <c r="A106" s="92">
        <v>1530</v>
      </c>
      <c r="B106" s="93" t="s">
        <v>109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1540</v>
      </c>
      <c r="B107" s="93" t="s">
        <v>110</v>
      </c>
      <c r="C107" s="105">
        <f t="shared" si="4"/>
        <v>120</v>
      </c>
      <c r="D107" s="95">
        <v>90</v>
      </c>
      <c r="E107" s="95"/>
      <c r="F107" s="95"/>
      <c r="G107" s="95"/>
      <c r="H107" s="99">
        <v>30</v>
      </c>
    </row>
    <row r="108" spans="1:8" s="97" customFormat="1" ht="19.5">
      <c r="A108" s="92">
        <v>1550</v>
      </c>
      <c r="B108" s="93" t="s">
        <v>111</v>
      </c>
      <c r="C108" s="105">
        <f t="shared" si="4"/>
        <v>2717</v>
      </c>
      <c r="D108" s="105">
        <f>SUM(D109:D114)</f>
        <v>1967</v>
      </c>
      <c r="E108" s="105">
        <f>SUM(E109:E114)</f>
        <v>0</v>
      </c>
      <c r="F108" s="94">
        <f>SUM(F109:F114)</f>
        <v>0</v>
      </c>
      <c r="G108" s="105">
        <f>SUM(G109:G114)</f>
        <v>0</v>
      </c>
      <c r="H108" s="107">
        <f>SUM(H109:H114)</f>
        <v>750</v>
      </c>
    </row>
    <row r="109" spans="1:8" s="97" customFormat="1" ht="9.75">
      <c r="A109" s="108">
        <v>1551</v>
      </c>
      <c r="B109" s="93" t="s">
        <v>112</v>
      </c>
      <c r="C109" s="105">
        <f t="shared" si="4"/>
        <v>1511</v>
      </c>
      <c r="D109" s="95">
        <v>1311</v>
      </c>
      <c r="E109" s="95"/>
      <c r="F109" s="95"/>
      <c r="G109" s="95"/>
      <c r="H109" s="99">
        <v>200</v>
      </c>
    </row>
    <row r="110" spans="1:8" s="97" customFormat="1" ht="9.75">
      <c r="A110" s="108">
        <v>1552</v>
      </c>
      <c r="B110" s="93" t="s">
        <v>113</v>
      </c>
      <c r="C110" s="105">
        <f t="shared" si="4"/>
        <v>924</v>
      </c>
      <c r="D110" s="95">
        <v>524</v>
      </c>
      <c r="E110" s="95"/>
      <c r="F110" s="95"/>
      <c r="G110" s="95"/>
      <c r="H110" s="99">
        <v>400</v>
      </c>
    </row>
    <row r="111" spans="1:8" s="97" customFormat="1" ht="19.5">
      <c r="A111" s="108">
        <v>1553</v>
      </c>
      <c r="B111" s="93" t="s">
        <v>114</v>
      </c>
      <c r="C111" s="105">
        <f t="shared" si="4"/>
        <v>60</v>
      </c>
      <c r="D111" s="95">
        <v>60</v>
      </c>
      <c r="E111" s="95"/>
      <c r="F111" s="95"/>
      <c r="G111" s="95"/>
      <c r="H111" s="99"/>
    </row>
    <row r="112" spans="1:8" s="97" customFormat="1" ht="29.25">
      <c r="A112" s="108">
        <v>1554</v>
      </c>
      <c r="B112" s="93" t="s">
        <v>115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1555</v>
      </c>
      <c r="B113" s="93" t="s">
        <v>116</v>
      </c>
      <c r="C113" s="105">
        <f t="shared" si="4"/>
        <v>222</v>
      </c>
      <c r="D113" s="95">
        <v>72</v>
      </c>
      <c r="E113" s="95"/>
      <c r="F113" s="95"/>
      <c r="G113" s="95"/>
      <c r="H113" s="99">
        <v>150</v>
      </c>
    </row>
    <row r="114" spans="1:8" s="97" customFormat="1" ht="19.5">
      <c r="A114" s="108">
        <v>1559</v>
      </c>
      <c r="B114" s="93" t="s">
        <v>117</v>
      </c>
      <c r="C114" s="105">
        <f t="shared" si="4"/>
        <v>0</v>
      </c>
      <c r="D114" s="95"/>
      <c r="E114" s="95"/>
      <c r="F114" s="95"/>
      <c r="G114" s="95"/>
      <c r="H114" s="99"/>
    </row>
    <row r="115" spans="1:8" s="97" customFormat="1" ht="29.25">
      <c r="A115" s="92">
        <v>1560</v>
      </c>
      <c r="B115" s="93" t="s">
        <v>118</v>
      </c>
      <c r="C115" s="105">
        <f t="shared" si="4"/>
        <v>12592</v>
      </c>
      <c r="D115" s="105">
        <f>SUM(D116:D123)</f>
        <v>152</v>
      </c>
      <c r="E115" s="105">
        <f>SUM(E116:E123)</f>
        <v>0</v>
      </c>
      <c r="F115" s="105">
        <f>SUM(F116:F123)</f>
        <v>0</v>
      </c>
      <c r="G115" s="105">
        <f>SUM(G116:G123)</f>
        <v>8640</v>
      </c>
      <c r="H115" s="107">
        <f>SUM(H116:H123)</f>
        <v>3800</v>
      </c>
    </row>
    <row r="116" spans="1:8" s="97" customFormat="1" ht="19.5">
      <c r="A116" s="108">
        <v>1561</v>
      </c>
      <c r="B116" s="93" t="s">
        <v>119</v>
      </c>
      <c r="C116" s="105">
        <f t="shared" si="4"/>
        <v>952</v>
      </c>
      <c r="D116" s="95">
        <v>152</v>
      </c>
      <c r="E116" s="95"/>
      <c r="F116" s="95"/>
      <c r="G116" s="95"/>
      <c r="H116" s="99">
        <v>800</v>
      </c>
    </row>
    <row r="117" spans="1:8" s="97" customFormat="1" ht="19.5">
      <c r="A117" s="108">
        <v>1562</v>
      </c>
      <c r="B117" s="93" t="s">
        <v>120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1563</v>
      </c>
      <c r="B118" s="93" t="s">
        <v>121</v>
      </c>
      <c r="C118" s="105">
        <f t="shared" si="4"/>
        <v>11640</v>
      </c>
      <c r="D118" s="95"/>
      <c r="E118" s="95"/>
      <c r="F118" s="95"/>
      <c r="G118" s="95">
        <v>8640</v>
      </c>
      <c r="H118" s="99">
        <v>3000</v>
      </c>
    </row>
    <row r="119" spans="1:8" s="97" customFormat="1" ht="9.75">
      <c r="A119" s="108">
        <v>1564</v>
      </c>
      <c r="B119" s="93" t="s">
        <v>122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1565</v>
      </c>
      <c r="B120" s="93" t="s">
        <v>123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9.75" customHeight="1">
      <c r="A121" s="108">
        <v>1566</v>
      </c>
      <c r="B121" s="112" t="s">
        <v>124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41.25" customHeight="1">
      <c r="A122" s="108">
        <v>1567</v>
      </c>
      <c r="B122" s="112" t="s">
        <v>125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 customHeight="1">
      <c r="A123" s="108">
        <v>1568</v>
      </c>
      <c r="B123" s="110" t="s">
        <v>126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9.75">
      <c r="A124" s="92">
        <v>1570</v>
      </c>
      <c r="B124" s="93" t="s">
        <v>127</v>
      </c>
      <c r="C124" s="105">
        <f t="shared" si="4"/>
        <v>1227</v>
      </c>
      <c r="D124" s="95">
        <v>727</v>
      </c>
      <c r="E124" s="95"/>
      <c r="F124" s="95"/>
      <c r="G124" s="95"/>
      <c r="H124" s="99">
        <v>500</v>
      </c>
    </row>
    <row r="125" spans="1:8" s="97" customFormat="1" ht="19.5">
      <c r="A125" s="92">
        <v>1580</v>
      </c>
      <c r="B125" s="93" t="s">
        <v>128</v>
      </c>
      <c r="C125" s="105">
        <f t="shared" si="4"/>
        <v>0</v>
      </c>
      <c r="D125" s="105">
        <f>SUM(D126:D127)</f>
        <v>0</v>
      </c>
      <c r="E125" s="105">
        <f>SUM(E126:E127)</f>
        <v>0</v>
      </c>
      <c r="F125" s="94">
        <f>SUM(F126:F127)</f>
        <v>0</v>
      </c>
      <c r="G125" s="105">
        <f>SUM(G126:G127)</f>
        <v>0</v>
      </c>
      <c r="H125" s="107">
        <f>SUM(H126:H127)</f>
        <v>0</v>
      </c>
    </row>
    <row r="126" spans="1:8" s="97" customFormat="1" ht="9.75">
      <c r="A126" s="108">
        <v>1581</v>
      </c>
      <c r="B126" s="93" t="s">
        <v>129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19.5">
      <c r="A127" s="108">
        <v>1583</v>
      </c>
      <c r="B127" s="93" t="s">
        <v>130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97" customFormat="1" ht="9.75">
      <c r="A128" s="92">
        <v>1590</v>
      </c>
      <c r="B128" s="93" t="s">
        <v>131</v>
      </c>
      <c r="C128" s="105">
        <f t="shared" si="4"/>
        <v>1350</v>
      </c>
      <c r="D128" s="95">
        <v>150</v>
      </c>
      <c r="E128" s="95"/>
      <c r="F128" s="95"/>
      <c r="G128" s="95"/>
      <c r="H128" s="99">
        <v>1200</v>
      </c>
    </row>
    <row r="129" spans="1:8" s="61" customFormat="1" ht="22.5">
      <c r="A129" s="88">
        <v>1600</v>
      </c>
      <c r="B129" s="89" t="s">
        <v>132</v>
      </c>
      <c r="C129" s="102">
        <f t="shared" si="4"/>
        <v>745</v>
      </c>
      <c r="D129" s="102">
        <f>SUM(D130,D131,D132)</f>
        <v>745</v>
      </c>
      <c r="E129" s="102">
        <f>SUM(E130,E131,E132)</f>
        <v>0</v>
      </c>
      <c r="F129" s="90">
        <f>SUM(F130,F131,F132)</f>
        <v>0</v>
      </c>
      <c r="G129" s="102">
        <f>SUM(G130,G131,G132)</f>
        <v>0</v>
      </c>
      <c r="H129" s="103">
        <f>SUM(H130,H131,H132)</f>
        <v>0</v>
      </c>
    </row>
    <row r="130" spans="1:8" s="97" customFormat="1" ht="9.75">
      <c r="A130" s="92">
        <v>1610</v>
      </c>
      <c r="B130" s="93" t="s">
        <v>133</v>
      </c>
      <c r="C130" s="105">
        <f t="shared" si="4"/>
        <v>726</v>
      </c>
      <c r="D130" s="95">
        <v>726</v>
      </c>
      <c r="E130" s="95"/>
      <c r="F130" s="95"/>
      <c r="G130" s="95"/>
      <c r="H130" s="99"/>
    </row>
    <row r="131" spans="1:8" s="97" customFormat="1" ht="9.75">
      <c r="A131" s="92">
        <v>1620</v>
      </c>
      <c r="B131" s="93" t="s">
        <v>134</v>
      </c>
      <c r="C131" s="105">
        <f t="shared" si="4"/>
        <v>19</v>
      </c>
      <c r="D131" s="95">
        <v>19</v>
      </c>
      <c r="E131" s="95"/>
      <c r="F131" s="95"/>
      <c r="G131" s="95"/>
      <c r="H131" s="99"/>
    </row>
    <row r="132" spans="1:8" s="97" customFormat="1" ht="9.75">
      <c r="A132" s="92">
        <v>1630</v>
      </c>
      <c r="B132" s="93" t="s">
        <v>135</v>
      </c>
      <c r="C132" s="105">
        <f t="shared" si="4"/>
        <v>0</v>
      </c>
      <c r="D132" s="95"/>
      <c r="E132" s="95"/>
      <c r="F132" s="95"/>
      <c r="G132" s="95"/>
      <c r="H132" s="99"/>
    </row>
    <row r="133" spans="1:8" s="61" customFormat="1" ht="22.5">
      <c r="A133" s="88">
        <v>2000</v>
      </c>
      <c r="B133" s="89" t="s">
        <v>136</v>
      </c>
      <c r="C133" s="102">
        <f t="shared" si="4"/>
        <v>0</v>
      </c>
      <c r="D133" s="101"/>
      <c r="E133" s="101"/>
      <c r="F133" s="101"/>
      <c r="G133" s="101"/>
      <c r="H133" s="113"/>
    </row>
    <row r="134" spans="1:8" s="61" customFormat="1" ht="22.5">
      <c r="A134" s="88">
        <v>3000</v>
      </c>
      <c r="B134" s="89" t="s">
        <v>137</v>
      </c>
      <c r="C134" s="102">
        <f t="shared" si="4"/>
        <v>0</v>
      </c>
      <c r="D134" s="102">
        <f>SUM(D135,D136,D137,D138,D139,D141)</f>
        <v>0</v>
      </c>
      <c r="E134" s="102">
        <f>SUM(E135,E136,E137,E138,E139,E141)</f>
        <v>0</v>
      </c>
      <c r="F134" s="90">
        <f>SUM(F135,F136,F137,F138,F139,F141)</f>
        <v>0</v>
      </c>
      <c r="G134" s="102">
        <f>SUM(G135,G136,G137,G138,G139,G141)</f>
        <v>0</v>
      </c>
      <c r="H134" s="103">
        <f>SUM(H135,H136,H137,H138,H139,H141)</f>
        <v>0</v>
      </c>
    </row>
    <row r="135" spans="1:8" s="51" customFormat="1" ht="11.25">
      <c r="A135" s="87">
        <v>3100</v>
      </c>
      <c r="B135" s="47" t="s">
        <v>138</v>
      </c>
      <c r="C135" s="67">
        <f aca="true" t="shared" si="5" ref="C135:C159">SUM(D135:H135)</f>
        <v>0</v>
      </c>
      <c r="D135" s="53"/>
      <c r="E135" s="53"/>
      <c r="F135" s="53"/>
      <c r="G135" s="53"/>
      <c r="H135" s="54"/>
    </row>
    <row r="136" spans="1:8" s="51" customFormat="1" ht="22.5">
      <c r="A136" s="87">
        <v>3200</v>
      </c>
      <c r="B136" s="47" t="s">
        <v>139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3300</v>
      </c>
      <c r="B137" s="47" t="s">
        <v>140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22.5">
      <c r="A138" s="87">
        <v>3400</v>
      </c>
      <c r="B138" s="47" t="s">
        <v>141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11.25">
      <c r="A139" s="87">
        <v>3500</v>
      </c>
      <c r="B139" s="47" t="s">
        <v>142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22.5">
      <c r="A140" s="87">
        <v>3600</v>
      </c>
      <c r="B140" s="47" t="s">
        <v>143</v>
      </c>
      <c r="C140" s="67">
        <f t="shared" si="5"/>
        <v>0</v>
      </c>
      <c r="D140" s="53"/>
      <c r="E140" s="53"/>
      <c r="F140" s="53"/>
      <c r="G140" s="53"/>
      <c r="H140" s="54"/>
    </row>
    <row r="141" spans="1:8" s="51" customFormat="1" ht="33.75">
      <c r="A141" s="87">
        <v>3800</v>
      </c>
      <c r="B141" s="47" t="s">
        <v>144</v>
      </c>
      <c r="C141" s="67">
        <f t="shared" si="5"/>
        <v>0</v>
      </c>
      <c r="D141" s="53"/>
      <c r="E141" s="53"/>
      <c r="F141" s="53"/>
      <c r="G141" s="53"/>
      <c r="H141" s="54"/>
    </row>
    <row r="142" spans="1:8" s="86" customFormat="1" ht="51">
      <c r="A142" s="114"/>
      <c r="B142" s="115" t="s">
        <v>145</v>
      </c>
      <c r="C142" s="116">
        <f t="shared" si="5"/>
        <v>2119</v>
      </c>
      <c r="D142" s="116">
        <f>SUM(D143,D155,D156)</f>
        <v>2119</v>
      </c>
      <c r="E142" s="116">
        <f>SUM(E143,E155,E156)</f>
        <v>0</v>
      </c>
      <c r="F142" s="117">
        <f>SUM(F143,F155,F156)</f>
        <v>0</v>
      </c>
      <c r="G142" s="116">
        <f>SUM(G143,G155,G156)</f>
        <v>0</v>
      </c>
      <c r="H142" s="118">
        <f>SUM(H143,H155,H156)</f>
        <v>0</v>
      </c>
    </row>
    <row r="143" spans="1:8" s="61" customFormat="1" ht="20.25" customHeight="1">
      <c r="A143" s="119">
        <v>4000</v>
      </c>
      <c r="B143" s="56" t="s">
        <v>146</v>
      </c>
      <c r="C143" s="120">
        <f t="shared" si="5"/>
        <v>2119</v>
      </c>
      <c r="D143" s="120">
        <f>SUM(D144,D150,D151,D152,D153,D154)</f>
        <v>2119</v>
      </c>
      <c r="E143" s="120">
        <f>SUM(E144,E150,E151,E152,E153,E154)</f>
        <v>0</v>
      </c>
      <c r="F143" s="120">
        <f>SUM(F144,F150,F151,F152,F153,F154)</f>
        <v>0</v>
      </c>
      <c r="G143" s="120">
        <f>SUM(G144,G150,G151,G152,G153,G154)</f>
        <v>0</v>
      </c>
      <c r="H143" s="121">
        <f>SUM(H144,H150,H151,H152,H153,H154)</f>
        <v>0</v>
      </c>
    </row>
    <row r="144" spans="1:8" s="51" customFormat="1" ht="22.5">
      <c r="A144" s="87">
        <v>4100</v>
      </c>
      <c r="B144" s="47" t="s">
        <v>147</v>
      </c>
      <c r="C144" s="67">
        <f t="shared" si="5"/>
        <v>2119</v>
      </c>
      <c r="D144" s="67">
        <f>SUM(D145:D149)</f>
        <v>2119</v>
      </c>
      <c r="E144" s="67">
        <f>SUM(E145:E149)</f>
        <v>0</v>
      </c>
      <c r="F144" s="48">
        <f>SUM(F145:F149)</f>
        <v>0</v>
      </c>
      <c r="G144" s="67">
        <f>SUM(G145:G149)</f>
        <v>0</v>
      </c>
      <c r="H144" s="122">
        <f>SUM(H145:H149)</f>
        <v>0</v>
      </c>
    </row>
    <row r="145" spans="1:8" s="97" customFormat="1" ht="9.75">
      <c r="A145" s="92">
        <v>4110</v>
      </c>
      <c r="B145" s="93" t="s">
        <v>148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4140</v>
      </c>
      <c r="B146" s="93" t="s">
        <v>149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9.75">
      <c r="A147" s="92">
        <v>4150</v>
      </c>
      <c r="B147" s="93" t="s">
        <v>150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19.5">
      <c r="A148" s="92">
        <v>4160</v>
      </c>
      <c r="B148" s="93" t="s">
        <v>151</v>
      </c>
      <c r="C148" s="105">
        <f t="shared" si="5"/>
        <v>2119</v>
      </c>
      <c r="D148" s="95">
        <v>2119</v>
      </c>
      <c r="E148" s="95"/>
      <c r="F148" s="95"/>
      <c r="G148" s="95"/>
      <c r="H148" s="99"/>
    </row>
    <row r="149" spans="1:8" s="97" customFormat="1" ht="9.75">
      <c r="A149" s="92">
        <v>4180</v>
      </c>
      <c r="B149" s="93" t="s">
        <v>152</v>
      </c>
      <c r="C149" s="105">
        <f t="shared" si="5"/>
        <v>0</v>
      </c>
      <c r="D149" s="95"/>
      <c r="E149" s="95"/>
      <c r="F149" s="95"/>
      <c r="G149" s="95"/>
      <c r="H149" s="99"/>
    </row>
    <row r="150" spans="1:8" s="51" customFormat="1" ht="22.5">
      <c r="A150" s="87">
        <v>4200</v>
      </c>
      <c r="B150" s="47" t="s">
        <v>153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11.25">
      <c r="A151" s="87">
        <v>4300</v>
      </c>
      <c r="B151" s="123" t="s">
        <v>154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33.75">
      <c r="A152" s="124">
        <v>4400</v>
      </c>
      <c r="B152" s="123" t="s">
        <v>155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22.5">
      <c r="A153" s="87">
        <v>4500</v>
      </c>
      <c r="B153" s="123" t="s">
        <v>156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4700</v>
      </c>
      <c r="B154" s="123" t="s">
        <v>157</v>
      </c>
      <c r="C154" s="67">
        <f t="shared" si="5"/>
        <v>0</v>
      </c>
      <c r="D154" s="53"/>
      <c r="E154" s="53"/>
      <c r="F154" s="53"/>
      <c r="G154" s="53"/>
      <c r="H154" s="54"/>
    </row>
    <row r="155" spans="1:8" s="51" customFormat="1" ht="11.25">
      <c r="A155" s="87">
        <v>6000</v>
      </c>
      <c r="B155" s="125" t="s">
        <v>158</v>
      </c>
      <c r="C155" s="63">
        <f t="shared" si="5"/>
        <v>0</v>
      </c>
      <c r="D155" s="53"/>
      <c r="E155" s="53"/>
      <c r="F155" s="53"/>
      <c r="G155" s="53"/>
      <c r="H155" s="54"/>
    </row>
    <row r="156" spans="1:8" s="61" customFormat="1" ht="11.25">
      <c r="A156" s="88">
        <v>7000</v>
      </c>
      <c r="B156" s="126" t="s">
        <v>159</v>
      </c>
      <c r="C156" s="120">
        <f t="shared" si="5"/>
        <v>0</v>
      </c>
      <c r="D156" s="101"/>
      <c r="E156" s="101"/>
      <c r="F156" s="101"/>
      <c r="G156" s="101"/>
      <c r="H156" s="113"/>
    </row>
    <row r="157" spans="1:8" s="61" customFormat="1" ht="22.5">
      <c r="A157" s="127"/>
      <c r="B157" s="128" t="s">
        <v>160</v>
      </c>
      <c r="C157" s="90">
        <f t="shared" si="5"/>
        <v>0</v>
      </c>
      <c r="D157" s="90">
        <f>SUM(D158:D159)</f>
        <v>0</v>
      </c>
      <c r="E157" s="90">
        <f>SUM(E158:E159)</f>
        <v>0</v>
      </c>
      <c r="F157" s="90">
        <f>SUM(F158:F159)</f>
        <v>0</v>
      </c>
      <c r="G157" s="90">
        <f>SUM(G158:G159)</f>
        <v>0</v>
      </c>
      <c r="H157" s="129">
        <f>SUM(H158:H159)</f>
        <v>0</v>
      </c>
    </row>
    <row r="158" spans="1:8" s="61" customFormat="1" ht="11.25">
      <c r="A158" s="127"/>
      <c r="B158" s="130" t="s">
        <v>20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61" customFormat="1" ht="11.25">
      <c r="A159" s="127"/>
      <c r="B159" s="130" t="s">
        <v>21</v>
      </c>
      <c r="C159" s="102">
        <f t="shared" si="5"/>
        <v>0</v>
      </c>
      <c r="D159" s="101"/>
      <c r="E159" s="101"/>
      <c r="F159" s="101"/>
      <c r="G159" s="101"/>
      <c r="H159" s="113"/>
    </row>
    <row r="160" spans="1:8" s="132" customFormat="1" ht="8.25">
      <c r="A160" s="131"/>
      <c r="B160" s="132" t="s">
        <v>161</v>
      </c>
      <c r="C160" s="133">
        <f aca="true" t="shared" si="6" ref="C160:H160">SUM(C157,C156,C155,C143,C134,C133,C129,C93,C46,C43,C42,C35)</f>
        <v>226558</v>
      </c>
      <c r="D160" s="133">
        <f t="shared" si="6"/>
        <v>79566</v>
      </c>
      <c r="E160" s="133">
        <f t="shared" si="6"/>
        <v>123210</v>
      </c>
      <c r="F160" s="133">
        <f t="shared" si="6"/>
        <v>0</v>
      </c>
      <c r="G160" s="133">
        <f t="shared" si="6"/>
        <v>8640</v>
      </c>
      <c r="H160" s="134">
        <f t="shared" si="6"/>
        <v>15142</v>
      </c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  <row r="324" s="136" customFormat="1" ht="11.25">
      <c r="A324" s="135"/>
    </row>
  </sheetData>
  <sheetProtection/>
  <mergeCells count="3">
    <mergeCell ref="C11:H11"/>
    <mergeCell ref="A3:H3"/>
    <mergeCell ref="C10:H10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Nr.4.18.1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223" customWidth="1"/>
    <col min="2" max="2" width="22.57421875" style="0" customWidth="1"/>
    <col min="3" max="3" width="10.00390625" style="0" customWidth="1"/>
    <col min="4" max="4" width="8.57421875" style="0" customWidth="1"/>
    <col min="6" max="6" width="8.00390625" style="0" customWidth="1"/>
    <col min="7" max="7" width="0.13671875" style="0" customWidth="1"/>
  </cols>
  <sheetData>
    <row r="1" spans="1:6" s="145" customFormat="1" ht="12.75">
      <c r="A1" s="143"/>
      <c r="B1" s="144"/>
      <c r="C1" s="144"/>
      <c r="D1" s="144"/>
      <c r="E1" s="144"/>
      <c r="F1" s="144"/>
    </row>
    <row r="2" spans="1:6" s="145" customFormat="1" ht="12.75">
      <c r="A2" s="238" t="s">
        <v>195</v>
      </c>
      <c r="B2" s="238"/>
      <c r="C2" s="238"/>
      <c r="D2" s="238"/>
      <c r="E2" s="238"/>
      <c r="F2" s="238"/>
    </row>
    <row r="3" spans="1:6" s="145" customFormat="1" ht="12.75">
      <c r="A3" s="238" t="s">
        <v>196</v>
      </c>
      <c r="B3" s="238"/>
      <c r="C3" s="238"/>
      <c r="D3" s="238"/>
      <c r="E3" s="238"/>
      <c r="F3" s="238"/>
    </row>
    <row r="4" spans="1:6" s="145" customFormat="1" ht="18">
      <c r="A4" s="143"/>
      <c r="B4" s="146"/>
      <c r="C4" s="147"/>
      <c r="D4" s="144"/>
      <c r="E4" s="144"/>
      <c r="F4" s="144"/>
    </row>
    <row r="5" spans="1:6" s="145" customFormat="1" ht="12.75">
      <c r="A5" s="143" t="s">
        <v>179</v>
      </c>
      <c r="B5" s="148" t="s">
        <v>180</v>
      </c>
      <c r="C5" s="148"/>
      <c r="D5" s="148"/>
      <c r="E5" s="148"/>
      <c r="F5" s="148"/>
    </row>
    <row r="6" spans="1:6" s="145" customFormat="1" ht="12.75">
      <c r="A6" s="143" t="s">
        <v>3</v>
      </c>
      <c r="B6" s="144" t="s">
        <v>208</v>
      </c>
      <c r="C6" s="144"/>
      <c r="D6" s="144"/>
      <c r="E6" s="144"/>
      <c r="F6" s="144"/>
    </row>
    <row r="7" spans="1:6" s="145" customFormat="1" ht="12.75">
      <c r="A7" s="224" t="s">
        <v>209</v>
      </c>
      <c r="B7" s="144"/>
      <c r="C7" s="144"/>
      <c r="D7" s="144"/>
      <c r="E7" s="144"/>
      <c r="F7" s="144"/>
    </row>
    <row r="8" spans="1:6" s="145" customFormat="1" ht="13.5" thickBot="1">
      <c r="A8" s="1" t="s">
        <v>188</v>
      </c>
      <c r="B8" s="149"/>
      <c r="C8" s="144"/>
      <c r="D8" s="144"/>
      <c r="E8" s="144"/>
      <c r="F8" s="144"/>
    </row>
    <row r="9" spans="1:6" s="152" customFormat="1" ht="12.75" customHeight="1">
      <c r="A9" s="150"/>
      <c r="B9" s="151"/>
      <c r="C9" s="232" t="s">
        <v>6</v>
      </c>
      <c r="D9" s="233"/>
      <c r="E9" s="233"/>
      <c r="F9" s="234"/>
    </row>
    <row r="10" spans="1:6" s="155" customFormat="1" ht="12.75" customHeight="1">
      <c r="A10" s="153" t="s">
        <v>7</v>
      </c>
      <c r="B10" s="154" t="s">
        <v>5</v>
      </c>
      <c r="C10" s="235" t="s">
        <v>8</v>
      </c>
      <c r="D10" s="236"/>
      <c r="E10" s="236"/>
      <c r="F10" s="237"/>
    </row>
    <row r="11" spans="1:6" s="158" customFormat="1" ht="51" customHeight="1" thickBot="1">
      <c r="A11" s="156" t="s">
        <v>9</v>
      </c>
      <c r="B11" s="157"/>
      <c r="C11" s="158" t="s">
        <v>10</v>
      </c>
      <c r="D11" s="159" t="s">
        <v>181</v>
      </c>
      <c r="E11" s="160" t="s">
        <v>182</v>
      </c>
      <c r="F11" s="161"/>
    </row>
    <row r="12" spans="1:6" s="163" customFormat="1" ht="17.25" customHeight="1" thickBot="1">
      <c r="A12" s="162" t="s">
        <v>16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6" customFormat="1" ht="16.5">
      <c r="A13" s="164"/>
      <c r="B13" s="165" t="s">
        <v>17</v>
      </c>
      <c r="D13" s="167"/>
      <c r="E13" s="167"/>
      <c r="F13" s="168"/>
    </row>
    <row r="14" spans="1:6" s="171" customFormat="1" ht="9.75" customHeight="1">
      <c r="A14" s="169"/>
      <c r="B14" s="170"/>
      <c r="F14" s="172"/>
    </row>
    <row r="15" spans="1:6" s="174" customFormat="1" ht="30.75" customHeight="1" thickBot="1">
      <c r="A15" s="173"/>
      <c r="B15" s="40" t="s">
        <v>18</v>
      </c>
      <c r="C15" s="42">
        <f>SUM(D15:F15)</f>
        <v>15142</v>
      </c>
      <c r="D15" s="42">
        <f>SUM(D16,D19,)</f>
        <v>13492</v>
      </c>
      <c r="E15" s="42">
        <f>SUM(E16,E19,)</f>
        <v>1650</v>
      </c>
      <c r="F15" s="44">
        <f>SUM(F16,F19,)</f>
        <v>0</v>
      </c>
    </row>
    <row r="16" spans="1:6" s="179" customFormat="1" ht="12" thickTop="1">
      <c r="A16" s="175"/>
      <c r="B16" s="176" t="s">
        <v>19</v>
      </c>
      <c r="C16" s="177">
        <f>SUM(D16:F16)</f>
        <v>0</v>
      </c>
      <c r="D16" s="177">
        <f>SUM(D17:D18)</f>
        <v>0</v>
      </c>
      <c r="E16" s="177">
        <f>SUM(E17:E18)</f>
        <v>0</v>
      </c>
      <c r="F16" s="178">
        <f>SUM(F17:F18)</f>
        <v>0</v>
      </c>
    </row>
    <row r="17" spans="1:6" s="179" customFormat="1" ht="11.25">
      <c r="A17" s="175"/>
      <c r="B17" s="180" t="s">
        <v>20</v>
      </c>
      <c r="C17" s="177">
        <f>SUM(D17:F17)</f>
        <v>0</v>
      </c>
      <c r="D17" s="181"/>
      <c r="E17" s="181"/>
      <c r="F17" s="182"/>
    </row>
    <row r="18" spans="1:6" s="179" customFormat="1" ht="11.25">
      <c r="A18" s="175"/>
      <c r="B18" s="180" t="s">
        <v>21</v>
      </c>
      <c r="C18" s="177">
        <f>SUM(D18:F18)</f>
        <v>0</v>
      </c>
      <c r="D18" s="181"/>
      <c r="E18" s="181"/>
      <c r="F18" s="182"/>
    </row>
    <row r="19" spans="1:6" s="187" customFormat="1" ht="13.5" customHeight="1">
      <c r="A19" s="183"/>
      <c r="B19" s="56" t="s">
        <v>22</v>
      </c>
      <c r="C19" s="184">
        <f>SUM(D19:F19)</f>
        <v>15142</v>
      </c>
      <c r="D19" s="185">
        <v>13492</v>
      </c>
      <c r="E19" s="185">
        <v>1650</v>
      </c>
      <c r="F19" s="186"/>
    </row>
    <row r="20" spans="1:6" s="179" customFormat="1" ht="11.25">
      <c r="A20" s="175"/>
      <c r="B20" s="176"/>
      <c r="C20" s="188"/>
      <c r="D20" s="188"/>
      <c r="E20" s="188"/>
      <c r="F20" s="189"/>
    </row>
    <row r="21" spans="1:6" s="166" customFormat="1" ht="16.5">
      <c r="A21" s="164"/>
      <c r="B21" s="165" t="s">
        <v>31</v>
      </c>
      <c r="C21" s="190"/>
      <c r="D21" s="190"/>
      <c r="E21" s="190"/>
      <c r="F21" s="191"/>
    </row>
    <row r="22" spans="1:6" s="193" customFormat="1" ht="26.25" thickBot="1">
      <c r="A22" s="192"/>
      <c r="B22" s="76" t="s">
        <v>32</v>
      </c>
      <c r="C22" s="42">
        <f aca="true" t="shared" si="0" ref="C22:C53">SUM(D22:F22)</f>
        <v>15142</v>
      </c>
      <c r="D22" s="42">
        <f>SUM(D23,D146)</f>
        <v>13492</v>
      </c>
      <c r="E22" s="42">
        <f>SUM(E23,E146)</f>
        <v>1650</v>
      </c>
      <c r="F22" s="44">
        <f>SUM(F23,F146)</f>
        <v>0</v>
      </c>
    </row>
    <row r="23" spans="1:6" s="195" customFormat="1" ht="36.75" thickTop="1">
      <c r="A23" s="194"/>
      <c r="B23" s="79" t="s">
        <v>33</v>
      </c>
      <c r="C23" s="63">
        <f t="shared" si="0"/>
        <v>15142</v>
      </c>
      <c r="D23" s="80">
        <f>SUM(D131,D24)</f>
        <v>13492</v>
      </c>
      <c r="E23" s="80">
        <f>SUM(E131,E24)</f>
        <v>1650</v>
      </c>
      <c r="F23" s="65">
        <f>SUM(F131,F24)</f>
        <v>0</v>
      </c>
    </row>
    <row r="24" spans="1:6" s="198" customFormat="1" ht="24">
      <c r="A24" s="196"/>
      <c r="B24" s="197" t="s">
        <v>34</v>
      </c>
      <c r="C24" s="63">
        <f t="shared" si="0"/>
        <v>15142</v>
      </c>
      <c r="D24" s="63">
        <f>SUM(D25,D122,D123)</f>
        <v>13492</v>
      </c>
      <c r="E24" s="63">
        <f>SUM(E25,E122,E123)</f>
        <v>1650</v>
      </c>
      <c r="F24" s="65">
        <f>SUM(F25,F122,F123)</f>
        <v>0</v>
      </c>
    </row>
    <row r="25" spans="1:6" s="171" customFormat="1" ht="11.25">
      <c r="A25" s="199">
        <v>1000</v>
      </c>
      <c r="B25" s="170" t="s">
        <v>35</v>
      </c>
      <c r="C25" s="200">
        <f t="shared" si="0"/>
        <v>15142</v>
      </c>
      <c r="D25" s="200">
        <f>SUM(D26,D31,D32,D35,D82,D118)</f>
        <v>13492</v>
      </c>
      <c r="E25" s="200">
        <f>SUM(E26,E31,E32,E35,E82,E118)</f>
        <v>1650</v>
      </c>
      <c r="F25" s="201">
        <f>SUM(F26,F31,F32,F35,F82,F118)</f>
        <v>0</v>
      </c>
    </row>
    <row r="26" spans="1:6" s="187" customFormat="1" ht="11.25">
      <c r="A26" s="88">
        <v>1100</v>
      </c>
      <c r="B26" s="202" t="s">
        <v>36</v>
      </c>
      <c r="C26" s="184">
        <f t="shared" si="0"/>
        <v>2000</v>
      </c>
      <c r="D26" s="184">
        <f>SUM(D28:D30,D27)</f>
        <v>2000</v>
      </c>
      <c r="E26" s="184">
        <f>SUM(E28:E30,E27)</f>
        <v>0</v>
      </c>
      <c r="F26" s="203">
        <f>SUM(F28:F30,F27)</f>
        <v>0</v>
      </c>
    </row>
    <row r="27" spans="1:6" s="209" customFormat="1" ht="9.75">
      <c r="A27" s="204">
        <v>1110</v>
      </c>
      <c r="B27" s="205" t="s">
        <v>37</v>
      </c>
      <c r="C27" s="206">
        <f t="shared" si="0"/>
        <v>0</v>
      </c>
      <c r="D27" s="207"/>
      <c r="E27" s="207"/>
      <c r="F27" s="208"/>
    </row>
    <row r="28" spans="1:6" s="209" customFormat="1" ht="9.75">
      <c r="A28" s="204">
        <v>1140</v>
      </c>
      <c r="B28" s="205" t="s">
        <v>42</v>
      </c>
      <c r="C28" s="206">
        <f t="shared" si="0"/>
        <v>0</v>
      </c>
      <c r="D28" s="207"/>
      <c r="E28" s="207"/>
      <c r="F28" s="208"/>
    </row>
    <row r="29" spans="1:6" s="209" customFormat="1" ht="9.75">
      <c r="A29" s="204">
        <v>1150</v>
      </c>
      <c r="B29" s="93" t="s">
        <v>43</v>
      </c>
      <c r="C29" s="206">
        <f t="shared" si="0"/>
        <v>0</v>
      </c>
      <c r="D29" s="207"/>
      <c r="E29" s="207"/>
      <c r="F29" s="208"/>
    </row>
    <row r="30" spans="1:6" s="209" customFormat="1" ht="9.75">
      <c r="A30" s="204">
        <v>1170</v>
      </c>
      <c r="B30" s="205" t="s">
        <v>44</v>
      </c>
      <c r="C30" s="206">
        <f t="shared" si="0"/>
        <v>2000</v>
      </c>
      <c r="D30" s="207">
        <v>2000</v>
      </c>
      <c r="E30" s="207"/>
      <c r="F30" s="208"/>
    </row>
    <row r="31" spans="1:6" s="187" customFormat="1" ht="22.5">
      <c r="A31" s="100">
        <v>1200</v>
      </c>
      <c r="B31" s="89" t="s">
        <v>45</v>
      </c>
      <c r="C31" s="184">
        <f t="shared" si="0"/>
        <v>482</v>
      </c>
      <c r="D31" s="185">
        <v>482</v>
      </c>
      <c r="E31" s="185"/>
      <c r="F31" s="186"/>
    </row>
    <row r="32" spans="1:6" s="187" customFormat="1" ht="11.25">
      <c r="A32" s="88">
        <v>1300</v>
      </c>
      <c r="B32" s="89" t="s">
        <v>46</v>
      </c>
      <c r="C32" s="184">
        <f t="shared" si="0"/>
        <v>1500</v>
      </c>
      <c r="D32" s="184">
        <f>SUM(D33:D34)</f>
        <v>1500</v>
      </c>
      <c r="E32" s="184">
        <f>SUM(E33:E34)</f>
        <v>0</v>
      </c>
      <c r="F32" s="203">
        <f>SUM(F33:F34)</f>
        <v>0</v>
      </c>
    </row>
    <row r="33" spans="1:6" s="209" customFormat="1" ht="19.5">
      <c r="A33" s="92">
        <v>1310</v>
      </c>
      <c r="B33" s="93" t="s">
        <v>47</v>
      </c>
      <c r="C33" s="206">
        <f t="shared" si="0"/>
        <v>0</v>
      </c>
      <c r="D33" s="207"/>
      <c r="E33" s="207"/>
      <c r="F33" s="208"/>
    </row>
    <row r="34" spans="1:6" s="209" customFormat="1" ht="9.75">
      <c r="A34" s="106">
        <v>1330</v>
      </c>
      <c r="B34" s="93" t="s">
        <v>48</v>
      </c>
      <c r="C34" s="206">
        <f t="shared" si="0"/>
        <v>1500</v>
      </c>
      <c r="D34" s="207">
        <v>1500</v>
      </c>
      <c r="E34" s="207"/>
      <c r="F34" s="208"/>
    </row>
    <row r="35" spans="1:6" s="187" customFormat="1" ht="11.25">
      <c r="A35" s="100">
        <v>1400</v>
      </c>
      <c r="B35" s="89" t="s">
        <v>49</v>
      </c>
      <c r="C35" s="120">
        <f t="shared" si="0"/>
        <v>3880</v>
      </c>
      <c r="D35" s="120">
        <f>SUM(D36,D42,D43,D51,D61,D65,D69,D77)</f>
        <v>3380</v>
      </c>
      <c r="E35" s="120">
        <f>SUM(E36,E42,E43,E51,E61,E65,E69,E77)</f>
        <v>500</v>
      </c>
      <c r="F35" s="121">
        <f>SUM(F36,F42,F43,F51,F61,F65,F69,F77)</f>
        <v>0</v>
      </c>
    </row>
    <row r="36" spans="1:6" s="209" customFormat="1" ht="19.5">
      <c r="A36" s="92">
        <v>1410</v>
      </c>
      <c r="B36" s="93" t="s">
        <v>50</v>
      </c>
      <c r="C36" s="206">
        <f t="shared" si="0"/>
        <v>300</v>
      </c>
      <c r="D36" s="206">
        <f>SUM(D37:D41)</f>
        <v>200</v>
      </c>
      <c r="E36" s="206">
        <f>SUM(E37:E41)</f>
        <v>100</v>
      </c>
      <c r="F36" s="210">
        <f>SUM(F37:F41)</f>
        <v>0</v>
      </c>
    </row>
    <row r="37" spans="1:6" s="209" customFormat="1" ht="19.5">
      <c r="A37" s="108">
        <v>1411</v>
      </c>
      <c r="B37" s="93" t="s">
        <v>51</v>
      </c>
      <c r="C37" s="206">
        <f t="shared" si="0"/>
        <v>300</v>
      </c>
      <c r="D37" s="207">
        <v>200</v>
      </c>
      <c r="E37" s="207">
        <v>100</v>
      </c>
      <c r="F37" s="208"/>
    </row>
    <row r="38" spans="1:6" s="209" customFormat="1" ht="19.5">
      <c r="A38" s="108">
        <v>1412</v>
      </c>
      <c r="B38" s="93" t="s">
        <v>52</v>
      </c>
      <c r="C38" s="206">
        <f t="shared" si="0"/>
        <v>0</v>
      </c>
      <c r="D38" s="207"/>
      <c r="E38" s="207"/>
      <c r="F38" s="208"/>
    </row>
    <row r="39" spans="1:6" s="209" customFormat="1" ht="19.5">
      <c r="A39" s="108">
        <v>1413</v>
      </c>
      <c r="B39" s="93" t="s">
        <v>53</v>
      </c>
      <c r="C39" s="206">
        <f t="shared" si="0"/>
        <v>0</v>
      </c>
      <c r="D39" s="207"/>
      <c r="E39" s="207"/>
      <c r="F39" s="208"/>
    </row>
    <row r="40" spans="1:6" s="209" customFormat="1" ht="19.5">
      <c r="A40" s="108">
        <v>1414</v>
      </c>
      <c r="B40" s="93" t="s">
        <v>54</v>
      </c>
      <c r="C40" s="206">
        <f t="shared" si="0"/>
        <v>0</v>
      </c>
      <c r="D40" s="207"/>
      <c r="E40" s="207"/>
      <c r="F40" s="208"/>
    </row>
    <row r="41" spans="1:6" s="209" customFormat="1" ht="19.5">
      <c r="A41" s="108">
        <v>1415</v>
      </c>
      <c r="B41" s="93" t="s">
        <v>55</v>
      </c>
      <c r="C41" s="206">
        <f t="shared" si="0"/>
        <v>0</v>
      </c>
      <c r="D41" s="207"/>
      <c r="E41" s="207"/>
      <c r="F41" s="208"/>
    </row>
    <row r="42" spans="1:6" s="209" customFormat="1" ht="19.5">
      <c r="A42" s="92">
        <v>1420</v>
      </c>
      <c r="B42" s="93" t="s">
        <v>56</v>
      </c>
      <c r="C42" s="206">
        <f t="shared" si="0"/>
        <v>0</v>
      </c>
      <c r="D42" s="207"/>
      <c r="E42" s="207"/>
      <c r="F42" s="208"/>
    </row>
    <row r="43" spans="1:6" s="209" customFormat="1" ht="29.25">
      <c r="A43" s="92">
        <v>1440</v>
      </c>
      <c r="B43" s="93" t="s">
        <v>57</v>
      </c>
      <c r="C43" s="206">
        <f t="shared" si="0"/>
        <v>2000</v>
      </c>
      <c r="D43" s="206">
        <f>SUM(D44:D50)</f>
        <v>1800</v>
      </c>
      <c r="E43" s="206">
        <f>SUM(E44:E50)</f>
        <v>200</v>
      </c>
      <c r="F43" s="210">
        <f>SUM(F44:F50)</f>
        <v>0</v>
      </c>
    </row>
    <row r="44" spans="1:6" s="209" customFormat="1" ht="19.5">
      <c r="A44" s="108">
        <v>1441</v>
      </c>
      <c r="B44" s="93" t="s">
        <v>58</v>
      </c>
      <c r="C44" s="206">
        <f t="shared" si="0"/>
        <v>1000</v>
      </c>
      <c r="D44" s="207">
        <v>800</v>
      </c>
      <c r="E44" s="207">
        <v>200</v>
      </c>
      <c r="F44" s="208"/>
    </row>
    <row r="45" spans="1:6" s="209" customFormat="1" ht="19.5">
      <c r="A45" s="108">
        <v>1442</v>
      </c>
      <c r="B45" s="93" t="s">
        <v>59</v>
      </c>
      <c r="C45" s="206">
        <f t="shared" si="0"/>
        <v>1000</v>
      </c>
      <c r="D45" s="207">
        <v>1000</v>
      </c>
      <c r="E45" s="207"/>
      <c r="F45" s="208"/>
    </row>
    <row r="46" spans="1:6" s="209" customFormat="1" ht="19.5">
      <c r="A46" s="108">
        <v>1443</v>
      </c>
      <c r="B46" s="93" t="s">
        <v>60</v>
      </c>
      <c r="C46" s="206">
        <f t="shared" si="0"/>
        <v>0</v>
      </c>
      <c r="D46" s="207"/>
      <c r="E46" s="207"/>
      <c r="F46" s="208"/>
    </row>
    <row r="47" spans="1:6" s="209" customFormat="1" ht="9.75">
      <c r="A47" s="108">
        <v>1444</v>
      </c>
      <c r="B47" s="93" t="s">
        <v>61</v>
      </c>
      <c r="C47" s="206">
        <f t="shared" si="0"/>
        <v>0</v>
      </c>
      <c r="D47" s="207"/>
      <c r="E47" s="207"/>
      <c r="F47" s="208"/>
    </row>
    <row r="48" spans="1:6" s="209" customFormat="1" ht="19.5">
      <c r="A48" s="108">
        <v>1445</v>
      </c>
      <c r="B48" s="93" t="s">
        <v>62</v>
      </c>
      <c r="C48" s="206">
        <f t="shared" si="0"/>
        <v>0</v>
      </c>
      <c r="D48" s="207"/>
      <c r="E48" s="207"/>
      <c r="F48" s="208"/>
    </row>
    <row r="49" spans="1:6" s="209" customFormat="1" ht="19.5">
      <c r="A49" s="108">
        <v>1447</v>
      </c>
      <c r="B49" s="93" t="s">
        <v>63</v>
      </c>
      <c r="C49" s="206">
        <f t="shared" si="0"/>
        <v>0</v>
      </c>
      <c r="D49" s="207"/>
      <c r="E49" s="207"/>
      <c r="F49" s="208"/>
    </row>
    <row r="50" spans="1:6" s="209" customFormat="1" ht="19.5">
      <c r="A50" s="108">
        <v>1449</v>
      </c>
      <c r="B50" s="93" t="s">
        <v>64</v>
      </c>
      <c r="C50" s="206">
        <f t="shared" si="0"/>
        <v>0</v>
      </c>
      <c r="D50" s="207"/>
      <c r="E50" s="207"/>
      <c r="F50" s="208"/>
    </row>
    <row r="51" spans="1:6" s="209" customFormat="1" ht="39">
      <c r="A51" s="92">
        <v>1450</v>
      </c>
      <c r="B51" s="93" t="s">
        <v>65</v>
      </c>
      <c r="C51" s="206">
        <f t="shared" si="0"/>
        <v>460</v>
      </c>
      <c r="D51" s="206">
        <f>SUM(D55:D60,D52)</f>
        <v>260</v>
      </c>
      <c r="E51" s="206">
        <f>SUM(E55:E60,E52)</f>
        <v>200</v>
      </c>
      <c r="F51" s="210">
        <f>SUM(F55:F60,F52)</f>
        <v>0</v>
      </c>
    </row>
    <row r="52" spans="1:6" s="209" customFormat="1" ht="19.5">
      <c r="A52" s="109">
        <v>1451</v>
      </c>
      <c r="B52" s="110" t="s">
        <v>66</v>
      </c>
      <c r="C52" s="206">
        <f t="shared" si="0"/>
        <v>400</v>
      </c>
      <c r="D52" s="94">
        <f>D53+D54</f>
        <v>200</v>
      </c>
      <c r="E52" s="94">
        <f>E53+E54</f>
        <v>200</v>
      </c>
      <c r="F52" s="111">
        <f>F53+F54</f>
        <v>0</v>
      </c>
    </row>
    <row r="53" spans="1:6" s="209" customFormat="1" ht="9.75">
      <c r="A53" s="108"/>
      <c r="B53" s="93" t="s">
        <v>67</v>
      </c>
      <c r="C53" s="206">
        <f t="shared" si="0"/>
        <v>0</v>
      </c>
      <c r="D53" s="207"/>
      <c r="E53" s="207"/>
      <c r="F53" s="208"/>
    </row>
    <row r="54" spans="1:6" s="209" customFormat="1" ht="9.75">
      <c r="A54" s="108"/>
      <c r="B54" s="93" t="s">
        <v>68</v>
      </c>
      <c r="C54" s="206">
        <f aca="true" t="shared" si="1" ref="C54:C85">SUM(D54:F54)</f>
        <v>400</v>
      </c>
      <c r="D54" s="207">
        <v>200</v>
      </c>
      <c r="E54" s="207">
        <v>200</v>
      </c>
      <c r="F54" s="208"/>
    </row>
    <row r="55" spans="1:6" s="209" customFormat="1" ht="19.5">
      <c r="A55" s="108">
        <v>1452</v>
      </c>
      <c r="B55" s="93" t="s">
        <v>69</v>
      </c>
      <c r="C55" s="206">
        <f t="shared" si="1"/>
        <v>0</v>
      </c>
      <c r="D55" s="207"/>
      <c r="E55" s="207"/>
      <c r="F55" s="208"/>
    </row>
    <row r="56" spans="1:6" s="209" customFormat="1" ht="19.5">
      <c r="A56" s="108">
        <v>1453</v>
      </c>
      <c r="B56" s="93" t="s">
        <v>70</v>
      </c>
      <c r="C56" s="206">
        <f t="shared" si="1"/>
        <v>0</v>
      </c>
      <c r="D56" s="207"/>
      <c r="E56" s="207"/>
      <c r="F56" s="208"/>
    </row>
    <row r="57" spans="1:6" s="209" customFormat="1" ht="39">
      <c r="A57" s="108">
        <v>1454</v>
      </c>
      <c r="B57" s="93" t="s">
        <v>71</v>
      </c>
      <c r="C57" s="206">
        <f t="shared" si="1"/>
        <v>60</v>
      </c>
      <c r="D57" s="207">
        <v>60</v>
      </c>
      <c r="E57" s="207"/>
      <c r="F57" s="208"/>
    </row>
    <row r="58" spans="1:6" s="209" customFormat="1" ht="29.25">
      <c r="A58" s="108">
        <v>1455</v>
      </c>
      <c r="B58" s="93" t="s">
        <v>72</v>
      </c>
      <c r="C58" s="206">
        <f t="shared" si="1"/>
        <v>0</v>
      </c>
      <c r="D58" s="207"/>
      <c r="E58" s="207"/>
      <c r="F58" s="208"/>
    </row>
    <row r="59" spans="1:6" s="209" customFormat="1" ht="58.5">
      <c r="A59" s="108">
        <v>1456</v>
      </c>
      <c r="B59" s="93" t="s">
        <v>73</v>
      </c>
      <c r="C59" s="206">
        <f t="shared" si="1"/>
        <v>0</v>
      </c>
      <c r="D59" s="207"/>
      <c r="E59" s="207"/>
      <c r="F59" s="208"/>
    </row>
    <row r="60" spans="1:6" s="209" customFormat="1" ht="19.5">
      <c r="A60" s="108">
        <v>1459</v>
      </c>
      <c r="B60" s="93" t="s">
        <v>74</v>
      </c>
      <c r="C60" s="206">
        <f t="shared" si="1"/>
        <v>0</v>
      </c>
      <c r="D60" s="207"/>
      <c r="E60" s="207"/>
      <c r="F60" s="208"/>
    </row>
    <row r="61" spans="1:6" s="209" customFormat="1" ht="19.5">
      <c r="A61" s="92">
        <v>1460</v>
      </c>
      <c r="B61" s="93" t="s">
        <v>75</v>
      </c>
      <c r="C61" s="206">
        <f t="shared" si="1"/>
        <v>0</v>
      </c>
      <c r="D61" s="206">
        <f>SUM(D62:D64)</f>
        <v>0</v>
      </c>
      <c r="E61" s="206">
        <f>SUM(E62:E64)</f>
        <v>0</v>
      </c>
      <c r="F61" s="210">
        <f>SUM(F62:F64)</f>
        <v>0</v>
      </c>
    </row>
    <row r="62" spans="1:6" s="209" customFormat="1" ht="29.25">
      <c r="A62" s="108">
        <v>1461</v>
      </c>
      <c r="B62" s="93" t="s">
        <v>76</v>
      </c>
      <c r="C62" s="206">
        <f t="shared" si="1"/>
        <v>0</v>
      </c>
      <c r="D62" s="207"/>
      <c r="E62" s="207"/>
      <c r="F62" s="208"/>
    </row>
    <row r="63" spans="1:6" s="209" customFormat="1" ht="29.25">
      <c r="A63" s="108">
        <v>1462</v>
      </c>
      <c r="B63" s="93" t="s">
        <v>77</v>
      </c>
      <c r="C63" s="206">
        <f t="shared" si="1"/>
        <v>0</v>
      </c>
      <c r="D63" s="207"/>
      <c r="E63" s="207"/>
      <c r="F63" s="208"/>
    </row>
    <row r="64" spans="1:6" s="209" customFormat="1" ht="19.5">
      <c r="A64" s="108">
        <v>1469</v>
      </c>
      <c r="B64" s="93" t="s">
        <v>78</v>
      </c>
      <c r="C64" s="206">
        <f t="shared" si="1"/>
        <v>0</v>
      </c>
      <c r="D64" s="207"/>
      <c r="E64" s="207"/>
      <c r="F64" s="208"/>
    </row>
    <row r="65" spans="1:6" s="209" customFormat="1" ht="29.25">
      <c r="A65" s="92">
        <v>1470</v>
      </c>
      <c r="B65" s="93" t="s">
        <v>79</v>
      </c>
      <c r="C65" s="206">
        <f t="shared" si="1"/>
        <v>1060</v>
      </c>
      <c r="D65" s="206">
        <f>SUM(D66:D68)</f>
        <v>1060</v>
      </c>
      <c r="E65" s="206">
        <f>SUM(E66:E68)</f>
        <v>0</v>
      </c>
      <c r="F65" s="210">
        <f>SUM(F66:F68)</f>
        <v>0</v>
      </c>
    </row>
    <row r="66" spans="1:6" s="209" customFormat="1" ht="9.75">
      <c r="A66" s="108">
        <v>1471</v>
      </c>
      <c r="B66" s="93" t="s">
        <v>80</v>
      </c>
      <c r="C66" s="206">
        <f t="shared" si="1"/>
        <v>0</v>
      </c>
      <c r="D66" s="207"/>
      <c r="E66" s="207"/>
      <c r="F66" s="208"/>
    </row>
    <row r="67" spans="1:6" s="209" customFormat="1" ht="9.75">
      <c r="A67" s="108">
        <v>1472</v>
      </c>
      <c r="B67" s="93" t="s">
        <v>81</v>
      </c>
      <c r="C67" s="206">
        <f t="shared" si="1"/>
        <v>1000</v>
      </c>
      <c r="D67" s="207">
        <v>1000</v>
      </c>
      <c r="E67" s="207"/>
      <c r="F67" s="208"/>
    </row>
    <row r="68" spans="1:6" s="209" customFormat="1" ht="9.75">
      <c r="A68" s="108">
        <v>1479</v>
      </c>
      <c r="B68" s="93" t="s">
        <v>82</v>
      </c>
      <c r="C68" s="206">
        <f t="shared" si="1"/>
        <v>60</v>
      </c>
      <c r="D68" s="207">
        <v>60</v>
      </c>
      <c r="E68" s="207"/>
      <c r="F68" s="208"/>
    </row>
    <row r="69" spans="1:6" s="209" customFormat="1" ht="9.75">
      <c r="A69" s="92">
        <v>1480</v>
      </c>
      <c r="B69" s="93" t="s">
        <v>83</v>
      </c>
      <c r="C69" s="206">
        <f t="shared" si="1"/>
        <v>60</v>
      </c>
      <c r="D69" s="206">
        <f>SUM(D70:D76)</f>
        <v>60</v>
      </c>
      <c r="E69" s="206">
        <f>SUM(E70:E76)</f>
        <v>0</v>
      </c>
      <c r="F69" s="210">
        <f>SUM(F70:F76)</f>
        <v>0</v>
      </c>
    </row>
    <row r="70" spans="1:6" s="209" customFormat="1" ht="19.5">
      <c r="A70" s="108">
        <v>1481</v>
      </c>
      <c r="B70" s="93" t="s">
        <v>84</v>
      </c>
      <c r="C70" s="206">
        <f t="shared" si="1"/>
        <v>0</v>
      </c>
      <c r="D70" s="207"/>
      <c r="E70" s="207"/>
      <c r="F70" s="208"/>
    </row>
    <row r="71" spans="1:6" s="209" customFormat="1" ht="19.5">
      <c r="A71" s="108">
        <v>1482</v>
      </c>
      <c r="B71" s="93" t="s">
        <v>85</v>
      </c>
      <c r="C71" s="206">
        <f t="shared" si="1"/>
        <v>60</v>
      </c>
      <c r="D71" s="207">
        <v>60</v>
      </c>
      <c r="E71" s="207"/>
      <c r="F71" s="208"/>
    </row>
    <row r="72" spans="1:6" s="209" customFormat="1" ht="19.5">
      <c r="A72" s="108">
        <v>1483</v>
      </c>
      <c r="B72" s="93" t="s">
        <v>86</v>
      </c>
      <c r="C72" s="206">
        <f t="shared" si="1"/>
        <v>0</v>
      </c>
      <c r="D72" s="207"/>
      <c r="E72" s="207"/>
      <c r="F72" s="208"/>
    </row>
    <row r="73" spans="1:6" s="209" customFormat="1" ht="29.25">
      <c r="A73" s="108">
        <v>1484</v>
      </c>
      <c r="B73" s="93" t="s">
        <v>87</v>
      </c>
      <c r="C73" s="206">
        <f t="shared" si="1"/>
        <v>0</v>
      </c>
      <c r="D73" s="207"/>
      <c r="E73" s="207"/>
      <c r="F73" s="208"/>
    </row>
    <row r="74" spans="1:6" s="209" customFormat="1" ht="9.75">
      <c r="A74" s="108">
        <v>1485</v>
      </c>
      <c r="B74" s="93" t="s">
        <v>88</v>
      </c>
      <c r="C74" s="206">
        <f t="shared" si="1"/>
        <v>0</v>
      </c>
      <c r="D74" s="207"/>
      <c r="E74" s="207"/>
      <c r="F74" s="208"/>
    </row>
    <row r="75" spans="1:6" s="209" customFormat="1" ht="9.75">
      <c r="A75" s="108">
        <v>1486</v>
      </c>
      <c r="B75" s="93" t="s">
        <v>89</v>
      </c>
      <c r="C75" s="206">
        <f t="shared" si="1"/>
        <v>0</v>
      </c>
      <c r="D75" s="207"/>
      <c r="E75" s="207"/>
      <c r="F75" s="208"/>
    </row>
    <row r="76" spans="1:6" s="209" customFormat="1" ht="29.25">
      <c r="A76" s="108">
        <v>1489</v>
      </c>
      <c r="B76" s="93" t="s">
        <v>90</v>
      </c>
      <c r="C76" s="206">
        <f t="shared" si="1"/>
        <v>0</v>
      </c>
      <c r="D76" s="207"/>
      <c r="E76" s="207"/>
      <c r="F76" s="208"/>
    </row>
    <row r="77" spans="1:6" s="209" customFormat="1" ht="9.75">
      <c r="A77" s="92">
        <v>1490</v>
      </c>
      <c r="B77" s="93" t="s">
        <v>91</v>
      </c>
      <c r="C77" s="206">
        <f t="shared" si="1"/>
        <v>0</v>
      </c>
      <c r="D77" s="206">
        <f>SUM(D78:D81)</f>
        <v>0</v>
      </c>
      <c r="E77" s="206">
        <f>SUM(E78:E81)</f>
        <v>0</v>
      </c>
      <c r="F77" s="210">
        <f>SUM(F78:F81)</f>
        <v>0</v>
      </c>
    </row>
    <row r="78" spans="1:6" s="209" customFormat="1" ht="9.75">
      <c r="A78" s="108">
        <v>1491</v>
      </c>
      <c r="B78" s="93" t="s">
        <v>92</v>
      </c>
      <c r="C78" s="206">
        <f t="shared" si="1"/>
        <v>0</v>
      </c>
      <c r="D78" s="207"/>
      <c r="E78" s="207"/>
      <c r="F78" s="208"/>
    </row>
    <row r="79" spans="1:6" s="209" customFormat="1" ht="9.75">
      <c r="A79" s="108">
        <v>1492</v>
      </c>
      <c r="B79" s="93" t="s">
        <v>93</v>
      </c>
      <c r="C79" s="206">
        <f t="shared" si="1"/>
        <v>0</v>
      </c>
      <c r="D79" s="207"/>
      <c r="E79" s="207"/>
      <c r="F79" s="208"/>
    </row>
    <row r="80" spans="1:6" s="209" customFormat="1" ht="9.75">
      <c r="A80" s="108">
        <v>1493</v>
      </c>
      <c r="B80" s="93" t="s">
        <v>94</v>
      </c>
      <c r="C80" s="206">
        <f t="shared" si="1"/>
        <v>0</v>
      </c>
      <c r="D80" s="207"/>
      <c r="E80" s="207"/>
      <c r="F80" s="208"/>
    </row>
    <row r="81" spans="1:6" s="209" customFormat="1" ht="19.5">
      <c r="A81" s="108">
        <v>1499</v>
      </c>
      <c r="B81" s="93" t="s">
        <v>95</v>
      </c>
      <c r="C81" s="206">
        <f t="shared" si="1"/>
        <v>0</v>
      </c>
      <c r="D81" s="207"/>
      <c r="E81" s="207"/>
      <c r="F81" s="208"/>
    </row>
    <row r="82" spans="1:6" s="187" customFormat="1" ht="45">
      <c r="A82" s="100">
        <v>1500</v>
      </c>
      <c r="B82" s="89" t="s">
        <v>96</v>
      </c>
      <c r="C82" s="120">
        <f t="shared" si="1"/>
        <v>7280</v>
      </c>
      <c r="D82" s="120">
        <f>SUM(D83,D87,D95,D96,D97,D104,D113,D114,D117)</f>
        <v>6130</v>
      </c>
      <c r="E82" s="120">
        <f>SUM(E83,E87,E95,E96,E97,E104,E113,E114,E117)</f>
        <v>1150</v>
      </c>
      <c r="F82" s="121">
        <f>SUM(F83,F87,F95,F96,F97,F104,F113,F114,F117)</f>
        <v>0</v>
      </c>
    </row>
    <row r="83" spans="1:6" s="209" customFormat="1" ht="19.5">
      <c r="A83" s="92">
        <v>1510</v>
      </c>
      <c r="B83" s="93" t="s">
        <v>97</v>
      </c>
      <c r="C83" s="206">
        <f t="shared" si="1"/>
        <v>1000</v>
      </c>
      <c r="D83" s="206">
        <f>SUM(D84:D86)</f>
        <v>1000</v>
      </c>
      <c r="E83" s="206">
        <f>SUM(E84:E86)</f>
        <v>0</v>
      </c>
      <c r="F83" s="210">
        <f>SUM(F84:F86)</f>
        <v>0</v>
      </c>
    </row>
    <row r="84" spans="1:6" s="209" customFormat="1" ht="9.75">
      <c r="A84" s="108">
        <v>1511</v>
      </c>
      <c r="B84" s="93" t="s">
        <v>98</v>
      </c>
      <c r="C84" s="206">
        <f t="shared" si="1"/>
        <v>500</v>
      </c>
      <c r="D84" s="207">
        <v>500</v>
      </c>
      <c r="E84" s="207"/>
      <c r="F84" s="208"/>
    </row>
    <row r="85" spans="1:6" s="209" customFormat="1" ht="9.75">
      <c r="A85" s="108">
        <v>1512</v>
      </c>
      <c r="B85" s="93" t="s">
        <v>99</v>
      </c>
      <c r="C85" s="206">
        <f t="shared" si="1"/>
        <v>500</v>
      </c>
      <c r="D85" s="207">
        <v>500</v>
      </c>
      <c r="E85" s="207"/>
      <c r="F85" s="208"/>
    </row>
    <row r="86" spans="1:6" s="209" customFormat="1" ht="9.75">
      <c r="A86" s="108">
        <v>1513</v>
      </c>
      <c r="B86" s="93" t="s">
        <v>100</v>
      </c>
      <c r="C86" s="206">
        <f aca="true" t="shared" si="2" ref="C86:C117">SUM(D86:F86)</f>
        <v>0</v>
      </c>
      <c r="D86" s="207"/>
      <c r="E86" s="207"/>
      <c r="F86" s="208"/>
    </row>
    <row r="87" spans="1:6" s="209" customFormat="1" ht="29.25">
      <c r="A87" s="92">
        <v>1520</v>
      </c>
      <c r="B87" s="93" t="s">
        <v>101</v>
      </c>
      <c r="C87" s="206">
        <f t="shared" si="2"/>
        <v>0</v>
      </c>
      <c r="D87" s="206">
        <f>SUM(D88:D94)</f>
        <v>0</v>
      </c>
      <c r="E87" s="206">
        <f>SUM(E88:E94)</f>
        <v>0</v>
      </c>
      <c r="F87" s="210">
        <f>SUM(F88:F94)</f>
        <v>0</v>
      </c>
    </row>
    <row r="88" spans="1:6" s="209" customFormat="1" ht="9.75">
      <c r="A88" s="108">
        <v>1521</v>
      </c>
      <c r="B88" s="93" t="s">
        <v>102</v>
      </c>
      <c r="C88" s="206">
        <f t="shared" si="2"/>
        <v>0</v>
      </c>
      <c r="D88" s="207"/>
      <c r="E88" s="207"/>
      <c r="F88" s="208"/>
    </row>
    <row r="89" spans="1:6" s="209" customFormat="1" ht="9.75">
      <c r="A89" s="108">
        <v>1522</v>
      </c>
      <c r="B89" s="93" t="s">
        <v>103</v>
      </c>
      <c r="C89" s="206">
        <f t="shared" si="2"/>
        <v>0</v>
      </c>
      <c r="D89" s="207"/>
      <c r="E89" s="207"/>
      <c r="F89" s="208"/>
    </row>
    <row r="90" spans="1:6" s="209" customFormat="1" ht="9.75">
      <c r="A90" s="108">
        <v>1523</v>
      </c>
      <c r="B90" s="93" t="s">
        <v>104</v>
      </c>
      <c r="C90" s="206">
        <f t="shared" si="2"/>
        <v>0</v>
      </c>
      <c r="D90" s="207"/>
      <c r="E90" s="207"/>
      <c r="F90" s="208"/>
    </row>
    <row r="91" spans="1:6" s="209" customFormat="1" ht="9.75">
      <c r="A91" s="108">
        <v>1524</v>
      </c>
      <c r="B91" s="93" t="s">
        <v>105</v>
      </c>
      <c r="C91" s="206">
        <f t="shared" si="2"/>
        <v>0</v>
      </c>
      <c r="D91" s="207"/>
      <c r="E91" s="207"/>
      <c r="F91" s="208"/>
    </row>
    <row r="92" spans="1:6" s="209" customFormat="1" ht="9.75">
      <c r="A92" s="108">
        <v>1525</v>
      </c>
      <c r="B92" s="93" t="s">
        <v>106</v>
      </c>
      <c r="C92" s="206">
        <f t="shared" si="2"/>
        <v>0</v>
      </c>
      <c r="D92" s="207"/>
      <c r="E92" s="207"/>
      <c r="F92" s="208"/>
    </row>
    <row r="93" spans="1:6" s="209" customFormat="1" ht="9.75">
      <c r="A93" s="108">
        <v>1528</v>
      </c>
      <c r="B93" s="93" t="s">
        <v>107</v>
      </c>
      <c r="C93" s="206">
        <f t="shared" si="2"/>
        <v>0</v>
      </c>
      <c r="D93" s="207"/>
      <c r="E93" s="207"/>
      <c r="F93" s="208"/>
    </row>
    <row r="94" spans="1:6" s="209" customFormat="1" ht="19.5">
      <c r="A94" s="108">
        <v>1529</v>
      </c>
      <c r="B94" s="93" t="s">
        <v>108</v>
      </c>
      <c r="C94" s="206">
        <f t="shared" si="2"/>
        <v>0</v>
      </c>
      <c r="D94" s="207"/>
      <c r="E94" s="207"/>
      <c r="F94" s="208"/>
    </row>
    <row r="95" spans="1:6" s="209" customFormat="1" ht="19.5">
      <c r="A95" s="92">
        <v>1530</v>
      </c>
      <c r="B95" s="93" t="s">
        <v>109</v>
      </c>
      <c r="C95" s="206">
        <f t="shared" si="2"/>
        <v>0</v>
      </c>
      <c r="D95" s="207"/>
      <c r="E95" s="207"/>
      <c r="F95" s="208"/>
    </row>
    <row r="96" spans="1:6" s="209" customFormat="1" ht="19.5">
      <c r="A96" s="92">
        <v>1540</v>
      </c>
      <c r="B96" s="93" t="s">
        <v>110</v>
      </c>
      <c r="C96" s="206">
        <f t="shared" si="2"/>
        <v>30</v>
      </c>
      <c r="D96" s="207">
        <v>30</v>
      </c>
      <c r="E96" s="207"/>
      <c r="F96" s="208"/>
    </row>
    <row r="97" spans="1:6" s="209" customFormat="1" ht="19.5">
      <c r="A97" s="92">
        <v>1550</v>
      </c>
      <c r="B97" s="93" t="s">
        <v>111</v>
      </c>
      <c r="C97" s="206">
        <f t="shared" si="2"/>
        <v>750</v>
      </c>
      <c r="D97" s="206">
        <f>SUM(D98:D103)</f>
        <v>300</v>
      </c>
      <c r="E97" s="206">
        <f>SUM(E98:E103)</f>
        <v>450</v>
      </c>
      <c r="F97" s="210">
        <f>SUM(F98:F103)</f>
        <v>0</v>
      </c>
    </row>
    <row r="98" spans="1:6" s="209" customFormat="1" ht="9.75">
      <c r="A98" s="108">
        <v>1551</v>
      </c>
      <c r="B98" s="93" t="s">
        <v>112</v>
      </c>
      <c r="C98" s="206">
        <f t="shared" si="2"/>
        <v>200</v>
      </c>
      <c r="D98" s="207"/>
      <c r="E98" s="207">
        <v>200</v>
      </c>
      <c r="F98" s="208"/>
    </row>
    <row r="99" spans="1:6" s="209" customFormat="1" ht="9.75">
      <c r="A99" s="108">
        <v>1552</v>
      </c>
      <c r="B99" s="93" t="s">
        <v>113</v>
      </c>
      <c r="C99" s="206">
        <f t="shared" si="2"/>
        <v>400</v>
      </c>
      <c r="D99" s="207">
        <v>200</v>
      </c>
      <c r="E99" s="207">
        <v>200</v>
      </c>
      <c r="F99" s="208"/>
    </row>
    <row r="100" spans="1:6" s="209" customFormat="1" ht="19.5">
      <c r="A100" s="108">
        <v>1553</v>
      </c>
      <c r="B100" s="93" t="s">
        <v>114</v>
      </c>
      <c r="C100" s="206">
        <f t="shared" si="2"/>
        <v>0</v>
      </c>
      <c r="D100" s="207"/>
      <c r="E100" s="207"/>
      <c r="F100" s="208"/>
    </row>
    <row r="101" spans="1:6" s="209" customFormat="1" ht="29.25">
      <c r="A101" s="108">
        <v>1554</v>
      </c>
      <c r="B101" s="93" t="s">
        <v>115</v>
      </c>
      <c r="C101" s="206">
        <f t="shared" si="2"/>
        <v>0</v>
      </c>
      <c r="D101" s="207"/>
      <c r="E101" s="207"/>
      <c r="F101" s="208"/>
    </row>
    <row r="102" spans="1:6" s="209" customFormat="1" ht="19.5">
      <c r="A102" s="108">
        <v>1555</v>
      </c>
      <c r="B102" s="93" t="s">
        <v>116</v>
      </c>
      <c r="C102" s="206">
        <f t="shared" si="2"/>
        <v>150</v>
      </c>
      <c r="D102" s="207">
        <v>100</v>
      </c>
      <c r="E102" s="207">
        <v>50</v>
      </c>
      <c r="F102" s="208"/>
    </row>
    <row r="103" spans="1:6" s="209" customFormat="1" ht="19.5">
      <c r="A103" s="108">
        <v>1559</v>
      </c>
      <c r="B103" s="93" t="s">
        <v>117</v>
      </c>
      <c r="C103" s="206">
        <f t="shared" si="2"/>
        <v>0</v>
      </c>
      <c r="D103" s="207"/>
      <c r="E103" s="207"/>
      <c r="F103" s="208"/>
    </row>
    <row r="104" spans="1:6" s="209" customFormat="1" ht="19.5">
      <c r="A104" s="92">
        <v>1560</v>
      </c>
      <c r="B104" s="93" t="s">
        <v>118</v>
      </c>
      <c r="C104" s="206">
        <f t="shared" si="2"/>
        <v>3800</v>
      </c>
      <c r="D104" s="206">
        <f>SUM(D105:D112)</f>
        <v>3800</v>
      </c>
      <c r="E104" s="206">
        <f>SUM(E105:E112)</f>
        <v>0</v>
      </c>
      <c r="F104" s="210">
        <f>SUM(F105:F112)</f>
        <v>0</v>
      </c>
    </row>
    <row r="105" spans="1:6" s="209" customFormat="1" ht="9.75">
      <c r="A105" s="108">
        <v>1561</v>
      </c>
      <c r="B105" s="93" t="s">
        <v>119</v>
      </c>
      <c r="C105" s="206">
        <f t="shared" si="2"/>
        <v>800</v>
      </c>
      <c r="D105" s="207">
        <v>800</v>
      </c>
      <c r="E105" s="207"/>
      <c r="F105" s="208"/>
    </row>
    <row r="106" spans="1:6" s="209" customFormat="1" ht="19.5">
      <c r="A106" s="108">
        <v>1562</v>
      </c>
      <c r="B106" s="93" t="s">
        <v>120</v>
      </c>
      <c r="C106" s="206">
        <f t="shared" si="2"/>
        <v>0</v>
      </c>
      <c r="D106" s="207"/>
      <c r="E106" s="207"/>
      <c r="F106" s="208"/>
    </row>
    <row r="107" spans="1:6" s="209" customFormat="1" ht="9.75">
      <c r="A107" s="108">
        <v>1563</v>
      </c>
      <c r="B107" s="93" t="s">
        <v>121</v>
      </c>
      <c r="C107" s="206">
        <f t="shared" si="2"/>
        <v>3000</v>
      </c>
      <c r="D107" s="207">
        <v>3000</v>
      </c>
      <c r="E107" s="207"/>
      <c r="F107" s="208"/>
    </row>
    <row r="108" spans="1:6" s="209" customFormat="1" ht="9.75">
      <c r="A108" s="108">
        <v>1564</v>
      </c>
      <c r="B108" s="93" t="s">
        <v>122</v>
      </c>
      <c r="C108" s="206">
        <f t="shared" si="2"/>
        <v>0</v>
      </c>
      <c r="D108" s="207"/>
      <c r="E108" s="207"/>
      <c r="F108" s="208"/>
    </row>
    <row r="109" spans="1:6" s="209" customFormat="1" ht="9.75" customHeight="1">
      <c r="A109" s="108">
        <v>1565</v>
      </c>
      <c r="B109" s="93" t="s">
        <v>123</v>
      </c>
      <c r="C109" s="206">
        <f t="shared" si="2"/>
        <v>0</v>
      </c>
      <c r="D109" s="207"/>
      <c r="E109" s="207"/>
      <c r="F109" s="208"/>
    </row>
    <row r="110" spans="1:6" s="209" customFormat="1" ht="9.75" customHeight="1">
      <c r="A110" s="108">
        <v>1566</v>
      </c>
      <c r="B110" s="112" t="s">
        <v>124</v>
      </c>
      <c r="C110" s="206">
        <f t="shared" si="2"/>
        <v>0</v>
      </c>
      <c r="D110" s="207"/>
      <c r="E110" s="207"/>
      <c r="F110" s="208"/>
    </row>
    <row r="111" spans="1:6" s="209" customFormat="1" ht="41.25" customHeight="1">
      <c r="A111" s="108">
        <v>1567</v>
      </c>
      <c r="B111" s="112" t="s">
        <v>125</v>
      </c>
      <c r="C111" s="206">
        <f t="shared" si="2"/>
        <v>0</v>
      </c>
      <c r="D111" s="207"/>
      <c r="E111" s="207"/>
      <c r="F111" s="208"/>
    </row>
    <row r="112" spans="1:6" s="209" customFormat="1" ht="9.75" customHeight="1">
      <c r="A112" s="108">
        <v>1568</v>
      </c>
      <c r="B112" s="110" t="s">
        <v>126</v>
      </c>
      <c r="C112" s="206">
        <f t="shared" si="2"/>
        <v>0</v>
      </c>
      <c r="D112" s="207"/>
      <c r="E112" s="207"/>
      <c r="F112" s="208"/>
    </row>
    <row r="113" spans="1:6" s="209" customFormat="1" ht="9.75">
      <c r="A113" s="92">
        <v>1570</v>
      </c>
      <c r="B113" s="93" t="s">
        <v>127</v>
      </c>
      <c r="C113" s="206">
        <f t="shared" si="2"/>
        <v>500</v>
      </c>
      <c r="D113" s="207">
        <v>200</v>
      </c>
      <c r="E113" s="207">
        <v>300</v>
      </c>
      <c r="F113" s="208"/>
    </row>
    <row r="114" spans="1:6" s="209" customFormat="1" ht="9.75">
      <c r="A114" s="92">
        <v>1580</v>
      </c>
      <c r="B114" s="93" t="s">
        <v>128</v>
      </c>
      <c r="C114" s="206">
        <f t="shared" si="2"/>
        <v>0</v>
      </c>
      <c r="D114" s="206">
        <f>SUM(D115:D116)</f>
        <v>0</v>
      </c>
      <c r="E114" s="206">
        <f>SUM(E115:E116)</f>
        <v>0</v>
      </c>
      <c r="F114" s="210">
        <f>SUM(F115:F116)</f>
        <v>0</v>
      </c>
    </row>
    <row r="115" spans="1:6" s="209" customFormat="1" ht="9.75">
      <c r="A115" s="108">
        <v>1581</v>
      </c>
      <c r="B115" s="93" t="s">
        <v>129</v>
      </c>
      <c r="C115" s="206">
        <f t="shared" si="2"/>
        <v>0</v>
      </c>
      <c r="D115" s="207"/>
      <c r="E115" s="207"/>
      <c r="F115" s="208"/>
    </row>
    <row r="116" spans="1:6" s="209" customFormat="1" ht="19.5">
      <c r="A116" s="108">
        <v>1583</v>
      </c>
      <c r="B116" s="93" t="s">
        <v>130</v>
      </c>
      <c r="C116" s="206">
        <f t="shared" si="2"/>
        <v>0</v>
      </c>
      <c r="D116" s="207"/>
      <c r="E116" s="207"/>
      <c r="F116" s="208"/>
    </row>
    <row r="117" spans="1:6" s="209" customFormat="1" ht="9.75">
      <c r="A117" s="92">
        <v>1590</v>
      </c>
      <c r="B117" s="93" t="s">
        <v>131</v>
      </c>
      <c r="C117" s="206">
        <f t="shared" si="2"/>
        <v>1200</v>
      </c>
      <c r="D117" s="207">
        <v>800</v>
      </c>
      <c r="E117" s="207">
        <v>400</v>
      </c>
      <c r="F117" s="208"/>
    </row>
    <row r="118" spans="1:6" s="187" customFormat="1" ht="22.5">
      <c r="A118" s="88">
        <v>1600</v>
      </c>
      <c r="B118" s="89" t="s">
        <v>132</v>
      </c>
      <c r="C118" s="120">
        <f aca="true" t="shared" si="3" ref="C118:C148">SUM(D118:F118)</f>
        <v>0</v>
      </c>
      <c r="D118" s="120">
        <f>SUM(D119,D120,D121)</f>
        <v>0</v>
      </c>
      <c r="E118" s="120">
        <f>SUM(E119,E120,E121)</f>
        <v>0</v>
      </c>
      <c r="F118" s="121">
        <f>SUM(F119,F120,F121)</f>
        <v>0</v>
      </c>
    </row>
    <row r="119" spans="1:6" s="209" customFormat="1" ht="9.75">
      <c r="A119" s="92">
        <v>1610</v>
      </c>
      <c r="B119" s="93" t="s">
        <v>133</v>
      </c>
      <c r="C119" s="206">
        <f t="shared" si="3"/>
        <v>0</v>
      </c>
      <c r="D119" s="207"/>
      <c r="E119" s="207"/>
      <c r="F119" s="208"/>
    </row>
    <row r="120" spans="1:6" s="209" customFormat="1" ht="9.75">
      <c r="A120" s="92">
        <v>1620</v>
      </c>
      <c r="B120" s="93" t="s">
        <v>134</v>
      </c>
      <c r="C120" s="206">
        <f t="shared" si="3"/>
        <v>0</v>
      </c>
      <c r="D120" s="207"/>
      <c r="E120" s="207"/>
      <c r="F120" s="208"/>
    </row>
    <row r="121" spans="1:6" s="209" customFormat="1" ht="9.75">
      <c r="A121" s="92">
        <v>1630</v>
      </c>
      <c r="B121" s="93" t="s">
        <v>135</v>
      </c>
      <c r="C121" s="206">
        <f t="shared" si="3"/>
        <v>0</v>
      </c>
      <c r="D121" s="207"/>
      <c r="E121" s="207"/>
      <c r="F121" s="208"/>
    </row>
    <row r="122" spans="1:6" s="187" customFormat="1" ht="22.5">
      <c r="A122" s="88">
        <v>2000</v>
      </c>
      <c r="B122" s="89" t="s">
        <v>136</v>
      </c>
      <c r="C122" s="120">
        <f t="shared" si="3"/>
        <v>0</v>
      </c>
      <c r="D122" s="142"/>
      <c r="E122" s="142"/>
      <c r="F122" s="211"/>
    </row>
    <row r="123" spans="1:6" s="187" customFormat="1" ht="11.25">
      <c r="A123" s="88">
        <v>3000</v>
      </c>
      <c r="B123" s="89" t="s">
        <v>137</v>
      </c>
      <c r="C123" s="120">
        <f t="shared" si="3"/>
        <v>0</v>
      </c>
      <c r="D123" s="120">
        <f>SUM(D124,D125,D126,D127,D128,D129)</f>
        <v>0</v>
      </c>
      <c r="E123" s="120">
        <f>SUM(E124,E125,E126,E127,E128,E129)</f>
        <v>0</v>
      </c>
      <c r="F123" s="121">
        <f>SUM(F124,F125,F126,F127,F128,F129)</f>
        <v>0</v>
      </c>
    </row>
    <row r="124" spans="1:6" s="179" customFormat="1" ht="11.25">
      <c r="A124" s="87">
        <v>3100</v>
      </c>
      <c r="B124" s="47" t="s">
        <v>138</v>
      </c>
      <c r="C124" s="67">
        <f t="shared" si="3"/>
        <v>0</v>
      </c>
      <c r="D124" s="53"/>
      <c r="E124" s="53"/>
      <c r="F124" s="54"/>
    </row>
    <row r="125" spans="1:6" s="179" customFormat="1" ht="22.5">
      <c r="A125" s="87">
        <v>3200</v>
      </c>
      <c r="B125" s="47" t="s">
        <v>139</v>
      </c>
      <c r="C125" s="67">
        <f t="shared" si="3"/>
        <v>0</v>
      </c>
      <c r="D125" s="53"/>
      <c r="E125" s="53"/>
      <c r="F125" s="54"/>
    </row>
    <row r="126" spans="1:6" s="179" customFormat="1" ht="22.5">
      <c r="A126" s="87">
        <v>3300</v>
      </c>
      <c r="B126" s="47" t="s">
        <v>140</v>
      </c>
      <c r="C126" s="67">
        <f t="shared" si="3"/>
        <v>0</v>
      </c>
      <c r="D126" s="53"/>
      <c r="E126" s="53"/>
      <c r="F126" s="54"/>
    </row>
    <row r="127" spans="1:6" s="179" customFormat="1" ht="22.5">
      <c r="A127" s="87">
        <v>3400</v>
      </c>
      <c r="B127" s="47" t="s">
        <v>141</v>
      </c>
      <c r="C127" s="67">
        <f t="shared" si="3"/>
        <v>0</v>
      </c>
      <c r="D127" s="53"/>
      <c r="E127" s="53"/>
      <c r="F127" s="54"/>
    </row>
    <row r="128" spans="1:6" s="179" customFormat="1" ht="11.25">
      <c r="A128" s="87">
        <v>3500</v>
      </c>
      <c r="B128" s="47" t="s">
        <v>142</v>
      </c>
      <c r="C128" s="67">
        <f t="shared" si="3"/>
        <v>0</v>
      </c>
      <c r="D128" s="53"/>
      <c r="E128" s="53"/>
      <c r="F128" s="54"/>
    </row>
    <row r="129" spans="1:6" s="179" customFormat="1" ht="22.5">
      <c r="A129" s="87">
        <v>3600</v>
      </c>
      <c r="B129" s="47" t="s">
        <v>143</v>
      </c>
      <c r="C129" s="67">
        <f t="shared" si="3"/>
        <v>0</v>
      </c>
      <c r="D129" s="53"/>
      <c r="E129" s="53"/>
      <c r="F129" s="54"/>
    </row>
    <row r="130" spans="1:6" s="179" customFormat="1" ht="22.5">
      <c r="A130" s="87">
        <v>3800</v>
      </c>
      <c r="B130" s="47" t="s">
        <v>144</v>
      </c>
      <c r="C130" s="67">
        <f t="shared" si="3"/>
        <v>0</v>
      </c>
      <c r="D130" s="53"/>
      <c r="E130" s="53"/>
      <c r="F130" s="54"/>
    </row>
    <row r="131" spans="1:6" s="214" customFormat="1" ht="38.25">
      <c r="A131" s="114"/>
      <c r="B131" s="115" t="s">
        <v>145</v>
      </c>
      <c r="C131" s="212">
        <f t="shared" si="3"/>
        <v>0</v>
      </c>
      <c r="D131" s="212">
        <f>SUM(D132,D144,D145)</f>
        <v>0</v>
      </c>
      <c r="E131" s="212">
        <f>SUM(E132,E144,E145)</f>
        <v>0</v>
      </c>
      <c r="F131" s="213">
        <f>SUM(F132,F144,F145)</f>
        <v>0</v>
      </c>
    </row>
    <row r="132" spans="1:6" s="187" customFormat="1" ht="11.25">
      <c r="A132" s="119">
        <v>4000</v>
      </c>
      <c r="B132" s="56" t="s">
        <v>146</v>
      </c>
      <c r="C132" s="120">
        <f t="shared" si="3"/>
        <v>0</v>
      </c>
      <c r="D132" s="120">
        <f>SUM(D133,D139,D140,D141,D142,D143)</f>
        <v>0</v>
      </c>
      <c r="E132" s="120">
        <f>SUM(E133,E139,E140,E141,E142,E143)</f>
        <v>0</v>
      </c>
      <c r="F132" s="121">
        <f>SUM(F133,F139,F140,F141,F142,F143)</f>
        <v>0</v>
      </c>
    </row>
    <row r="133" spans="1:6" s="179" customFormat="1" ht="22.5">
      <c r="A133" s="87">
        <v>4100</v>
      </c>
      <c r="B133" s="47" t="s">
        <v>147</v>
      </c>
      <c r="C133" s="67">
        <f t="shared" si="3"/>
        <v>0</v>
      </c>
      <c r="D133" s="67">
        <f>SUM(D134:D138)</f>
        <v>0</v>
      </c>
      <c r="E133" s="67">
        <f>SUM(E134:E138)</f>
        <v>0</v>
      </c>
      <c r="F133" s="122">
        <f>SUM(F134:F138)</f>
        <v>0</v>
      </c>
    </row>
    <row r="134" spans="1:6" s="209" customFormat="1" ht="9.75">
      <c r="A134" s="92">
        <v>4110</v>
      </c>
      <c r="B134" s="93" t="s">
        <v>148</v>
      </c>
      <c r="C134" s="105">
        <f t="shared" si="3"/>
        <v>0</v>
      </c>
      <c r="D134" s="95"/>
      <c r="E134" s="95"/>
      <c r="F134" s="99"/>
    </row>
    <row r="135" spans="1:6" s="209" customFormat="1" ht="9.75">
      <c r="A135" s="92">
        <v>4140</v>
      </c>
      <c r="B135" s="93" t="s">
        <v>149</v>
      </c>
      <c r="C135" s="105">
        <f t="shared" si="3"/>
        <v>0</v>
      </c>
      <c r="D135" s="95"/>
      <c r="E135" s="95"/>
      <c r="F135" s="99"/>
    </row>
    <row r="136" spans="1:6" s="209" customFormat="1" ht="9.75">
      <c r="A136" s="92">
        <v>4150</v>
      </c>
      <c r="B136" s="93" t="s">
        <v>150</v>
      </c>
      <c r="C136" s="105">
        <f t="shared" si="3"/>
        <v>0</v>
      </c>
      <c r="D136" s="95"/>
      <c r="E136" s="95"/>
      <c r="F136" s="99"/>
    </row>
    <row r="137" spans="1:6" s="209" customFormat="1" ht="19.5">
      <c r="A137" s="92">
        <v>4160</v>
      </c>
      <c r="B137" s="93" t="s">
        <v>151</v>
      </c>
      <c r="C137" s="105">
        <f t="shared" si="3"/>
        <v>0</v>
      </c>
      <c r="D137" s="95"/>
      <c r="E137" s="95"/>
      <c r="F137" s="99"/>
    </row>
    <row r="138" spans="1:6" s="209" customFormat="1" ht="9.75">
      <c r="A138" s="92">
        <v>4180</v>
      </c>
      <c r="B138" s="93" t="s">
        <v>152</v>
      </c>
      <c r="C138" s="105">
        <f t="shared" si="3"/>
        <v>0</v>
      </c>
      <c r="D138" s="95"/>
      <c r="E138" s="95"/>
      <c r="F138" s="99"/>
    </row>
    <row r="139" spans="1:6" s="179" customFormat="1" ht="22.5">
      <c r="A139" s="87">
        <v>4200</v>
      </c>
      <c r="B139" s="47" t="s">
        <v>153</v>
      </c>
      <c r="C139" s="67">
        <f t="shared" si="3"/>
        <v>0</v>
      </c>
      <c r="D139" s="53"/>
      <c r="E139" s="53"/>
      <c r="F139" s="54"/>
    </row>
    <row r="140" spans="1:6" s="179" customFormat="1" ht="11.25">
      <c r="A140" s="87">
        <v>4300</v>
      </c>
      <c r="B140" s="123" t="s">
        <v>154</v>
      </c>
      <c r="C140" s="67">
        <f t="shared" si="3"/>
        <v>0</v>
      </c>
      <c r="D140" s="53"/>
      <c r="E140" s="53"/>
      <c r="F140" s="54"/>
    </row>
    <row r="141" spans="1:6" s="179" customFormat="1" ht="33.75">
      <c r="A141" s="124">
        <v>4400</v>
      </c>
      <c r="B141" s="123" t="s">
        <v>155</v>
      </c>
      <c r="C141" s="67">
        <f t="shared" si="3"/>
        <v>0</v>
      </c>
      <c r="D141" s="53"/>
      <c r="E141" s="53"/>
      <c r="F141" s="54"/>
    </row>
    <row r="142" spans="1:6" s="179" customFormat="1" ht="22.5">
      <c r="A142" s="87">
        <v>4500</v>
      </c>
      <c r="B142" s="123" t="s">
        <v>156</v>
      </c>
      <c r="C142" s="67">
        <f t="shared" si="3"/>
        <v>0</v>
      </c>
      <c r="D142" s="53"/>
      <c r="E142" s="53"/>
      <c r="F142" s="54"/>
    </row>
    <row r="143" spans="1:6" s="179" customFormat="1" ht="11.25">
      <c r="A143" s="87">
        <v>4700</v>
      </c>
      <c r="B143" s="123" t="s">
        <v>157</v>
      </c>
      <c r="C143" s="67">
        <f t="shared" si="3"/>
        <v>0</v>
      </c>
      <c r="D143" s="53"/>
      <c r="E143" s="53"/>
      <c r="F143" s="54"/>
    </row>
    <row r="144" spans="1:6" s="179" customFormat="1" ht="11.25">
      <c r="A144" s="87">
        <v>6000</v>
      </c>
      <c r="B144" s="125" t="s">
        <v>158</v>
      </c>
      <c r="C144" s="63">
        <f t="shared" si="3"/>
        <v>0</v>
      </c>
      <c r="D144" s="215"/>
      <c r="E144" s="215"/>
      <c r="F144" s="216"/>
    </row>
    <row r="145" spans="1:6" s="187" customFormat="1" ht="11.25">
      <c r="A145" s="88">
        <v>7000</v>
      </c>
      <c r="B145" s="126" t="s">
        <v>159</v>
      </c>
      <c r="C145" s="120">
        <f t="shared" si="3"/>
        <v>0</v>
      </c>
      <c r="D145" s="142"/>
      <c r="E145" s="142"/>
      <c r="F145" s="211"/>
    </row>
    <row r="146" spans="1:6" s="187" customFormat="1" ht="11.25">
      <c r="A146" s="127"/>
      <c r="B146" s="128" t="s">
        <v>160</v>
      </c>
      <c r="C146" s="184">
        <f t="shared" si="3"/>
        <v>0</v>
      </c>
      <c r="D146" s="217">
        <f>SUM(D147:D148)</f>
        <v>0</v>
      </c>
      <c r="E146" s="217">
        <f>SUM(E147:E148)</f>
        <v>0</v>
      </c>
      <c r="F146" s="218">
        <f>SUM(F147:F148)</f>
        <v>0</v>
      </c>
    </row>
    <row r="147" spans="1:6" s="187" customFormat="1" ht="11.25">
      <c r="A147" s="127"/>
      <c r="B147" s="130" t="s">
        <v>20</v>
      </c>
      <c r="C147" s="184">
        <f t="shared" si="3"/>
        <v>0</v>
      </c>
      <c r="D147" s="185"/>
      <c r="E147" s="185"/>
      <c r="F147" s="186"/>
    </row>
    <row r="148" spans="1:6" s="187" customFormat="1" ht="11.25">
      <c r="A148" s="127"/>
      <c r="B148" s="130" t="s">
        <v>21</v>
      </c>
      <c r="C148" s="184">
        <f t="shared" si="3"/>
        <v>0</v>
      </c>
      <c r="D148" s="185"/>
      <c r="E148" s="185"/>
      <c r="F148" s="186"/>
    </row>
    <row r="149" spans="1:6" s="219" customFormat="1" ht="8.25">
      <c r="A149" s="131"/>
      <c r="B149" s="132" t="s">
        <v>161</v>
      </c>
      <c r="C149" s="219">
        <f>SUM(C146,C145,C144,C132,C123,C122,C118,C82,C35,C32,C31,C26)</f>
        <v>15142</v>
      </c>
      <c r="D149" s="219">
        <f>SUM(D146,D145,D144,D132,D123,D122,D118,D82,D35,D32,D31,D26)</f>
        <v>13492</v>
      </c>
      <c r="E149" s="219">
        <f>SUM(E146,E145,E144,E132,E123,E122,E118,E82,E35,E32,E31,E26)</f>
        <v>1650</v>
      </c>
      <c r="F149" s="220">
        <f>SUM(F146,F145,F144,F132,F123,F122,F118,F82,F35,F32,F31,F26)</f>
        <v>0</v>
      </c>
    </row>
    <row r="150" s="222" customFormat="1" ht="11.25">
      <c r="A150" s="221"/>
    </row>
    <row r="151" s="222" customFormat="1" ht="11.25">
      <c r="A151" s="221"/>
    </row>
    <row r="152" s="222" customFormat="1" ht="11.25">
      <c r="A152" s="221"/>
    </row>
    <row r="153" s="222" customFormat="1" ht="11.25">
      <c r="A153" s="221"/>
    </row>
    <row r="154" s="222" customFormat="1" ht="11.25">
      <c r="A154" s="221"/>
    </row>
    <row r="155" s="222" customFormat="1" ht="11.25">
      <c r="A155" s="221"/>
    </row>
    <row r="156" s="222" customFormat="1" ht="11.25">
      <c r="A156" s="221"/>
    </row>
    <row r="157" s="222" customFormat="1" ht="11.25">
      <c r="A157" s="221"/>
    </row>
    <row r="158" s="222" customFormat="1" ht="11.25">
      <c r="A158" s="221"/>
    </row>
    <row r="159" s="222" customFormat="1" ht="11.25">
      <c r="A159" s="221"/>
    </row>
    <row r="160" s="222" customFormat="1" ht="11.25">
      <c r="A160" s="221"/>
    </row>
    <row r="161" s="222" customFormat="1" ht="11.25">
      <c r="A161" s="221"/>
    </row>
    <row r="162" s="222" customFormat="1" ht="11.25">
      <c r="A162" s="221"/>
    </row>
    <row r="163" s="222" customFormat="1" ht="11.25">
      <c r="A163" s="221"/>
    </row>
    <row r="164" s="222" customFormat="1" ht="11.25">
      <c r="A164" s="221"/>
    </row>
    <row r="165" s="222" customFormat="1" ht="11.25">
      <c r="A165" s="221"/>
    </row>
    <row r="166" s="222" customFormat="1" ht="11.25">
      <c r="A166" s="221"/>
    </row>
    <row r="167" s="222" customFormat="1" ht="11.25">
      <c r="A167" s="221"/>
    </row>
    <row r="168" s="222" customFormat="1" ht="11.25">
      <c r="A168" s="221"/>
    </row>
    <row r="169" s="222" customFormat="1" ht="11.25">
      <c r="A169" s="221"/>
    </row>
    <row r="170" s="222" customFormat="1" ht="11.25">
      <c r="A170" s="221"/>
    </row>
    <row r="171" s="222" customFormat="1" ht="11.25">
      <c r="A171" s="221"/>
    </row>
    <row r="172" s="222" customFormat="1" ht="11.25">
      <c r="A172" s="221"/>
    </row>
    <row r="173" s="222" customFormat="1" ht="11.25">
      <c r="A173" s="221"/>
    </row>
    <row r="174" s="222" customFormat="1" ht="11.25">
      <c r="A174" s="221"/>
    </row>
    <row r="175" s="222" customFormat="1" ht="11.25">
      <c r="A175" s="221"/>
    </row>
    <row r="176" s="222" customFormat="1" ht="11.25">
      <c r="A176" s="221"/>
    </row>
    <row r="177" s="222" customFormat="1" ht="11.25">
      <c r="A177" s="221"/>
    </row>
    <row r="178" s="222" customFormat="1" ht="11.25">
      <c r="A178" s="221"/>
    </row>
    <row r="179" s="222" customFormat="1" ht="11.25">
      <c r="A179" s="221"/>
    </row>
    <row r="180" s="222" customFormat="1" ht="11.25">
      <c r="A180" s="221"/>
    </row>
    <row r="181" s="222" customFormat="1" ht="11.25">
      <c r="A181" s="221"/>
    </row>
    <row r="182" s="222" customFormat="1" ht="11.25">
      <c r="A182" s="221"/>
    </row>
    <row r="183" s="222" customFormat="1" ht="11.25">
      <c r="A183" s="221"/>
    </row>
    <row r="184" s="222" customFormat="1" ht="11.25">
      <c r="A184" s="221"/>
    </row>
    <row r="185" s="222" customFormat="1" ht="11.25">
      <c r="A185" s="221"/>
    </row>
    <row r="186" s="222" customFormat="1" ht="11.25">
      <c r="A186" s="221"/>
    </row>
    <row r="187" s="222" customFormat="1" ht="11.25">
      <c r="A187" s="221"/>
    </row>
    <row r="188" s="222" customFormat="1" ht="11.25">
      <c r="A188" s="221"/>
    </row>
    <row r="189" s="222" customFormat="1" ht="11.25">
      <c r="A189" s="221"/>
    </row>
    <row r="190" s="222" customFormat="1" ht="11.25">
      <c r="A190" s="221"/>
    </row>
    <row r="191" s="222" customFormat="1" ht="11.25">
      <c r="A191" s="221"/>
    </row>
    <row r="192" s="222" customFormat="1" ht="11.25">
      <c r="A192" s="221"/>
    </row>
    <row r="193" s="222" customFormat="1" ht="11.25">
      <c r="A193" s="221"/>
    </row>
    <row r="194" s="222" customFormat="1" ht="11.25">
      <c r="A194" s="221"/>
    </row>
    <row r="195" s="222" customFormat="1" ht="11.25">
      <c r="A195" s="221"/>
    </row>
    <row r="196" s="222" customFormat="1" ht="11.25">
      <c r="A196" s="221"/>
    </row>
    <row r="197" s="222" customFormat="1" ht="11.25">
      <c r="A197" s="221"/>
    </row>
    <row r="198" s="222" customFormat="1" ht="11.25">
      <c r="A198" s="221"/>
    </row>
    <row r="199" s="222" customFormat="1" ht="11.25">
      <c r="A199" s="221"/>
    </row>
    <row r="200" s="222" customFormat="1" ht="11.25">
      <c r="A200" s="221"/>
    </row>
    <row r="201" s="222" customFormat="1" ht="11.25">
      <c r="A201" s="221"/>
    </row>
    <row r="202" s="222" customFormat="1" ht="11.25">
      <c r="A202" s="221"/>
    </row>
    <row r="203" s="222" customFormat="1" ht="11.25">
      <c r="A203" s="221"/>
    </row>
    <row r="204" s="222" customFormat="1" ht="11.25">
      <c r="A204" s="221"/>
    </row>
    <row r="205" s="222" customFormat="1" ht="11.25">
      <c r="A205" s="221"/>
    </row>
    <row r="206" s="222" customFormat="1" ht="11.25">
      <c r="A206" s="221"/>
    </row>
    <row r="207" s="222" customFormat="1" ht="11.25">
      <c r="A207" s="221"/>
    </row>
    <row r="208" s="222" customFormat="1" ht="11.25">
      <c r="A208" s="221"/>
    </row>
    <row r="209" s="222" customFormat="1" ht="11.25">
      <c r="A209" s="221"/>
    </row>
    <row r="210" s="222" customFormat="1" ht="11.25">
      <c r="A210" s="221"/>
    </row>
    <row r="211" s="222" customFormat="1" ht="11.25">
      <c r="A211" s="221"/>
    </row>
    <row r="212" s="222" customFormat="1" ht="11.25">
      <c r="A212" s="221"/>
    </row>
    <row r="213" s="222" customFormat="1" ht="11.25">
      <c r="A213" s="221"/>
    </row>
    <row r="214" s="222" customFormat="1" ht="11.25">
      <c r="A214" s="221"/>
    </row>
    <row r="215" s="222" customFormat="1" ht="11.25">
      <c r="A215" s="221"/>
    </row>
    <row r="216" s="222" customFormat="1" ht="11.25">
      <c r="A216" s="221"/>
    </row>
    <row r="217" s="222" customFormat="1" ht="11.25">
      <c r="A217" s="221"/>
    </row>
    <row r="218" s="222" customFormat="1" ht="11.25">
      <c r="A218" s="221"/>
    </row>
    <row r="219" s="222" customFormat="1" ht="11.25">
      <c r="A219" s="221"/>
    </row>
    <row r="220" s="222" customFormat="1" ht="11.25">
      <c r="A220" s="221"/>
    </row>
    <row r="221" s="222" customFormat="1" ht="11.25">
      <c r="A221" s="221"/>
    </row>
    <row r="222" s="222" customFormat="1" ht="11.25">
      <c r="A222" s="221"/>
    </row>
    <row r="223" s="222" customFormat="1" ht="11.25">
      <c r="A223" s="221"/>
    </row>
    <row r="224" s="222" customFormat="1" ht="11.25">
      <c r="A224" s="221"/>
    </row>
    <row r="225" s="222" customFormat="1" ht="11.25">
      <c r="A225" s="221"/>
    </row>
    <row r="226" s="222" customFormat="1" ht="11.25">
      <c r="A226" s="221"/>
    </row>
    <row r="227" s="222" customFormat="1" ht="11.25">
      <c r="A227" s="221"/>
    </row>
    <row r="228" s="222" customFormat="1" ht="11.25">
      <c r="A228" s="221"/>
    </row>
    <row r="229" s="222" customFormat="1" ht="11.25">
      <c r="A229" s="221"/>
    </row>
    <row r="230" s="222" customFormat="1" ht="11.25">
      <c r="A230" s="221"/>
    </row>
    <row r="231" s="222" customFormat="1" ht="11.25">
      <c r="A231" s="221"/>
    </row>
    <row r="232" s="222" customFormat="1" ht="11.25">
      <c r="A232" s="221"/>
    </row>
    <row r="233" s="222" customFormat="1" ht="11.25">
      <c r="A233" s="221"/>
    </row>
    <row r="234" s="222" customFormat="1" ht="11.25">
      <c r="A234" s="221"/>
    </row>
    <row r="235" s="222" customFormat="1" ht="11.25">
      <c r="A235" s="221"/>
    </row>
    <row r="236" s="222" customFormat="1" ht="11.25">
      <c r="A236" s="221"/>
    </row>
    <row r="237" s="222" customFormat="1" ht="11.25">
      <c r="A237" s="221"/>
    </row>
    <row r="238" s="222" customFormat="1" ht="11.25">
      <c r="A238" s="221"/>
    </row>
    <row r="239" s="222" customFormat="1" ht="11.25">
      <c r="A239" s="221"/>
    </row>
    <row r="240" s="222" customFormat="1" ht="11.25">
      <c r="A240" s="221"/>
    </row>
    <row r="241" s="222" customFormat="1" ht="11.25">
      <c r="A241" s="221"/>
    </row>
    <row r="242" s="222" customFormat="1" ht="11.25">
      <c r="A242" s="221"/>
    </row>
    <row r="243" s="222" customFormat="1" ht="11.25">
      <c r="A243" s="221"/>
    </row>
    <row r="244" s="222" customFormat="1" ht="11.25">
      <c r="A244" s="221"/>
    </row>
    <row r="245" s="222" customFormat="1" ht="11.25">
      <c r="A245" s="221"/>
    </row>
    <row r="246" s="222" customFormat="1" ht="11.25">
      <c r="A246" s="221"/>
    </row>
    <row r="247" s="222" customFormat="1" ht="11.25">
      <c r="A247" s="221"/>
    </row>
    <row r="248" s="222" customFormat="1" ht="11.25">
      <c r="A248" s="221"/>
    </row>
    <row r="249" s="222" customFormat="1" ht="11.25">
      <c r="A249" s="221"/>
    </row>
    <row r="250" s="222" customFormat="1" ht="11.25">
      <c r="A250" s="221"/>
    </row>
    <row r="251" s="222" customFormat="1" ht="11.25">
      <c r="A251" s="221"/>
    </row>
    <row r="252" s="222" customFormat="1" ht="11.25">
      <c r="A252" s="221"/>
    </row>
    <row r="253" s="222" customFormat="1" ht="11.25">
      <c r="A253" s="221"/>
    </row>
    <row r="254" s="222" customFormat="1" ht="11.25">
      <c r="A254" s="221"/>
    </row>
    <row r="255" s="222" customFormat="1" ht="11.25">
      <c r="A255" s="221"/>
    </row>
    <row r="256" s="222" customFormat="1" ht="11.25">
      <c r="A256" s="221"/>
    </row>
    <row r="257" s="222" customFormat="1" ht="11.25">
      <c r="A257" s="221"/>
    </row>
    <row r="258" s="222" customFormat="1" ht="11.25">
      <c r="A258" s="221"/>
    </row>
    <row r="259" s="222" customFormat="1" ht="11.25">
      <c r="A259" s="221"/>
    </row>
    <row r="260" s="222" customFormat="1" ht="11.25">
      <c r="A260" s="221"/>
    </row>
    <row r="261" s="222" customFormat="1" ht="11.25">
      <c r="A261" s="221"/>
    </row>
    <row r="262" s="222" customFormat="1" ht="11.25">
      <c r="A262" s="221"/>
    </row>
    <row r="263" s="222" customFormat="1" ht="11.25">
      <c r="A263" s="221"/>
    </row>
    <row r="264" s="222" customFormat="1" ht="11.25">
      <c r="A264" s="221"/>
    </row>
    <row r="265" s="222" customFormat="1" ht="11.25">
      <c r="A265" s="221"/>
    </row>
    <row r="266" s="222" customFormat="1" ht="11.25">
      <c r="A266" s="221"/>
    </row>
    <row r="267" s="222" customFormat="1" ht="11.25">
      <c r="A267" s="221"/>
    </row>
    <row r="268" s="222" customFormat="1" ht="11.25">
      <c r="A268" s="221"/>
    </row>
    <row r="269" s="222" customFormat="1" ht="11.25">
      <c r="A269" s="221"/>
    </row>
    <row r="270" s="222" customFormat="1" ht="11.25">
      <c r="A270" s="221"/>
    </row>
    <row r="271" s="222" customFormat="1" ht="11.25">
      <c r="A271" s="221"/>
    </row>
    <row r="272" s="222" customFormat="1" ht="11.25">
      <c r="A272" s="221"/>
    </row>
    <row r="273" s="222" customFormat="1" ht="11.25">
      <c r="A273" s="221"/>
    </row>
    <row r="274" s="222" customFormat="1" ht="11.25">
      <c r="A274" s="221"/>
    </row>
    <row r="275" s="222" customFormat="1" ht="11.25">
      <c r="A275" s="221"/>
    </row>
    <row r="276" s="222" customFormat="1" ht="11.25">
      <c r="A276" s="221"/>
    </row>
    <row r="277" s="222" customFormat="1" ht="11.25">
      <c r="A277" s="221"/>
    </row>
    <row r="278" s="222" customFormat="1" ht="11.25">
      <c r="A278" s="221"/>
    </row>
    <row r="279" s="222" customFormat="1" ht="11.25">
      <c r="A279" s="221"/>
    </row>
    <row r="280" s="222" customFormat="1" ht="11.25">
      <c r="A280" s="221"/>
    </row>
    <row r="281" s="222" customFormat="1" ht="11.25">
      <c r="A281" s="221"/>
    </row>
    <row r="282" s="222" customFormat="1" ht="11.25">
      <c r="A282" s="221"/>
    </row>
    <row r="283" s="222" customFormat="1" ht="11.25">
      <c r="A283" s="221"/>
    </row>
    <row r="284" s="222" customFormat="1" ht="11.25">
      <c r="A284" s="221"/>
    </row>
    <row r="285" s="222" customFormat="1" ht="11.25">
      <c r="A285" s="221"/>
    </row>
    <row r="286" s="222" customFormat="1" ht="11.25">
      <c r="A286" s="221"/>
    </row>
    <row r="287" s="222" customFormat="1" ht="11.25">
      <c r="A287" s="221"/>
    </row>
    <row r="288" s="222" customFormat="1" ht="11.25">
      <c r="A288" s="221"/>
    </row>
    <row r="289" s="222" customFormat="1" ht="11.25">
      <c r="A289" s="221"/>
    </row>
    <row r="290" s="222" customFormat="1" ht="11.25">
      <c r="A290" s="221"/>
    </row>
    <row r="291" s="222" customFormat="1" ht="11.25">
      <c r="A291" s="221"/>
    </row>
    <row r="292" s="222" customFormat="1" ht="11.25">
      <c r="A292" s="221"/>
    </row>
    <row r="293" s="222" customFormat="1" ht="11.25">
      <c r="A293" s="221"/>
    </row>
    <row r="294" s="222" customFormat="1" ht="11.25">
      <c r="A294" s="221"/>
    </row>
    <row r="295" s="222" customFormat="1" ht="11.25">
      <c r="A295" s="221"/>
    </row>
    <row r="296" s="222" customFormat="1" ht="11.25">
      <c r="A296" s="221"/>
    </row>
    <row r="297" s="222" customFormat="1" ht="11.25">
      <c r="A297" s="221"/>
    </row>
    <row r="298" s="222" customFormat="1" ht="11.25">
      <c r="A298" s="221"/>
    </row>
    <row r="299" s="222" customFormat="1" ht="11.25">
      <c r="A299" s="221"/>
    </row>
    <row r="300" s="222" customFormat="1" ht="11.25">
      <c r="A300" s="221"/>
    </row>
    <row r="301" s="222" customFormat="1" ht="11.25">
      <c r="A301" s="221"/>
    </row>
    <row r="302" s="222" customFormat="1" ht="11.25">
      <c r="A302" s="221"/>
    </row>
    <row r="303" s="222" customFormat="1" ht="11.25">
      <c r="A303" s="221"/>
    </row>
    <row r="304" s="222" customFormat="1" ht="11.25">
      <c r="A304" s="221"/>
    </row>
    <row r="305" s="222" customFormat="1" ht="11.25">
      <c r="A305" s="221"/>
    </row>
    <row r="306" s="222" customFormat="1" ht="11.25">
      <c r="A306" s="221"/>
    </row>
    <row r="307" s="222" customFormat="1" ht="11.25">
      <c r="A307" s="221"/>
    </row>
    <row r="308" s="222" customFormat="1" ht="11.25">
      <c r="A308" s="221"/>
    </row>
    <row r="309" s="222" customFormat="1" ht="11.25">
      <c r="A309" s="221"/>
    </row>
    <row r="310" s="222" customFormat="1" ht="11.25">
      <c r="A310" s="221"/>
    </row>
    <row r="311" s="222" customFormat="1" ht="11.25">
      <c r="A311" s="221"/>
    </row>
    <row r="312" s="222" customFormat="1" ht="11.25">
      <c r="A312" s="221"/>
    </row>
    <row r="313" s="222" customFormat="1" ht="11.25">
      <c r="A313" s="221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Nr.4.18.2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210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211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209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167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197251</v>
      </c>
      <c r="D15" s="42">
        <f>SUM(D16,D19,D20,)</f>
        <v>74881</v>
      </c>
      <c r="E15" s="42">
        <f>SUM(E16,E19,E20,)</f>
        <v>117631</v>
      </c>
      <c r="F15" s="43">
        <f>SUM(F16,F19,F20,)</f>
        <v>0</v>
      </c>
      <c r="G15" s="42">
        <f>SUM(G16,G19,G20,)</f>
        <v>2739</v>
      </c>
      <c r="H15" s="44">
        <f>SUM(H16,H19,H20,)</f>
        <v>2000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74881</v>
      </c>
      <c r="E19" s="58">
        <v>117631</v>
      </c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4739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2739</v>
      </c>
      <c r="H20" s="65">
        <f>SUM(H21:H28)</f>
        <v>2000</v>
      </c>
    </row>
    <row r="21" spans="1:8" s="51" customFormat="1" ht="22.5">
      <c r="A21" s="46">
        <v>610</v>
      </c>
      <c r="B21" s="66" t="s">
        <v>25</v>
      </c>
      <c r="C21" s="67">
        <f t="shared" si="0"/>
        <v>2739</v>
      </c>
      <c r="D21" s="68" t="s">
        <v>23</v>
      </c>
      <c r="E21" s="68" t="s">
        <v>23</v>
      </c>
      <c r="F21" s="68" t="s">
        <v>23</v>
      </c>
      <c r="G21" s="69">
        <v>2739</v>
      </c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168</v>
      </c>
      <c r="C26" s="73">
        <f t="shared" si="0"/>
        <v>2000</v>
      </c>
      <c r="D26" s="71"/>
      <c r="E26" s="71"/>
      <c r="F26" s="71"/>
      <c r="G26" s="69"/>
      <c r="H26" s="72">
        <v>2000</v>
      </c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197251</v>
      </c>
      <c r="D30" s="42">
        <f>SUM(D31,D156)</f>
        <v>74881</v>
      </c>
      <c r="E30" s="42">
        <f>SUM(E31,E156)</f>
        <v>117631</v>
      </c>
      <c r="F30" s="43">
        <f>SUM(F31,F156)</f>
        <v>0</v>
      </c>
      <c r="G30" s="42">
        <f>SUM(G31,G156)</f>
        <v>2739</v>
      </c>
      <c r="H30" s="44">
        <f>SUM(H31,H156)</f>
        <v>2000</v>
      </c>
    </row>
    <row r="31" spans="1:8" s="83" customFormat="1" ht="36.75" thickTop="1">
      <c r="A31" s="78"/>
      <c r="B31" s="79" t="s">
        <v>33</v>
      </c>
      <c r="C31" s="82">
        <f t="shared" si="1"/>
        <v>197251</v>
      </c>
      <c r="D31" s="80">
        <f>SUM(D141,D32)</f>
        <v>74881</v>
      </c>
      <c r="E31" s="80">
        <f>SUM(E141,E32)</f>
        <v>117631</v>
      </c>
      <c r="F31" s="81">
        <f>SUM(F141,F32)</f>
        <v>0</v>
      </c>
      <c r="G31" s="80">
        <f>SUM(G141,G32)</f>
        <v>2739</v>
      </c>
      <c r="H31" s="65">
        <f>SUM(H141,H32)</f>
        <v>2000</v>
      </c>
    </row>
    <row r="32" spans="1:8" s="86" customFormat="1" ht="22.5">
      <c r="A32" s="84"/>
      <c r="B32" s="35" t="s">
        <v>34</v>
      </c>
      <c r="C32" s="85">
        <f t="shared" si="1"/>
        <v>192931</v>
      </c>
      <c r="D32" s="63">
        <f>SUM(D33,D132,D133)</f>
        <v>71561</v>
      </c>
      <c r="E32" s="63">
        <f>SUM(E33,E132,E133)</f>
        <v>117631</v>
      </c>
      <c r="F32" s="64">
        <f>SUM(F33,F132,F133)</f>
        <v>0</v>
      </c>
      <c r="G32" s="63">
        <f>SUM(G33,G132,G133)</f>
        <v>2739</v>
      </c>
      <c r="H32" s="65">
        <f>SUM(H33,H132,H133)</f>
        <v>1000</v>
      </c>
    </row>
    <row r="33" spans="1:8" s="36" customFormat="1" ht="11.25">
      <c r="A33" s="87">
        <v>1000</v>
      </c>
      <c r="B33" s="35" t="s">
        <v>35</v>
      </c>
      <c r="C33" s="85">
        <f t="shared" si="1"/>
        <v>192931</v>
      </c>
      <c r="D33" s="63">
        <f>SUM(D34,D41,D42,D45,D92,D128)</f>
        <v>71561</v>
      </c>
      <c r="E33" s="63">
        <f>SUM(E34,E41,E42,E45,E92,E128)</f>
        <v>117631</v>
      </c>
      <c r="F33" s="64">
        <f>SUM(F34,F41,F42,F45,F92,F128)</f>
        <v>0</v>
      </c>
      <c r="G33" s="63">
        <f>SUM(G34,G41,G42,G45,G92,G128)</f>
        <v>2739</v>
      </c>
      <c r="H33" s="65">
        <f>SUM(H34,H41,H42,H45,H92,H128)</f>
        <v>1000</v>
      </c>
    </row>
    <row r="34" spans="1:8" s="61" customFormat="1" ht="11.25">
      <c r="A34" s="88">
        <v>1100</v>
      </c>
      <c r="B34" s="89" t="s">
        <v>36</v>
      </c>
      <c r="C34" s="91">
        <f t="shared" si="1"/>
        <v>130030</v>
      </c>
      <c r="D34" s="90">
        <f>SUM(D35,D38:D40)</f>
        <v>34131</v>
      </c>
      <c r="E34" s="90">
        <f>SUM(E35,E38:E40)</f>
        <v>94795</v>
      </c>
      <c r="F34" s="90">
        <f>SUM(F35,F38:F40)</f>
        <v>0</v>
      </c>
      <c r="G34" s="90">
        <f>SUM(G35,G38:G40)</f>
        <v>1104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117734</v>
      </c>
      <c r="D35" s="95">
        <v>30453</v>
      </c>
      <c r="E35" s="95">
        <v>86177</v>
      </c>
      <c r="F35" s="95"/>
      <c r="G35" s="95">
        <v>1104</v>
      </c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12296</v>
      </c>
      <c r="D38" s="95">
        <v>3678</v>
      </c>
      <c r="E38" s="95">
        <v>8618</v>
      </c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31323</v>
      </c>
      <c r="D41" s="101">
        <v>8222</v>
      </c>
      <c r="E41" s="101">
        <v>22836</v>
      </c>
      <c r="F41" s="101"/>
      <c r="G41" s="101">
        <v>265</v>
      </c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105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105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105</v>
      </c>
      <c r="D43" s="95"/>
      <c r="E43" s="95"/>
      <c r="F43" s="95"/>
      <c r="G43" s="95">
        <v>105</v>
      </c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6953</v>
      </c>
      <c r="D45" s="102">
        <f>SUM(D46,D52,D53,D61,D71,D75,D79,D87)</f>
        <v>6693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260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1899</v>
      </c>
      <c r="D46" s="105">
        <f>SUM(D47:D51)</f>
        <v>1899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804</v>
      </c>
      <c r="D47" s="95">
        <v>804</v>
      </c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672</v>
      </c>
      <c r="D50" s="95">
        <v>672</v>
      </c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423</v>
      </c>
      <c r="D51" s="95">
        <v>423</v>
      </c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330</v>
      </c>
      <c r="D52" s="95">
        <v>330</v>
      </c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695</v>
      </c>
      <c r="D53" s="105">
        <f>SUM(D54:D60)</f>
        <v>695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60</v>
      </c>
      <c r="D54" s="95">
        <v>60</v>
      </c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165</v>
      </c>
      <c r="D56" s="95">
        <v>165</v>
      </c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470</v>
      </c>
      <c r="D58" s="95">
        <v>470</v>
      </c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2786</v>
      </c>
      <c r="D61" s="105">
        <f>SUM(D65:D70,D62)</f>
        <v>2626</v>
      </c>
      <c r="E61" s="105">
        <f>SUM(E65:E70,E62)</f>
        <v>0</v>
      </c>
      <c r="F61" s="94">
        <f>SUM(F65:F70,F62)</f>
        <v>0</v>
      </c>
      <c r="G61" s="105">
        <f>SUM(G65:G70,G62)</f>
        <v>160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936</v>
      </c>
      <c r="D62" s="94">
        <f>D63+D64</f>
        <v>936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936</v>
      </c>
      <c r="D64" s="95">
        <v>936</v>
      </c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410</v>
      </c>
      <c r="D66" s="95">
        <v>250</v>
      </c>
      <c r="E66" s="95"/>
      <c r="F66" s="95"/>
      <c r="G66" s="95">
        <v>160</v>
      </c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612</v>
      </c>
      <c r="D67" s="95">
        <v>612</v>
      </c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828</v>
      </c>
      <c r="D70" s="95">
        <v>828</v>
      </c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220</v>
      </c>
      <c r="D71" s="105">
        <f>SUM(D72:D74)</f>
        <v>220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220</v>
      </c>
      <c r="D74" s="95">
        <v>220</v>
      </c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143</v>
      </c>
      <c r="D75" s="105">
        <f>SUM(D76:D78)</f>
        <v>143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143</v>
      </c>
      <c r="D78" s="95">
        <v>143</v>
      </c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880</v>
      </c>
      <c r="D79" s="105">
        <f>SUM(D80:D86)</f>
        <v>780</v>
      </c>
      <c r="E79" s="105">
        <f>SUM(E80:E86)</f>
        <v>0</v>
      </c>
      <c r="F79" s="94">
        <f>SUM(F80:F86)</f>
        <v>0</v>
      </c>
      <c r="G79" s="105">
        <f>SUM(G80:G86)</f>
        <v>100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238</v>
      </c>
      <c r="D81" s="95">
        <v>138</v>
      </c>
      <c r="E81" s="95"/>
      <c r="F81" s="95"/>
      <c r="G81" s="95">
        <v>100</v>
      </c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368</v>
      </c>
      <c r="D84" s="95">
        <v>368</v>
      </c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274</v>
      </c>
      <c r="D85" s="95">
        <v>274</v>
      </c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22680</v>
      </c>
      <c r="D92" s="102">
        <f>SUM(D93,D97,D105,D106,D107,D114,D123,D124,D127)</f>
        <v>20675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1005</v>
      </c>
      <c r="H92" s="103">
        <f>SUM(H93,H97,H105,H106,H107,H114,H123,H124,H127)</f>
        <v>1000</v>
      </c>
    </row>
    <row r="93" spans="1:8" s="97" customFormat="1" ht="19.5">
      <c r="A93" s="92">
        <v>1510</v>
      </c>
      <c r="B93" s="93" t="s">
        <v>97</v>
      </c>
      <c r="C93" s="105">
        <f t="shared" si="3"/>
        <v>3530</v>
      </c>
      <c r="D93" s="105">
        <f>SUM(D94:D96)</f>
        <v>3370</v>
      </c>
      <c r="E93" s="105">
        <f>SUM(E94:E96)</f>
        <v>0</v>
      </c>
      <c r="F93" s="94">
        <f>SUM(F94:F96)</f>
        <v>0</v>
      </c>
      <c r="G93" s="105">
        <f>SUM(G94:G96)</f>
        <v>160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1080</v>
      </c>
      <c r="D94" s="95">
        <v>920</v>
      </c>
      <c r="E94" s="95"/>
      <c r="F94" s="95"/>
      <c r="G94" s="95">
        <v>160</v>
      </c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2450</v>
      </c>
      <c r="D95" s="95">
        <v>2450</v>
      </c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12392</v>
      </c>
      <c r="D97" s="105">
        <f>SUM(D98:D104)</f>
        <v>12247</v>
      </c>
      <c r="E97" s="105">
        <f>SUM(E98:E104)</f>
        <v>0</v>
      </c>
      <c r="F97" s="94">
        <f>SUM(F98:F104)</f>
        <v>0</v>
      </c>
      <c r="G97" s="105">
        <f>SUM(G98:G104)</f>
        <v>145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9400</v>
      </c>
      <c r="D98" s="95">
        <v>9400</v>
      </c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2247</v>
      </c>
      <c r="D100" s="95">
        <v>2247</v>
      </c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745</v>
      </c>
      <c r="D104" s="95">
        <v>600</v>
      </c>
      <c r="E104" s="95"/>
      <c r="F104" s="95"/>
      <c r="G104" s="95">
        <v>145</v>
      </c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90</v>
      </c>
      <c r="D106" s="95">
        <v>90</v>
      </c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3578</v>
      </c>
      <c r="D107" s="105">
        <f>SUM(D108:D113)</f>
        <v>3028</v>
      </c>
      <c r="E107" s="105">
        <f>SUM(E108:E113)</f>
        <v>0</v>
      </c>
      <c r="F107" s="94">
        <f>SUM(F108:F113)</f>
        <v>0</v>
      </c>
      <c r="G107" s="105">
        <f>SUM(G108:G113)</f>
        <v>350</v>
      </c>
      <c r="H107" s="107">
        <f>SUM(H108:H113)</f>
        <v>200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2077</v>
      </c>
      <c r="D108" s="95">
        <v>1877</v>
      </c>
      <c r="E108" s="95"/>
      <c r="F108" s="95"/>
      <c r="G108" s="95">
        <v>200</v>
      </c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1101</v>
      </c>
      <c r="D109" s="95">
        <v>751</v>
      </c>
      <c r="E109" s="95"/>
      <c r="F109" s="95"/>
      <c r="G109" s="95">
        <v>150</v>
      </c>
      <c r="H109" s="99">
        <v>200</v>
      </c>
    </row>
    <row r="110" spans="1:8" s="97" customFormat="1" ht="19.5">
      <c r="A110" s="108">
        <v>1553</v>
      </c>
      <c r="B110" s="93" t="s">
        <v>114</v>
      </c>
      <c r="C110" s="105">
        <f t="shared" si="4"/>
        <v>40</v>
      </c>
      <c r="D110" s="95">
        <v>40</v>
      </c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360</v>
      </c>
      <c r="D112" s="95">
        <v>360</v>
      </c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2840</v>
      </c>
      <c r="D123" s="95">
        <v>1840</v>
      </c>
      <c r="E123" s="95"/>
      <c r="F123" s="95"/>
      <c r="G123" s="95">
        <v>200</v>
      </c>
      <c r="H123" s="99">
        <v>800</v>
      </c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250</v>
      </c>
      <c r="D127" s="95">
        <v>100</v>
      </c>
      <c r="E127" s="95"/>
      <c r="F127" s="95"/>
      <c r="G127" s="95">
        <v>150</v>
      </c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1840</v>
      </c>
      <c r="D128" s="102">
        <f>SUM(D129,D130,D131)</f>
        <v>1840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1472</v>
      </c>
      <c r="D129" s="95">
        <v>1472</v>
      </c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368</v>
      </c>
      <c r="D130" s="95">
        <v>368</v>
      </c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02">
        <f t="shared" si="4"/>
        <v>0</v>
      </c>
      <c r="D133" s="102">
        <f>SUM(D134,D135,D136,D137,D138,D140)</f>
        <v>0</v>
      </c>
      <c r="E133" s="102">
        <f>SUM(E134,E135,E136,E137,E138,E140)</f>
        <v>0</v>
      </c>
      <c r="F133" s="90">
        <f>SUM(F134,F135,F136,F137,F138,F140)</f>
        <v>0</v>
      </c>
      <c r="G133" s="102">
        <f>SUM(G134,G135,G136,G137,G138,G140)</f>
        <v>0</v>
      </c>
      <c r="H133" s="103">
        <f>SUM(H134,H135,H136,H137,H138,H140)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4320</v>
      </c>
      <c r="D141" s="116">
        <f>SUM(D142,D154,D155)</f>
        <v>3320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1000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4320</v>
      </c>
      <c r="D142" s="120">
        <f>SUM(D143,D149,D150,D151,D152,D153)</f>
        <v>3320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1000</v>
      </c>
    </row>
    <row r="143" spans="1:8" s="51" customFormat="1" ht="22.5">
      <c r="A143" s="87">
        <v>4100</v>
      </c>
      <c r="B143" s="47" t="s">
        <v>147</v>
      </c>
      <c r="C143" s="67">
        <f t="shared" si="5"/>
        <v>4228</v>
      </c>
      <c r="D143" s="67">
        <f>SUM(D144:D148)</f>
        <v>3228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1000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956</v>
      </c>
      <c r="D144" s="95">
        <v>956</v>
      </c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970</v>
      </c>
      <c r="D147" s="95">
        <v>970</v>
      </c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2302</v>
      </c>
      <c r="D148" s="95">
        <v>1302</v>
      </c>
      <c r="E148" s="95"/>
      <c r="F148" s="95"/>
      <c r="G148" s="95"/>
      <c r="H148" s="99">
        <v>1000</v>
      </c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92</v>
      </c>
      <c r="D150" s="53">
        <v>92</v>
      </c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197251</v>
      </c>
      <c r="D159" s="133">
        <f t="shared" si="6"/>
        <v>74881</v>
      </c>
      <c r="E159" s="133">
        <f t="shared" si="6"/>
        <v>117631</v>
      </c>
      <c r="F159" s="133">
        <f t="shared" si="6"/>
        <v>0</v>
      </c>
      <c r="G159" s="133">
        <f t="shared" si="6"/>
        <v>2739</v>
      </c>
      <c r="H159" s="134">
        <f t="shared" si="6"/>
        <v>2000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Nr.4.19.1.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3" customWidth="1"/>
    <col min="2" max="2" width="22.28125" style="0" customWidth="1"/>
    <col min="3" max="3" width="9.00390625" style="0" customWidth="1"/>
    <col min="4" max="4" width="8.140625" style="0" customWidth="1"/>
    <col min="5" max="5" width="7.7109375" style="0" customWidth="1"/>
    <col min="6" max="6" width="8.8515625" style="0" customWidth="1"/>
    <col min="7" max="7" width="0.13671875" style="0" customWidth="1"/>
    <col min="8" max="9" width="0" style="0" hidden="1" customWidth="1"/>
  </cols>
  <sheetData>
    <row r="1" spans="1:6" s="145" customFormat="1" ht="12.75">
      <c r="A1" s="143"/>
      <c r="B1" s="144"/>
      <c r="C1" s="144"/>
      <c r="D1" s="144"/>
      <c r="E1" s="144"/>
      <c r="F1" s="144"/>
    </row>
    <row r="2" spans="1:6" s="145" customFormat="1" ht="12.75">
      <c r="A2" s="238" t="s">
        <v>195</v>
      </c>
      <c r="B2" s="238"/>
      <c r="C2" s="238"/>
      <c r="D2" s="238"/>
      <c r="E2" s="238"/>
      <c r="F2" s="238"/>
    </row>
    <row r="3" spans="1:6" s="145" customFormat="1" ht="12.75">
      <c r="A3" s="238" t="s">
        <v>196</v>
      </c>
      <c r="B3" s="238"/>
      <c r="C3" s="238"/>
      <c r="D3" s="238"/>
      <c r="E3" s="238"/>
      <c r="F3" s="238"/>
    </row>
    <row r="4" spans="1:6" s="145" customFormat="1" ht="18">
      <c r="A4" s="143"/>
      <c r="B4" s="146"/>
      <c r="C4" s="147"/>
      <c r="D4" s="144"/>
      <c r="E4" s="144"/>
      <c r="F4" s="144"/>
    </row>
    <row r="5" spans="1:6" s="145" customFormat="1" ht="12.75">
      <c r="A5" s="143" t="s">
        <v>183</v>
      </c>
      <c r="B5" s="148" t="s">
        <v>184</v>
      </c>
      <c r="C5" s="148"/>
      <c r="D5" s="148"/>
      <c r="E5" s="148"/>
      <c r="F5" s="148"/>
    </row>
    <row r="6" spans="1:6" s="145" customFormat="1" ht="12.75">
      <c r="A6" s="143" t="s">
        <v>185</v>
      </c>
      <c r="B6" s="144" t="s">
        <v>212</v>
      </c>
      <c r="C6" s="144"/>
      <c r="D6" s="144"/>
      <c r="E6" s="144"/>
      <c r="F6" s="144"/>
    </row>
    <row r="7" spans="1:6" s="145" customFormat="1" ht="12.75">
      <c r="A7" s="143" t="s">
        <v>189</v>
      </c>
      <c r="B7" s="144"/>
      <c r="C7" s="144"/>
      <c r="D7" s="144"/>
      <c r="E7" s="144"/>
      <c r="F7" s="144"/>
    </row>
    <row r="8" spans="1:6" s="145" customFormat="1" ht="13.5" thickBot="1">
      <c r="A8" s="1" t="s">
        <v>186</v>
      </c>
      <c r="B8" s="149"/>
      <c r="C8" s="144"/>
      <c r="D8" s="144"/>
      <c r="E8" s="144"/>
      <c r="F8" s="144"/>
    </row>
    <row r="9" spans="1:6" s="152" customFormat="1" ht="12.75" customHeight="1">
      <c r="A9" s="150"/>
      <c r="B9" s="151"/>
      <c r="C9" s="232" t="s">
        <v>6</v>
      </c>
      <c r="D9" s="233"/>
      <c r="E9" s="233"/>
      <c r="F9" s="234"/>
    </row>
    <row r="10" spans="1:6" s="155" customFormat="1" ht="12.75" customHeight="1">
      <c r="A10" s="153" t="s">
        <v>7</v>
      </c>
      <c r="B10" s="154" t="s">
        <v>5</v>
      </c>
      <c r="C10" s="235" t="s">
        <v>8</v>
      </c>
      <c r="D10" s="236"/>
      <c r="E10" s="236"/>
      <c r="F10" s="237"/>
    </row>
    <row r="11" spans="1:6" s="158" customFormat="1" ht="51" customHeight="1" thickBot="1">
      <c r="A11" s="156" t="s">
        <v>9</v>
      </c>
      <c r="B11" s="157"/>
      <c r="C11" s="158" t="s">
        <v>10</v>
      </c>
      <c r="D11" s="159" t="s">
        <v>182</v>
      </c>
      <c r="E11" s="160"/>
      <c r="F11" s="161"/>
    </row>
    <row r="12" spans="1:6" s="163" customFormat="1" ht="17.25" customHeight="1" thickBot="1">
      <c r="A12" s="162" t="s">
        <v>16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6" customFormat="1" ht="16.5">
      <c r="A13" s="164"/>
      <c r="B13" s="165" t="s">
        <v>17</v>
      </c>
      <c r="D13" s="167"/>
      <c r="E13" s="167"/>
      <c r="F13" s="168"/>
    </row>
    <row r="14" spans="1:6" s="171" customFormat="1" ht="9.75" customHeight="1">
      <c r="A14" s="169"/>
      <c r="B14" s="170"/>
      <c r="F14" s="172"/>
    </row>
    <row r="15" spans="1:6" s="174" customFormat="1" ht="30.75" customHeight="1" thickBot="1">
      <c r="A15" s="173"/>
      <c r="B15" s="40" t="s">
        <v>18</v>
      </c>
      <c r="C15" s="42">
        <f>SUM(D15:F15)</f>
        <v>2000</v>
      </c>
      <c r="D15" s="42">
        <f>SUM(D16,D19,)</f>
        <v>2000</v>
      </c>
      <c r="E15" s="42">
        <f>SUM(E16,E19,)</f>
        <v>0</v>
      </c>
      <c r="F15" s="44">
        <f>SUM(F16,F19,)</f>
        <v>0</v>
      </c>
    </row>
    <row r="16" spans="1:6" s="179" customFormat="1" ht="12" thickTop="1">
      <c r="A16" s="175"/>
      <c r="B16" s="176" t="s">
        <v>19</v>
      </c>
      <c r="C16" s="177">
        <f>SUM(D16:F16)</f>
        <v>0</v>
      </c>
      <c r="D16" s="177">
        <f>SUM(D17:D18)</f>
        <v>0</v>
      </c>
      <c r="E16" s="177">
        <f>SUM(E17:E18)</f>
        <v>0</v>
      </c>
      <c r="F16" s="178">
        <f>SUM(F17:F18)</f>
        <v>0</v>
      </c>
    </row>
    <row r="17" spans="1:6" s="179" customFormat="1" ht="11.25">
      <c r="A17" s="175"/>
      <c r="B17" s="180" t="s">
        <v>20</v>
      </c>
      <c r="C17" s="177">
        <f>SUM(D17:F17)</f>
        <v>0</v>
      </c>
      <c r="D17" s="181"/>
      <c r="E17" s="181"/>
      <c r="F17" s="182"/>
    </row>
    <row r="18" spans="1:6" s="179" customFormat="1" ht="11.25">
      <c r="A18" s="175"/>
      <c r="B18" s="180" t="s">
        <v>21</v>
      </c>
      <c r="C18" s="177">
        <f>SUM(D18:F18)</f>
        <v>0</v>
      </c>
      <c r="D18" s="181"/>
      <c r="E18" s="181"/>
      <c r="F18" s="182"/>
    </row>
    <row r="19" spans="1:6" s="187" customFormat="1" ht="13.5" customHeight="1">
      <c r="A19" s="183"/>
      <c r="B19" s="56" t="s">
        <v>22</v>
      </c>
      <c r="C19" s="184">
        <f>SUM(D19:F19)</f>
        <v>2000</v>
      </c>
      <c r="D19" s="185">
        <v>2000</v>
      </c>
      <c r="E19" s="185"/>
      <c r="F19" s="186"/>
    </row>
    <row r="20" spans="1:6" s="179" customFormat="1" ht="11.25">
      <c r="A20" s="175"/>
      <c r="B20" s="176"/>
      <c r="C20" s="188"/>
      <c r="D20" s="188"/>
      <c r="E20" s="188"/>
      <c r="F20" s="189"/>
    </row>
    <row r="21" spans="1:6" s="166" customFormat="1" ht="16.5">
      <c r="A21" s="164"/>
      <c r="B21" s="165" t="s">
        <v>31</v>
      </c>
      <c r="C21" s="190"/>
      <c r="D21" s="190"/>
      <c r="E21" s="190"/>
      <c r="F21" s="191"/>
    </row>
    <row r="22" spans="1:6" s="193" customFormat="1" ht="26.25" thickBot="1">
      <c r="A22" s="192"/>
      <c r="B22" s="76" t="s">
        <v>32</v>
      </c>
      <c r="C22" s="42">
        <f aca="true" t="shared" si="0" ref="C22:C53">SUM(D22:F22)</f>
        <v>2000</v>
      </c>
      <c r="D22" s="42">
        <f>SUM(D23,D146)</f>
        <v>2000</v>
      </c>
      <c r="E22" s="42">
        <f>SUM(E23,E146)</f>
        <v>0</v>
      </c>
      <c r="F22" s="44">
        <f>SUM(F23,F146)</f>
        <v>0</v>
      </c>
    </row>
    <row r="23" spans="1:6" s="195" customFormat="1" ht="36.75" thickTop="1">
      <c r="A23" s="194"/>
      <c r="B23" s="79" t="s">
        <v>33</v>
      </c>
      <c r="C23" s="63">
        <f t="shared" si="0"/>
        <v>2000</v>
      </c>
      <c r="D23" s="80">
        <f>SUM(D131,D24)</f>
        <v>2000</v>
      </c>
      <c r="E23" s="80">
        <f>SUM(E131,E24)</f>
        <v>0</v>
      </c>
      <c r="F23" s="65">
        <f>SUM(F131,F24)</f>
        <v>0</v>
      </c>
    </row>
    <row r="24" spans="1:6" s="198" customFormat="1" ht="24">
      <c r="A24" s="196"/>
      <c r="B24" s="197" t="s">
        <v>34</v>
      </c>
      <c r="C24" s="63">
        <f t="shared" si="0"/>
        <v>1000</v>
      </c>
      <c r="D24" s="63">
        <f>SUM(D25,D122,D123)</f>
        <v>1000</v>
      </c>
      <c r="E24" s="63">
        <f>SUM(E25,E122,E123)</f>
        <v>0</v>
      </c>
      <c r="F24" s="65">
        <f>SUM(F25,F122,F123)</f>
        <v>0</v>
      </c>
    </row>
    <row r="25" spans="1:6" s="171" customFormat="1" ht="11.25">
      <c r="A25" s="199">
        <v>1000</v>
      </c>
      <c r="B25" s="170" t="s">
        <v>35</v>
      </c>
      <c r="C25" s="200">
        <f t="shared" si="0"/>
        <v>1000</v>
      </c>
      <c r="D25" s="200">
        <f>SUM(D26,D31,D32,D35,D82,D118)</f>
        <v>1000</v>
      </c>
      <c r="E25" s="200">
        <f>SUM(E26,E31,E32,E35,E82,E118)</f>
        <v>0</v>
      </c>
      <c r="F25" s="201">
        <f>SUM(F26,F31,F32,F35,F82,F118)</f>
        <v>0</v>
      </c>
    </row>
    <row r="26" spans="1:6" s="187" customFormat="1" ht="11.25">
      <c r="A26" s="88">
        <v>1100</v>
      </c>
      <c r="B26" s="202" t="s">
        <v>36</v>
      </c>
      <c r="C26" s="184">
        <f t="shared" si="0"/>
        <v>0</v>
      </c>
      <c r="D26" s="184">
        <f>SUM(D28:D30,D27)</f>
        <v>0</v>
      </c>
      <c r="E26" s="184">
        <f>SUM(E28:E30,E27)</f>
        <v>0</v>
      </c>
      <c r="F26" s="203">
        <f>SUM(F28:F30,F27)</f>
        <v>0</v>
      </c>
    </row>
    <row r="27" spans="1:6" s="209" customFormat="1" ht="9.75">
      <c r="A27" s="204">
        <v>1110</v>
      </c>
      <c r="B27" s="205" t="s">
        <v>37</v>
      </c>
      <c r="C27" s="206">
        <f t="shared" si="0"/>
        <v>0</v>
      </c>
      <c r="D27" s="207"/>
      <c r="E27" s="207"/>
      <c r="F27" s="208"/>
    </row>
    <row r="28" spans="1:6" s="209" customFormat="1" ht="9.75">
      <c r="A28" s="204">
        <v>1140</v>
      </c>
      <c r="B28" s="205" t="s">
        <v>42</v>
      </c>
      <c r="C28" s="206">
        <f t="shared" si="0"/>
        <v>0</v>
      </c>
      <c r="D28" s="207"/>
      <c r="E28" s="207"/>
      <c r="F28" s="208"/>
    </row>
    <row r="29" spans="1:6" s="209" customFormat="1" ht="9.75">
      <c r="A29" s="204">
        <v>1150</v>
      </c>
      <c r="B29" s="93" t="s">
        <v>43</v>
      </c>
      <c r="C29" s="206">
        <f t="shared" si="0"/>
        <v>0</v>
      </c>
      <c r="D29" s="207"/>
      <c r="E29" s="207"/>
      <c r="F29" s="208"/>
    </row>
    <row r="30" spans="1:6" s="209" customFormat="1" ht="9.75">
      <c r="A30" s="204">
        <v>1170</v>
      </c>
      <c r="B30" s="205" t="s">
        <v>44</v>
      </c>
      <c r="C30" s="206">
        <f t="shared" si="0"/>
        <v>0</v>
      </c>
      <c r="D30" s="207"/>
      <c r="E30" s="207"/>
      <c r="F30" s="208"/>
    </row>
    <row r="31" spans="1:6" s="187" customFormat="1" ht="22.5">
      <c r="A31" s="100">
        <v>1200</v>
      </c>
      <c r="B31" s="89" t="s">
        <v>45</v>
      </c>
      <c r="C31" s="184">
        <f t="shared" si="0"/>
        <v>0</v>
      </c>
      <c r="D31" s="185"/>
      <c r="E31" s="185"/>
      <c r="F31" s="186"/>
    </row>
    <row r="32" spans="1:6" s="187" customFormat="1" ht="11.25">
      <c r="A32" s="88">
        <v>1300</v>
      </c>
      <c r="B32" s="89" t="s">
        <v>46</v>
      </c>
      <c r="C32" s="184">
        <f t="shared" si="0"/>
        <v>0</v>
      </c>
      <c r="D32" s="184">
        <f>SUM(D33:D34)</f>
        <v>0</v>
      </c>
      <c r="E32" s="184">
        <f>SUM(E33:E34)</f>
        <v>0</v>
      </c>
      <c r="F32" s="203">
        <f>SUM(F33:F34)</f>
        <v>0</v>
      </c>
    </row>
    <row r="33" spans="1:6" s="209" customFormat="1" ht="19.5">
      <c r="A33" s="92">
        <v>1310</v>
      </c>
      <c r="B33" s="93" t="s">
        <v>47</v>
      </c>
      <c r="C33" s="206">
        <f t="shared" si="0"/>
        <v>0</v>
      </c>
      <c r="D33" s="207"/>
      <c r="E33" s="207"/>
      <c r="F33" s="208"/>
    </row>
    <row r="34" spans="1:6" s="209" customFormat="1" ht="9.75">
      <c r="A34" s="106">
        <v>1330</v>
      </c>
      <c r="B34" s="93" t="s">
        <v>48</v>
      </c>
      <c r="C34" s="206">
        <f t="shared" si="0"/>
        <v>0</v>
      </c>
      <c r="D34" s="207"/>
      <c r="E34" s="207"/>
      <c r="F34" s="208"/>
    </row>
    <row r="35" spans="1:6" s="187" customFormat="1" ht="11.25">
      <c r="A35" s="100">
        <v>1400</v>
      </c>
      <c r="B35" s="89" t="s">
        <v>49</v>
      </c>
      <c r="C35" s="120">
        <f t="shared" si="0"/>
        <v>0</v>
      </c>
      <c r="D35" s="120">
        <f>SUM(D36,D42,D43,D51,D61,D65,D69,D77)</f>
        <v>0</v>
      </c>
      <c r="E35" s="120">
        <f>SUM(E36,E42,E43,E51,E61,E65,E69,E77)</f>
        <v>0</v>
      </c>
      <c r="F35" s="121">
        <f>SUM(F36,F42,F43,F51,F61,F65,F69,F77)</f>
        <v>0</v>
      </c>
    </row>
    <row r="36" spans="1:6" s="209" customFormat="1" ht="19.5">
      <c r="A36" s="92">
        <v>1410</v>
      </c>
      <c r="B36" s="93" t="s">
        <v>50</v>
      </c>
      <c r="C36" s="206">
        <f t="shared" si="0"/>
        <v>0</v>
      </c>
      <c r="D36" s="206">
        <f>SUM(D37:D41)</f>
        <v>0</v>
      </c>
      <c r="E36" s="206">
        <f>SUM(E37:E41)</f>
        <v>0</v>
      </c>
      <c r="F36" s="210">
        <f>SUM(F37:F41)</f>
        <v>0</v>
      </c>
    </row>
    <row r="37" spans="1:6" s="209" customFormat="1" ht="19.5">
      <c r="A37" s="108">
        <v>1411</v>
      </c>
      <c r="B37" s="93" t="s">
        <v>51</v>
      </c>
      <c r="C37" s="206">
        <f t="shared" si="0"/>
        <v>0</v>
      </c>
      <c r="D37" s="207"/>
      <c r="E37" s="207"/>
      <c r="F37" s="208"/>
    </row>
    <row r="38" spans="1:6" s="209" customFormat="1" ht="19.5">
      <c r="A38" s="108">
        <v>1412</v>
      </c>
      <c r="B38" s="93" t="s">
        <v>52</v>
      </c>
      <c r="C38" s="206">
        <f t="shared" si="0"/>
        <v>0</v>
      </c>
      <c r="D38" s="207"/>
      <c r="E38" s="207"/>
      <c r="F38" s="208"/>
    </row>
    <row r="39" spans="1:6" s="209" customFormat="1" ht="19.5">
      <c r="A39" s="108">
        <v>1413</v>
      </c>
      <c r="B39" s="93" t="s">
        <v>53</v>
      </c>
      <c r="C39" s="206">
        <f t="shared" si="0"/>
        <v>0</v>
      </c>
      <c r="D39" s="207"/>
      <c r="E39" s="207"/>
      <c r="F39" s="208"/>
    </row>
    <row r="40" spans="1:6" s="209" customFormat="1" ht="19.5">
      <c r="A40" s="108">
        <v>1414</v>
      </c>
      <c r="B40" s="93" t="s">
        <v>54</v>
      </c>
      <c r="C40" s="206">
        <f t="shared" si="0"/>
        <v>0</v>
      </c>
      <c r="D40" s="207"/>
      <c r="E40" s="207"/>
      <c r="F40" s="208"/>
    </row>
    <row r="41" spans="1:6" s="209" customFormat="1" ht="19.5">
      <c r="A41" s="108">
        <v>1415</v>
      </c>
      <c r="B41" s="93" t="s">
        <v>55</v>
      </c>
      <c r="C41" s="206">
        <f t="shared" si="0"/>
        <v>0</v>
      </c>
      <c r="D41" s="207"/>
      <c r="E41" s="207"/>
      <c r="F41" s="208"/>
    </row>
    <row r="42" spans="1:6" s="209" customFormat="1" ht="19.5">
      <c r="A42" s="92">
        <v>1420</v>
      </c>
      <c r="B42" s="93" t="s">
        <v>56</v>
      </c>
      <c r="C42" s="206">
        <f t="shared" si="0"/>
        <v>0</v>
      </c>
      <c r="D42" s="207"/>
      <c r="E42" s="207"/>
      <c r="F42" s="208"/>
    </row>
    <row r="43" spans="1:6" s="209" customFormat="1" ht="29.25">
      <c r="A43" s="92">
        <v>1440</v>
      </c>
      <c r="B43" s="93" t="s">
        <v>57</v>
      </c>
      <c r="C43" s="206">
        <f t="shared" si="0"/>
        <v>0</v>
      </c>
      <c r="D43" s="206">
        <f>SUM(D44:D50)</f>
        <v>0</v>
      </c>
      <c r="E43" s="206">
        <f>SUM(E44:E50)</f>
        <v>0</v>
      </c>
      <c r="F43" s="210">
        <f>SUM(F44:F50)</f>
        <v>0</v>
      </c>
    </row>
    <row r="44" spans="1:6" s="209" customFormat="1" ht="19.5">
      <c r="A44" s="108">
        <v>1441</v>
      </c>
      <c r="B44" s="93" t="s">
        <v>58</v>
      </c>
      <c r="C44" s="206">
        <f t="shared" si="0"/>
        <v>0</v>
      </c>
      <c r="D44" s="207"/>
      <c r="E44" s="207"/>
      <c r="F44" s="208"/>
    </row>
    <row r="45" spans="1:6" s="209" customFormat="1" ht="19.5">
      <c r="A45" s="108">
        <v>1442</v>
      </c>
      <c r="B45" s="93" t="s">
        <v>59</v>
      </c>
      <c r="C45" s="206">
        <f t="shared" si="0"/>
        <v>0</v>
      </c>
      <c r="D45" s="207"/>
      <c r="E45" s="207"/>
      <c r="F45" s="208"/>
    </row>
    <row r="46" spans="1:6" s="209" customFormat="1" ht="19.5">
      <c r="A46" s="108">
        <v>1443</v>
      </c>
      <c r="B46" s="93" t="s">
        <v>60</v>
      </c>
      <c r="C46" s="206">
        <f t="shared" si="0"/>
        <v>0</v>
      </c>
      <c r="D46" s="207"/>
      <c r="E46" s="207"/>
      <c r="F46" s="208"/>
    </row>
    <row r="47" spans="1:6" s="209" customFormat="1" ht="9.75">
      <c r="A47" s="108">
        <v>1444</v>
      </c>
      <c r="B47" s="93" t="s">
        <v>61</v>
      </c>
      <c r="C47" s="206">
        <f t="shared" si="0"/>
        <v>0</v>
      </c>
      <c r="D47" s="207"/>
      <c r="E47" s="207"/>
      <c r="F47" s="208"/>
    </row>
    <row r="48" spans="1:6" s="209" customFormat="1" ht="19.5">
      <c r="A48" s="108">
        <v>1445</v>
      </c>
      <c r="B48" s="93" t="s">
        <v>62</v>
      </c>
      <c r="C48" s="206">
        <f t="shared" si="0"/>
        <v>0</v>
      </c>
      <c r="D48" s="207"/>
      <c r="E48" s="207"/>
      <c r="F48" s="208"/>
    </row>
    <row r="49" spans="1:6" s="209" customFormat="1" ht="19.5">
      <c r="A49" s="108">
        <v>1447</v>
      </c>
      <c r="B49" s="93" t="s">
        <v>63</v>
      </c>
      <c r="C49" s="206">
        <f t="shared" si="0"/>
        <v>0</v>
      </c>
      <c r="D49" s="207"/>
      <c r="E49" s="207"/>
      <c r="F49" s="208"/>
    </row>
    <row r="50" spans="1:6" s="209" customFormat="1" ht="19.5">
      <c r="A50" s="108">
        <v>1449</v>
      </c>
      <c r="B50" s="93" t="s">
        <v>64</v>
      </c>
      <c r="C50" s="206">
        <f t="shared" si="0"/>
        <v>0</v>
      </c>
      <c r="D50" s="207"/>
      <c r="E50" s="207"/>
      <c r="F50" s="208"/>
    </row>
    <row r="51" spans="1:6" s="209" customFormat="1" ht="39">
      <c r="A51" s="92">
        <v>1450</v>
      </c>
      <c r="B51" s="93" t="s">
        <v>65</v>
      </c>
      <c r="C51" s="206">
        <f t="shared" si="0"/>
        <v>0</v>
      </c>
      <c r="D51" s="206">
        <f>SUM(D55:D60,D52)</f>
        <v>0</v>
      </c>
      <c r="E51" s="206">
        <f>SUM(E55:E60,E52)</f>
        <v>0</v>
      </c>
      <c r="F51" s="210">
        <f>SUM(F55:F60,F52)</f>
        <v>0</v>
      </c>
    </row>
    <row r="52" spans="1:6" s="209" customFormat="1" ht="19.5">
      <c r="A52" s="109">
        <v>1451</v>
      </c>
      <c r="B52" s="110" t="s">
        <v>66</v>
      </c>
      <c r="C52" s="206">
        <f t="shared" si="0"/>
        <v>0</v>
      </c>
      <c r="D52" s="94">
        <f>D53+D54</f>
        <v>0</v>
      </c>
      <c r="E52" s="94">
        <f>E53+E54</f>
        <v>0</v>
      </c>
      <c r="F52" s="111">
        <f>F53+F54</f>
        <v>0</v>
      </c>
    </row>
    <row r="53" spans="1:6" s="209" customFormat="1" ht="9.75">
      <c r="A53" s="108"/>
      <c r="B53" s="93" t="s">
        <v>67</v>
      </c>
      <c r="C53" s="206">
        <f t="shared" si="0"/>
        <v>0</v>
      </c>
      <c r="D53" s="207"/>
      <c r="E53" s="207"/>
      <c r="F53" s="208"/>
    </row>
    <row r="54" spans="1:6" s="209" customFormat="1" ht="9.75">
      <c r="A54" s="108"/>
      <c r="B54" s="93" t="s">
        <v>68</v>
      </c>
      <c r="C54" s="206">
        <f aca="true" t="shared" si="1" ref="C54:C85">SUM(D54:F54)</f>
        <v>0</v>
      </c>
      <c r="D54" s="207"/>
      <c r="E54" s="207"/>
      <c r="F54" s="208"/>
    </row>
    <row r="55" spans="1:6" s="209" customFormat="1" ht="19.5">
      <c r="A55" s="108">
        <v>1452</v>
      </c>
      <c r="B55" s="93" t="s">
        <v>69</v>
      </c>
      <c r="C55" s="206">
        <f t="shared" si="1"/>
        <v>0</v>
      </c>
      <c r="D55" s="207"/>
      <c r="E55" s="207"/>
      <c r="F55" s="208"/>
    </row>
    <row r="56" spans="1:6" s="209" customFormat="1" ht="19.5">
      <c r="A56" s="108">
        <v>1453</v>
      </c>
      <c r="B56" s="93" t="s">
        <v>70</v>
      </c>
      <c r="C56" s="206">
        <f t="shared" si="1"/>
        <v>0</v>
      </c>
      <c r="D56" s="207"/>
      <c r="E56" s="207"/>
      <c r="F56" s="208"/>
    </row>
    <row r="57" spans="1:6" s="209" customFormat="1" ht="39">
      <c r="A57" s="108">
        <v>1454</v>
      </c>
      <c r="B57" s="93" t="s">
        <v>71</v>
      </c>
      <c r="C57" s="206">
        <f t="shared" si="1"/>
        <v>0</v>
      </c>
      <c r="D57" s="207"/>
      <c r="E57" s="207"/>
      <c r="F57" s="208"/>
    </row>
    <row r="58" spans="1:6" s="209" customFormat="1" ht="29.25">
      <c r="A58" s="108">
        <v>1455</v>
      </c>
      <c r="B58" s="93" t="s">
        <v>72</v>
      </c>
      <c r="C58" s="206">
        <f t="shared" si="1"/>
        <v>0</v>
      </c>
      <c r="D58" s="207"/>
      <c r="E58" s="207"/>
      <c r="F58" s="208"/>
    </row>
    <row r="59" spans="1:6" s="209" customFormat="1" ht="58.5">
      <c r="A59" s="108">
        <v>1456</v>
      </c>
      <c r="B59" s="93" t="s">
        <v>73</v>
      </c>
      <c r="C59" s="206">
        <f t="shared" si="1"/>
        <v>0</v>
      </c>
      <c r="D59" s="207"/>
      <c r="E59" s="207"/>
      <c r="F59" s="208"/>
    </row>
    <row r="60" spans="1:6" s="209" customFormat="1" ht="19.5">
      <c r="A60" s="108">
        <v>1459</v>
      </c>
      <c r="B60" s="93" t="s">
        <v>74</v>
      </c>
      <c r="C60" s="206">
        <f t="shared" si="1"/>
        <v>0</v>
      </c>
      <c r="D60" s="207"/>
      <c r="E60" s="207"/>
      <c r="F60" s="208"/>
    </row>
    <row r="61" spans="1:6" s="209" customFormat="1" ht="19.5">
      <c r="A61" s="92">
        <v>1460</v>
      </c>
      <c r="B61" s="93" t="s">
        <v>75</v>
      </c>
      <c r="C61" s="206">
        <f t="shared" si="1"/>
        <v>0</v>
      </c>
      <c r="D61" s="206">
        <f>SUM(D62:D64)</f>
        <v>0</v>
      </c>
      <c r="E61" s="206">
        <f>SUM(E62:E64)</f>
        <v>0</v>
      </c>
      <c r="F61" s="210">
        <f>SUM(F62:F64)</f>
        <v>0</v>
      </c>
    </row>
    <row r="62" spans="1:6" s="209" customFormat="1" ht="29.25">
      <c r="A62" s="108">
        <v>1461</v>
      </c>
      <c r="B62" s="93" t="s">
        <v>76</v>
      </c>
      <c r="C62" s="206">
        <f t="shared" si="1"/>
        <v>0</v>
      </c>
      <c r="D62" s="207"/>
      <c r="E62" s="207"/>
      <c r="F62" s="208"/>
    </row>
    <row r="63" spans="1:6" s="209" customFormat="1" ht="29.25">
      <c r="A63" s="108">
        <v>1462</v>
      </c>
      <c r="B63" s="93" t="s">
        <v>77</v>
      </c>
      <c r="C63" s="206">
        <f t="shared" si="1"/>
        <v>0</v>
      </c>
      <c r="D63" s="207"/>
      <c r="E63" s="207"/>
      <c r="F63" s="208"/>
    </row>
    <row r="64" spans="1:6" s="209" customFormat="1" ht="19.5">
      <c r="A64" s="108">
        <v>1469</v>
      </c>
      <c r="B64" s="93" t="s">
        <v>78</v>
      </c>
      <c r="C64" s="206">
        <f t="shared" si="1"/>
        <v>0</v>
      </c>
      <c r="D64" s="207"/>
      <c r="E64" s="207"/>
      <c r="F64" s="208"/>
    </row>
    <row r="65" spans="1:6" s="209" customFormat="1" ht="29.25">
      <c r="A65" s="92">
        <v>1470</v>
      </c>
      <c r="B65" s="93" t="s">
        <v>79</v>
      </c>
      <c r="C65" s="206">
        <f t="shared" si="1"/>
        <v>0</v>
      </c>
      <c r="D65" s="206">
        <f>SUM(D66:D68)</f>
        <v>0</v>
      </c>
      <c r="E65" s="206">
        <f>SUM(E66:E68)</f>
        <v>0</v>
      </c>
      <c r="F65" s="210">
        <f>SUM(F66:F68)</f>
        <v>0</v>
      </c>
    </row>
    <row r="66" spans="1:6" s="209" customFormat="1" ht="9.75">
      <c r="A66" s="108">
        <v>1471</v>
      </c>
      <c r="B66" s="93" t="s">
        <v>80</v>
      </c>
      <c r="C66" s="206">
        <f t="shared" si="1"/>
        <v>0</v>
      </c>
      <c r="D66" s="207"/>
      <c r="E66" s="207"/>
      <c r="F66" s="208"/>
    </row>
    <row r="67" spans="1:6" s="209" customFormat="1" ht="9.75">
      <c r="A67" s="108">
        <v>1472</v>
      </c>
      <c r="B67" s="93" t="s">
        <v>81</v>
      </c>
      <c r="C67" s="206">
        <f t="shared" si="1"/>
        <v>0</v>
      </c>
      <c r="D67" s="207"/>
      <c r="E67" s="207"/>
      <c r="F67" s="208"/>
    </row>
    <row r="68" spans="1:6" s="209" customFormat="1" ht="9.75">
      <c r="A68" s="108">
        <v>1479</v>
      </c>
      <c r="B68" s="93" t="s">
        <v>82</v>
      </c>
      <c r="C68" s="206">
        <f t="shared" si="1"/>
        <v>0</v>
      </c>
      <c r="D68" s="207"/>
      <c r="E68" s="207"/>
      <c r="F68" s="208"/>
    </row>
    <row r="69" spans="1:6" s="209" customFormat="1" ht="9.75">
      <c r="A69" s="92">
        <v>1480</v>
      </c>
      <c r="B69" s="93" t="s">
        <v>83</v>
      </c>
      <c r="C69" s="206">
        <f t="shared" si="1"/>
        <v>0</v>
      </c>
      <c r="D69" s="206">
        <f>SUM(D70:D76)</f>
        <v>0</v>
      </c>
      <c r="E69" s="206">
        <f>SUM(E70:E76)</f>
        <v>0</v>
      </c>
      <c r="F69" s="210">
        <f>SUM(F70:F76)</f>
        <v>0</v>
      </c>
    </row>
    <row r="70" spans="1:6" s="209" customFormat="1" ht="19.5">
      <c r="A70" s="108">
        <v>1481</v>
      </c>
      <c r="B70" s="93" t="s">
        <v>84</v>
      </c>
      <c r="C70" s="206">
        <f t="shared" si="1"/>
        <v>0</v>
      </c>
      <c r="D70" s="207"/>
      <c r="E70" s="207"/>
      <c r="F70" s="208"/>
    </row>
    <row r="71" spans="1:6" s="209" customFormat="1" ht="19.5">
      <c r="A71" s="108">
        <v>1482</v>
      </c>
      <c r="B71" s="93" t="s">
        <v>85</v>
      </c>
      <c r="C71" s="206">
        <f t="shared" si="1"/>
        <v>0</v>
      </c>
      <c r="D71" s="207"/>
      <c r="E71" s="207"/>
      <c r="F71" s="208"/>
    </row>
    <row r="72" spans="1:6" s="209" customFormat="1" ht="19.5">
      <c r="A72" s="108">
        <v>1483</v>
      </c>
      <c r="B72" s="93" t="s">
        <v>86</v>
      </c>
      <c r="C72" s="206">
        <f t="shared" si="1"/>
        <v>0</v>
      </c>
      <c r="D72" s="207"/>
      <c r="E72" s="207"/>
      <c r="F72" s="208"/>
    </row>
    <row r="73" spans="1:6" s="209" customFormat="1" ht="29.25">
      <c r="A73" s="108">
        <v>1484</v>
      </c>
      <c r="B73" s="93" t="s">
        <v>87</v>
      </c>
      <c r="C73" s="206">
        <f t="shared" si="1"/>
        <v>0</v>
      </c>
      <c r="D73" s="207"/>
      <c r="E73" s="207"/>
      <c r="F73" s="208"/>
    </row>
    <row r="74" spans="1:6" s="209" customFormat="1" ht="9.75">
      <c r="A74" s="108">
        <v>1485</v>
      </c>
      <c r="B74" s="93" t="s">
        <v>88</v>
      </c>
      <c r="C74" s="206">
        <f t="shared" si="1"/>
        <v>0</v>
      </c>
      <c r="D74" s="207"/>
      <c r="E74" s="207"/>
      <c r="F74" s="208"/>
    </row>
    <row r="75" spans="1:6" s="209" customFormat="1" ht="9.75">
      <c r="A75" s="108">
        <v>1486</v>
      </c>
      <c r="B75" s="93" t="s">
        <v>89</v>
      </c>
      <c r="C75" s="206">
        <f t="shared" si="1"/>
        <v>0</v>
      </c>
      <c r="D75" s="207"/>
      <c r="E75" s="207"/>
      <c r="F75" s="208"/>
    </row>
    <row r="76" spans="1:6" s="209" customFormat="1" ht="29.25">
      <c r="A76" s="108">
        <v>1489</v>
      </c>
      <c r="B76" s="93" t="s">
        <v>90</v>
      </c>
      <c r="C76" s="206">
        <f t="shared" si="1"/>
        <v>0</v>
      </c>
      <c r="D76" s="207"/>
      <c r="E76" s="207"/>
      <c r="F76" s="208"/>
    </row>
    <row r="77" spans="1:6" s="209" customFormat="1" ht="9.75">
      <c r="A77" s="92">
        <v>1490</v>
      </c>
      <c r="B77" s="93" t="s">
        <v>91</v>
      </c>
      <c r="C77" s="206">
        <f t="shared" si="1"/>
        <v>0</v>
      </c>
      <c r="D77" s="206">
        <f>SUM(D78:D81)</f>
        <v>0</v>
      </c>
      <c r="E77" s="206">
        <f>SUM(E78:E81)</f>
        <v>0</v>
      </c>
      <c r="F77" s="210">
        <f>SUM(F78:F81)</f>
        <v>0</v>
      </c>
    </row>
    <row r="78" spans="1:6" s="209" customFormat="1" ht="9.75">
      <c r="A78" s="108">
        <v>1491</v>
      </c>
      <c r="B78" s="93" t="s">
        <v>92</v>
      </c>
      <c r="C78" s="206">
        <f t="shared" si="1"/>
        <v>0</v>
      </c>
      <c r="D78" s="207"/>
      <c r="E78" s="207"/>
      <c r="F78" s="208"/>
    </row>
    <row r="79" spans="1:6" s="209" customFormat="1" ht="9.75">
      <c r="A79" s="108">
        <v>1492</v>
      </c>
      <c r="B79" s="93" t="s">
        <v>93</v>
      </c>
      <c r="C79" s="206">
        <f t="shared" si="1"/>
        <v>0</v>
      </c>
      <c r="D79" s="207"/>
      <c r="E79" s="207"/>
      <c r="F79" s="208"/>
    </row>
    <row r="80" spans="1:6" s="209" customFormat="1" ht="9.75">
      <c r="A80" s="108">
        <v>1493</v>
      </c>
      <c r="B80" s="93" t="s">
        <v>94</v>
      </c>
      <c r="C80" s="206">
        <f t="shared" si="1"/>
        <v>0</v>
      </c>
      <c r="D80" s="207"/>
      <c r="E80" s="207"/>
      <c r="F80" s="208"/>
    </row>
    <row r="81" spans="1:6" s="209" customFormat="1" ht="19.5">
      <c r="A81" s="108">
        <v>1499</v>
      </c>
      <c r="B81" s="93" t="s">
        <v>95</v>
      </c>
      <c r="C81" s="206">
        <f t="shared" si="1"/>
        <v>0</v>
      </c>
      <c r="D81" s="207"/>
      <c r="E81" s="207"/>
      <c r="F81" s="208"/>
    </row>
    <row r="82" spans="1:6" s="187" customFormat="1" ht="45">
      <c r="A82" s="100">
        <v>1500</v>
      </c>
      <c r="B82" s="89" t="s">
        <v>96</v>
      </c>
      <c r="C82" s="120">
        <f t="shared" si="1"/>
        <v>1000</v>
      </c>
      <c r="D82" s="120">
        <f>SUM(D83,D87,D95,D96,D97,D104,D113,D114,D117)</f>
        <v>1000</v>
      </c>
      <c r="E82" s="120">
        <f>SUM(E83,E87,E95,E96,E97,E104,E113,E114,E117)</f>
        <v>0</v>
      </c>
      <c r="F82" s="121">
        <f>SUM(F83,F87,F95,F96,F97,F104,F113,F114,F117)</f>
        <v>0</v>
      </c>
    </row>
    <row r="83" spans="1:6" s="209" customFormat="1" ht="19.5">
      <c r="A83" s="92">
        <v>1510</v>
      </c>
      <c r="B83" s="93" t="s">
        <v>97</v>
      </c>
      <c r="C83" s="206">
        <f t="shared" si="1"/>
        <v>0</v>
      </c>
      <c r="D83" s="206">
        <f>SUM(D84:D86)</f>
        <v>0</v>
      </c>
      <c r="E83" s="206">
        <f>SUM(E84:E86)</f>
        <v>0</v>
      </c>
      <c r="F83" s="210">
        <f>SUM(F84:F86)</f>
        <v>0</v>
      </c>
    </row>
    <row r="84" spans="1:6" s="209" customFormat="1" ht="9.75">
      <c r="A84" s="108">
        <v>1511</v>
      </c>
      <c r="B84" s="93" t="s">
        <v>98</v>
      </c>
      <c r="C84" s="206">
        <f t="shared" si="1"/>
        <v>0</v>
      </c>
      <c r="D84" s="207"/>
      <c r="E84" s="207"/>
      <c r="F84" s="208"/>
    </row>
    <row r="85" spans="1:6" s="209" customFormat="1" ht="9.75">
      <c r="A85" s="108">
        <v>1512</v>
      </c>
      <c r="B85" s="93" t="s">
        <v>99</v>
      </c>
      <c r="C85" s="206">
        <f t="shared" si="1"/>
        <v>0</v>
      </c>
      <c r="D85" s="207"/>
      <c r="E85" s="207"/>
      <c r="F85" s="208"/>
    </row>
    <row r="86" spans="1:6" s="209" customFormat="1" ht="9.75">
      <c r="A86" s="108">
        <v>1513</v>
      </c>
      <c r="B86" s="93" t="s">
        <v>100</v>
      </c>
      <c r="C86" s="206">
        <f aca="true" t="shared" si="2" ref="C86:C117">SUM(D86:F86)</f>
        <v>0</v>
      </c>
      <c r="D86" s="207"/>
      <c r="E86" s="207"/>
      <c r="F86" s="208"/>
    </row>
    <row r="87" spans="1:6" s="209" customFormat="1" ht="29.25">
      <c r="A87" s="92">
        <v>1520</v>
      </c>
      <c r="B87" s="93" t="s">
        <v>101</v>
      </c>
      <c r="C87" s="206">
        <f t="shared" si="2"/>
        <v>0</v>
      </c>
      <c r="D87" s="206">
        <f>SUM(D88:D94)</f>
        <v>0</v>
      </c>
      <c r="E87" s="206">
        <f>SUM(E88:E94)</f>
        <v>0</v>
      </c>
      <c r="F87" s="210">
        <f>SUM(F88:F94)</f>
        <v>0</v>
      </c>
    </row>
    <row r="88" spans="1:6" s="209" customFormat="1" ht="9.75">
      <c r="A88" s="108">
        <v>1521</v>
      </c>
      <c r="B88" s="93" t="s">
        <v>102</v>
      </c>
      <c r="C88" s="206">
        <f t="shared" si="2"/>
        <v>0</v>
      </c>
      <c r="D88" s="207"/>
      <c r="E88" s="207"/>
      <c r="F88" s="208"/>
    </row>
    <row r="89" spans="1:6" s="209" customFormat="1" ht="9.75">
      <c r="A89" s="108">
        <v>1522</v>
      </c>
      <c r="B89" s="93" t="s">
        <v>103</v>
      </c>
      <c r="C89" s="206">
        <f t="shared" si="2"/>
        <v>0</v>
      </c>
      <c r="D89" s="207"/>
      <c r="E89" s="207"/>
      <c r="F89" s="208"/>
    </row>
    <row r="90" spans="1:6" s="209" customFormat="1" ht="9.75">
      <c r="A90" s="108">
        <v>1523</v>
      </c>
      <c r="B90" s="93" t="s">
        <v>104</v>
      </c>
      <c r="C90" s="206">
        <f t="shared" si="2"/>
        <v>0</v>
      </c>
      <c r="D90" s="207"/>
      <c r="E90" s="207"/>
      <c r="F90" s="208"/>
    </row>
    <row r="91" spans="1:6" s="209" customFormat="1" ht="9.75">
      <c r="A91" s="108">
        <v>1524</v>
      </c>
      <c r="B91" s="93" t="s">
        <v>105</v>
      </c>
      <c r="C91" s="206">
        <f t="shared" si="2"/>
        <v>0</v>
      </c>
      <c r="D91" s="207"/>
      <c r="E91" s="207"/>
      <c r="F91" s="208"/>
    </row>
    <row r="92" spans="1:6" s="209" customFormat="1" ht="9.75">
      <c r="A92" s="108">
        <v>1525</v>
      </c>
      <c r="B92" s="93" t="s">
        <v>106</v>
      </c>
      <c r="C92" s="206">
        <f t="shared" si="2"/>
        <v>0</v>
      </c>
      <c r="D92" s="207"/>
      <c r="E92" s="207"/>
      <c r="F92" s="208"/>
    </row>
    <row r="93" spans="1:6" s="209" customFormat="1" ht="9.75">
      <c r="A93" s="108">
        <v>1528</v>
      </c>
      <c r="B93" s="93" t="s">
        <v>107</v>
      </c>
      <c r="C93" s="206">
        <f t="shared" si="2"/>
        <v>0</v>
      </c>
      <c r="D93" s="207"/>
      <c r="E93" s="207"/>
      <c r="F93" s="208"/>
    </row>
    <row r="94" spans="1:6" s="209" customFormat="1" ht="19.5">
      <c r="A94" s="108">
        <v>1529</v>
      </c>
      <c r="B94" s="93" t="s">
        <v>108</v>
      </c>
      <c r="C94" s="206">
        <f t="shared" si="2"/>
        <v>0</v>
      </c>
      <c r="D94" s="207"/>
      <c r="E94" s="207"/>
      <c r="F94" s="208"/>
    </row>
    <row r="95" spans="1:6" s="209" customFormat="1" ht="19.5">
      <c r="A95" s="92">
        <v>1530</v>
      </c>
      <c r="B95" s="93" t="s">
        <v>109</v>
      </c>
      <c r="C95" s="206">
        <f t="shared" si="2"/>
        <v>0</v>
      </c>
      <c r="D95" s="207"/>
      <c r="E95" s="207"/>
      <c r="F95" s="208"/>
    </row>
    <row r="96" spans="1:6" s="209" customFormat="1" ht="19.5">
      <c r="A96" s="92">
        <v>1540</v>
      </c>
      <c r="B96" s="93" t="s">
        <v>110</v>
      </c>
      <c r="C96" s="206">
        <f t="shared" si="2"/>
        <v>0</v>
      </c>
      <c r="D96" s="207"/>
      <c r="E96" s="207"/>
      <c r="F96" s="208"/>
    </row>
    <row r="97" spans="1:6" s="209" customFormat="1" ht="19.5">
      <c r="A97" s="92">
        <v>1550</v>
      </c>
      <c r="B97" s="93" t="s">
        <v>111</v>
      </c>
      <c r="C97" s="206">
        <f t="shared" si="2"/>
        <v>200</v>
      </c>
      <c r="D97" s="206">
        <f>SUM(D98:D103)</f>
        <v>200</v>
      </c>
      <c r="E97" s="206">
        <f>SUM(E98:E103)</f>
        <v>0</v>
      </c>
      <c r="F97" s="210">
        <f>SUM(F98:F103)</f>
        <v>0</v>
      </c>
    </row>
    <row r="98" spans="1:6" s="209" customFormat="1" ht="9.75">
      <c r="A98" s="108">
        <v>1551</v>
      </c>
      <c r="B98" s="93" t="s">
        <v>112</v>
      </c>
      <c r="C98" s="206">
        <f t="shared" si="2"/>
        <v>0</v>
      </c>
      <c r="D98" s="207"/>
      <c r="E98" s="207"/>
      <c r="F98" s="208"/>
    </row>
    <row r="99" spans="1:6" s="209" customFormat="1" ht="9.75">
      <c r="A99" s="108">
        <v>1552</v>
      </c>
      <c r="B99" s="93" t="s">
        <v>113</v>
      </c>
      <c r="C99" s="206">
        <f t="shared" si="2"/>
        <v>200</v>
      </c>
      <c r="D99" s="207">
        <v>200</v>
      </c>
      <c r="E99" s="207"/>
      <c r="F99" s="208"/>
    </row>
    <row r="100" spans="1:6" s="209" customFormat="1" ht="19.5">
      <c r="A100" s="108">
        <v>1553</v>
      </c>
      <c r="B100" s="93" t="s">
        <v>114</v>
      </c>
      <c r="C100" s="206">
        <f t="shared" si="2"/>
        <v>0</v>
      </c>
      <c r="D100" s="207"/>
      <c r="E100" s="207"/>
      <c r="F100" s="208"/>
    </row>
    <row r="101" spans="1:6" s="209" customFormat="1" ht="29.25">
      <c r="A101" s="108">
        <v>1554</v>
      </c>
      <c r="B101" s="93" t="s">
        <v>115</v>
      </c>
      <c r="C101" s="206">
        <f t="shared" si="2"/>
        <v>0</v>
      </c>
      <c r="D101" s="207"/>
      <c r="E101" s="207"/>
      <c r="F101" s="208"/>
    </row>
    <row r="102" spans="1:6" s="209" customFormat="1" ht="19.5">
      <c r="A102" s="108">
        <v>1555</v>
      </c>
      <c r="B102" s="93" t="s">
        <v>116</v>
      </c>
      <c r="C102" s="206">
        <f t="shared" si="2"/>
        <v>0</v>
      </c>
      <c r="D102" s="207"/>
      <c r="E102" s="207"/>
      <c r="F102" s="208"/>
    </row>
    <row r="103" spans="1:6" s="209" customFormat="1" ht="19.5">
      <c r="A103" s="108">
        <v>1559</v>
      </c>
      <c r="B103" s="93" t="s">
        <v>117</v>
      </c>
      <c r="C103" s="206">
        <f t="shared" si="2"/>
        <v>0</v>
      </c>
      <c r="D103" s="207"/>
      <c r="E103" s="207"/>
      <c r="F103" s="208"/>
    </row>
    <row r="104" spans="1:6" s="209" customFormat="1" ht="19.5">
      <c r="A104" s="92">
        <v>1560</v>
      </c>
      <c r="B104" s="93" t="s">
        <v>118</v>
      </c>
      <c r="C104" s="206">
        <f t="shared" si="2"/>
        <v>0</v>
      </c>
      <c r="D104" s="206">
        <f>SUM(D105:D112)</f>
        <v>0</v>
      </c>
      <c r="E104" s="206">
        <f>SUM(E105:E112)</f>
        <v>0</v>
      </c>
      <c r="F104" s="210">
        <f>SUM(F105:F112)</f>
        <v>0</v>
      </c>
    </row>
    <row r="105" spans="1:6" s="209" customFormat="1" ht="9.75">
      <c r="A105" s="108">
        <v>1561</v>
      </c>
      <c r="B105" s="93" t="s">
        <v>119</v>
      </c>
      <c r="C105" s="206">
        <f t="shared" si="2"/>
        <v>0</v>
      </c>
      <c r="D105" s="207"/>
      <c r="E105" s="207"/>
      <c r="F105" s="208"/>
    </row>
    <row r="106" spans="1:6" s="209" customFormat="1" ht="19.5">
      <c r="A106" s="108">
        <v>1562</v>
      </c>
      <c r="B106" s="93" t="s">
        <v>120</v>
      </c>
      <c r="C106" s="206">
        <f t="shared" si="2"/>
        <v>0</v>
      </c>
      <c r="D106" s="207"/>
      <c r="E106" s="207"/>
      <c r="F106" s="208"/>
    </row>
    <row r="107" spans="1:6" s="209" customFormat="1" ht="9.75">
      <c r="A107" s="108">
        <v>1563</v>
      </c>
      <c r="B107" s="93" t="s">
        <v>121</v>
      </c>
      <c r="C107" s="206">
        <f t="shared" si="2"/>
        <v>0</v>
      </c>
      <c r="D107" s="207"/>
      <c r="E107" s="207"/>
      <c r="F107" s="208"/>
    </row>
    <row r="108" spans="1:6" s="209" customFormat="1" ht="9.75">
      <c r="A108" s="108">
        <v>1564</v>
      </c>
      <c r="B108" s="93" t="s">
        <v>122</v>
      </c>
      <c r="C108" s="206">
        <f t="shared" si="2"/>
        <v>0</v>
      </c>
      <c r="D108" s="207"/>
      <c r="E108" s="207"/>
      <c r="F108" s="208"/>
    </row>
    <row r="109" spans="1:6" s="209" customFormat="1" ht="9.75" customHeight="1">
      <c r="A109" s="108">
        <v>1565</v>
      </c>
      <c r="B109" s="93" t="s">
        <v>123</v>
      </c>
      <c r="C109" s="206">
        <f t="shared" si="2"/>
        <v>0</v>
      </c>
      <c r="D109" s="207"/>
      <c r="E109" s="207"/>
      <c r="F109" s="208"/>
    </row>
    <row r="110" spans="1:6" s="209" customFormat="1" ht="9.75" customHeight="1">
      <c r="A110" s="108">
        <v>1566</v>
      </c>
      <c r="B110" s="112" t="s">
        <v>124</v>
      </c>
      <c r="C110" s="206">
        <f t="shared" si="2"/>
        <v>0</v>
      </c>
      <c r="D110" s="207"/>
      <c r="E110" s="207"/>
      <c r="F110" s="208"/>
    </row>
    <row r="111" spans="1:6" s="209" customFormat="1" ht="41.25" customHeight="1">
      <c r="A111" s="108">
        <v>1567</v>
      </c>
      <c r="B111" s="112" t="s">
        <v>125</v>
      </c>
      <c r="C111" s="206">
        <f t="shared" si="2"/>
        <v>0</v>
      </c>
      <c r="D111" s="207"/>
      <c r="E111" s="207"/>
      <c r="F111" s="208"/>
    </row>
    <row r="112" spans="1:6" s="209" customFormat="1" ht="9.75" customHeight="1">
      <c r="A112" s="108">
        <v>1568</v>
      </c>
      <c r="B112" s="110" t="s">
        <v>126</v>
      </c>
      <c r="C112" s="206">
        <f t="shared" si="2"/>
        <v>0</v>
      </c>
      <c r="D112" s="207"/>
      <c r="E112" s="207"/>
      <c r="F112" s="208"/>
    </row>
    <row r="113" spans="1:6" s="209" customFormat="1" ht="9.75">
      <c r="A113" s="92">
        <v>1570</v>
      </c>
      <c r="B113" s="93" t="s">
        <v>127</v>
      </c>
      <c r="C113" s="206">
        <f t="shared" si="2"/>
        <v>800</v>
      </c>
      <c r="D113" s="207">
        <v>800</v>
      </c>
      <c r="E113" s="207"/>
      <c r="F113" s="208"/>
    </row>
    <row r="114" spans="1:6" s="209" customFormat="1" ht="9.75">
      <c r="A114" s="92">
        <v>1580</v>
      </c>
      <c r="B114" s="93" t="s">
        <v>128</v>
      </c>
      <c r="C114" s="206">
        <f t="shared" si="2"/>
        <v>0</v>
      </c>
      <c r="D114" s="206">
        <f>SUM(D115:D116)</f>
        <v>0</v>
      </c>
      <c r="E114" s="206">
        <f>SUM(E115:E116)</f>
        <v>0</v>
      </c>
      <c r="F114" s="210">
        <f>SUM(F115:F116)</f>
        <v>0</v>
      </c>
    </row>
    <row r="115" spans="1:6" s="209" customFormat="1" ht="9.75">
      <c r="A115" s="108">
        <v>1581</v>
      </c>
      <c r="B115" s="93" t="s">
        <v>129</v>
      </c>
      <c r="C115" s="206">
        <f t="shared" si="2"/>
        <v>0</v>
      </c>
      <c r="D115" s="207"/>
      <c r="E115" s="207"/>
      <c r="F115" s="208"/>
    </row>
    <row r="116" spans="1:6" s="209" customFormat="1" ht="19.5">
      <c r="A116" s="108">
        <v>1583</v>
      </c>
      <c r="B116" s="93" t="s">
        <v>130</v>
      </c>
      <c r="C116" s="206">
        <f t="shared" si="2"/>
        <v>0</v>
      </c>
      <c r="D116" s="207"/>
      <c r="E116" s="207"/>
      <c r="F116" s="208"/>
    </row>
    <row r="117" spans="1:6" s="209" customFormat="1" ht="9.75">
      <c r="A117" s="92">
        <v>1590</v>
      </c>
      <c r="B117" s="93" t="s">
        <v>131</v>
      </c>
      <c r="C117" s="206">
        <f t="shared" si="2"/>
        <v>0</v>
      </c>
      <c r="D117" s="207"/>
      <c r="E117" s="207"/>
      <c r="F117" s="208"/>
    </row>
    <row r="118" spans="1:6" s="187" customFormat="1" ht="22.5">
      <c r="A118" s="88">
        <v>1600</v>
      </c>
      <c r="B118" s="89" t="s">
        <v>132</v>
      </c>
      <c r="C118" s="120">
        <f aca="true" t="shared" si="3" ref="C118:C148">SUM(D118:F118)</f>
        <v>0</v>
      </c>
      <c r="D118" s="120">
        <f>SUM(D119,D120,D121)</f>
        <v>0</v>
      </c>
      <c r="E118" s="120">
        <f>SUM(E119,E120,E121)</f>
        <v>0</v>
      </c>
      <c r="F118" s="121">
        <f>SUM(F119,F120,F121)</f>
        <v>0</v>
      </c>
    </row>
    <row r="119" spans="1:6" s="209" customFormat="1" ht="9.75">
      <c r="A119" s="92">
        <v>1610</v>
      </c>
      <c r="B119" s="93" t="s">
        <v>133</v>
      </c>
      <c r="C119" s="206">
        <f t="shared" si="3"/>
        <v>0</v>
      </c>
      <c r="D119" s="207"/>
      <c r="E119" s="207"/>
      <c r="F119" s="208"/>
    </row>
    <row r="120" spans="1:6" s="209" customFormat="1" ht="9.75">
      <c r="A120" s="92">
        <v>1620</v>
      </c>
      <c r="B120" s="93" t="s">
        <v>134</v>
      </c>
      <c r="C120" s="206">
        <f t="shared" si="3"/>
        <v>0</v>
      </c>
      <c r="D120" s="207"/>
      <c r="E120" s="207"/>
      <c r="F120" s="208"/>
    </row>
    <row r="121" spans="1:6" s="209" customFormat="1" ht="9.75">
      <c r="A121" s="92">
        <v>1630</v>
      </c>
      <c r="B121" s="93" t="s">
        <v>135</v>
      </c>
      <c r="C121" s="206">
        <f t="shared" si="3"/>
        <v>0</v>
      </c>
      <c r="D121" s="207"/>
      <c r="E121" s="207"/>
      <c r="F121" s="208"/>
    </row>
    <row r="122" spans="1:6" s="187" customFormat="1" ht="22.5">
      <c r="A122" s="88">
        <v>2000</v>
      </c>
      <c r="B122" s="89" t="s">
        <v>136</v>
      </c>
      <c r="C122" s="120">
        <f t="shared" si="3"/>
        <v>0</v>
      </c>
      <c r="D122" s="142"/>
      <c r="E122" s="142"/>
      <c r="F122" s="211"/>
    </row>
    <row r="123" spans="1:6" s="187" customFormat="1" ht="11.25">
      <c r="A123" s="88">
        <v>3000</v>
      </c>
      <c r="B123" s="89" t="s">
        <v>137</v>
      </c>
      <c r="C123" s="120">
        <f t="shared" si="3"/>
        <v>0</v>
      </c>
      <c r="D123" s="120">
        <f>SUM(D124,D125,D126,D127,D128,D129)</f>
        <v>0</v>
      </c>
      <c r="E123" s="120">
        <f>SUM(E124,E125,E126,E127,E128,E129)</f>
        <v>0</v>
      </c>
      <c r="F123" s="121">
        <f>SUM(F124,F125,F126,F127,F128,F129)</f>
        <v>0</v>
      </c>
    </row>
    <row r="124" spans="1:6" s="179" customFormat="1" ht="11.25">
      <c r="A124" s="87">
        <v>3100</v>
      </c>
      <c r="B124" s="47" t="s">
        <v>138</v>
      </c>
      <c r="C124" s="67">
        <f t="shared" si="3"/>
        <v>0</v>
      </c>
      <c r="D124" s="53"/>
      <c r="E124" s="53"/>
      <c r="F124" s="54"/>
    </row>
    <row r="125" spans="1:6" s="179" customFormat="1" ht="22.5">
      <c r="A125" s="87">
        <v>3200</v>
      </c>
      <c r="B125" s="47" t="s">
        <v>139</v>
      </c>
      <c r="C125" s="67">
        <f t="shared" si="3"/>
        <v>0</v>
      </c>
      <c r="D125" s="53"/>
      <c r="E125" s="53"/>
      <c r="F125" s="54"/>
    </row>
    <row r="126" spans="1:6" s="179" customFormat="1" ht="22.5">
      <c r="A126" s="87">
        <v>3300</v>
      </c>
      <c r="B126" s="47" t="s">
        <v>140</v>
      </c>
      <c r="C126" s="67">
        <f t="shared" si="3"/>
        <v>0</v>
      </c>
      <c r="D126" s="53"/>
      <c r="E126" s="53"/>
      <c r="F126" s="54"/>
    </row>
    <row r="127" spans="1:6" s="179" customFormat="1" ht="22.5">
      <c r="A127" s="87">
        <v>3400</v>
      </c>
      <c r="B127" s="47" t="s">
        <v>141</v>
      </c>
      <c r="C127" s="67">
        <f t="shared" si="3"/>
        <v>0</v>
      </c>
      <c r="D127" s="53"/>
      <c r="E127" s="53"/>
      <c r="F127" s="54"/>
    </row>
    <row r="128" spans="1:6" s="179" customFormat="1" ht="11.25">
      <c r="A128" s="87">
        <v>3500</v>
      </c>
      <c r="B128" s="47" t="s">
        <v>142</v>
      </c>
      <c r="C128" s="67">
        <f t="shared" si="3"/>
        <v>0</v>
      </c>
      <c r="D128" s="53"/>
      <c r="E128" s="53"/>
      <c r="F128" s="54"/>
    </row>
    <row r="129" spans="1:6" s="179" customFormat="1" ht="22.5">
      <c r="A129" s="87">
        <v>3600</v>
      </c>
      <c r="B129" s="47" t="s">
        <v>143</v>
      </c>
      <c r="C129" s="67">
        <f t="shared" si="3"/>
        <v>0</v>
      </c>
      <c r="D129" s="53"/>
      <c r="E129" s="53"/>
      <c r="F129" s="54"/>
    </row>
    <row r="130" spans="1:6" s="179" customFormat="1" ht="22.5">
      <c r="A130" s="87">
        <v>3800</v>
      </c>
      <c r="B130" s="47" t="s">
        <v>144</v>
      </c>
      <c r="C130" s="67">
        <f t="shared" si="3"/>
        <v>0</v>
      </c>
      <c r="D130" s="53"/>
      <c r="E130" s="53"/>
      <c r="F130" s="54"/>
    </row>
    <row r="131" spans="1:6" s="214" customFormat="1" ht="38.25">
      <c r="A131" s="114"/>
      <c r="B131" s="115" t="s">
        <v>145</v>
      </c>
      <c r="C131" s="212">
        <f t="shared" si="3"/>
        <v>1000</v>
      </c>
      <c r="D131" s="212">
        <f>SUM(D132,D144,D145)</f>
        <v>1000</v>
      </c>
      <c r="E131" s="212">
        <f>SUM(E132,E144,E145)</f>
        <v>0</v>
      </c>
      <c r="F131" s="213">
        <f>SUM(F132,F144,F145)</f>
        <v>0</v>
      </c>
    </row>
    <row r="132" spans="1:6" s="187" customFormat="1" ht="11.25">
      <c r="A132" s="119">
        <v>4000</v>
      </c>
      <c r="B132" s="56" t="s">
        <v>146</v>
      </c>
      <c r="C132" s="120">
        <f t="shared" si="3"/>
        <v>1000</v>
      </c>
      <c r="D132" s="120">
        <f>SUM(D133,D139,D140,D141,D142,D143)</f>
        <v>1000</v>
      </c>
      <c r="E132" s="120">
        <f>SUM(E133,E139,E140,E141,E142,E143)</f>
        <v>0</v>
      </c>
      <c r="F132" s="121">
        <f>SUM(F133,F139,F140,F141,F142,F143)</f>
        <v>0</v>
      </c>
    </row>
    <row r="133" spans="1:6" s="179" customFormat="1" ht="22.5">
      <c r="A133" s="87">
        <v>4100</v>
      </c>
      <c r="B133" s="47" t="s">
        <v>147</v>
      </c>
      <c r="C133" s="67">
        <f t="shared" si="3"/>
        <v>1000</v>
      </c>
      <c r="D133" s="67">
        <f>SUM(D134:D138)</f>
        <v>1000</v>
      </c>
      <c r="E133" s="67">
        <f>SUM(E134:E138)</f>
        <v>0</v>
      </c>
      <c r="F133" s="122">
        <f>SUM(F134:F138)</f>
        <v>0</v>
      </c>
    </row>
    <row r="134" spans="1:6" s="209" customFormat="1" ht="9.75">
      <c r="A134" s="92">
        <v>4110</v>
      </c>
      <c r="B134" s="93" t="s">
        <v>148</v>
      </c>
      <c r="C134" s="105">
        <f t="shared" si="3"/>
        <v>0</v>
      </c>
      <c r="D134" s="95"/>
      <c r="E134" s="95"/>
      <c r="F134" s="99"/>
    </row>
    <row r="135" spans="1:6" s="209" customFormat="1" ht="9.75">
      <c r="A135" s="92">
        <v>4140</v>
      </c>
      <c r="B135" s="93" t="s">
        <v>149</v>
      </c>
      <c r="C135" s="105">
        <f t="shared" si="3"/>
        <v>0</v>
      </c>
      <c r="D135" s="95"/>
      <c r="E135" s="95"/>
      <c r="F135" s="99"/>
    </row>
    <row r="136" spans="1:6" s="209" customFormat="1" ht="9.75">
      <c r="A136" s="92">
        <v>4150</v>
      </c>
      <c r="B136" s="93" t="s">
        <v>150</v>
      </c>
      <c r="C136" s="105">
        <f t="shared" si="3"/>
        <v>0</v>
      </c>
      <c r="D136" s="95"/>
      <c r="E136" s="95"/>
      <c r="F136" s="99"/>
    </row>
    <row r="137" spans="1:6" s="209" customFormat="1" ht="19.5">
      <c r="A137" s="92">
        <v>4160</v>
      </c>
      <c r="B137" s="93" t="s">
        <v>151</v>
      </c>
      <c r="C137" s="105">
        <f t="shared" si="3"/>
        <v>0</v>
      </c>
      <c r="D137" s="95"/>
      <c r="E137" s="95"/>
      <c r="F137" s="99"/>
    </row>
    <row r="138" spans="1:6" s="209" customFormat="1" ht="9.75">
      <c r="A138" s="92">
        <v>4180</v>
      </c>
      <c r="B138" s="93" t="s">
        <v>152</v>
      </c>
      <c r="C138" s="105">
        <f t="shared" si="3"/>
        <v>1000</v>
      </c>
      <c r="D138" s="95">
        <v>1000</v>
      </c>
      <c r="E138" s="95"/>
      <c r="F138" s="99"/>
    </row>
    <row r="139" spans="1:6" s="179" customFormat="1" ht="22.5">
      <c r="A139" s="87">
        <v>4200</v>
      </c>
      <c r="B139" s="47" t="s">
        <v>153</v>
      </c>
      <c r="C139" s="67">
        <f t="shared" si="3"/>
        <v>0</v>
      </c>
      <c r="D139" s="53"/>
      <c r="E139" s="53"/>
      <c r="F139" s="54"/>
    </row>
    <row r="140" spans="1:6" s="179" customFormat="1" ht="11.25">
      <c r="A140" s="87">
        <v>4300</v>
      </c>
      <c r="B140" s="123" t="s">
        <v>154</v>
      </c>
      <c r="C140" s="67">
        <f t="shared" si="3"/>
        <v>0</v>
      </c>
      <c r="D140" s="53"/>
      <c r="E140" s="53"/>
      <c r="F140" s="54"/>
    </row>
    <row r="141" spans="1:6" s="179" customFormat="1" ht="33.75">
      <c r="A141" s="124">
        <v>4400</v>
      </c>
      <c r="B141" s="123" t="s">
        <v>155</v>
      </c>
      <c r="C141" s="67">
        <f t="shared" si="3"/>
        <v>0</v>
      </c>
      <c r="D141" s="53"/>
      <c r="E141" s="53"/>
      <c r="F141" s="54"/>
    </row>
    <row r="142" spans="1:6" s="179" customFormat="1" ht="22.5">
      <c r="A142" s="87">
        <v>4500</v>
      </c>
      <c r="B142" s="123" t="s">
        <v>156</v>
      </c>
      <c r="C142" s="67">
        <f t="shared" si="3"/>
        <v>0</v>
      </c>
      <c r="D142" s="53"/>
      <c r="E142" s="53"/>
      <c r="F142" s="54"/>
    </row>
    <row r="143" spans="1:6" s="179" customFormat="1" ht="11.25">
      <c r="A143" s="87">
        <v>4700</v>
      </c>
      <c r="B143" s="123" t="s">
        <v>157</v>
      </c>
      <c r="C143" s="67">
        <f t="shared" si="3"/>
        <v>0</v>
      </c>
      <c r="D143" s="53"/>
      <c r="E143" s="53"/>
      <c r="F143" s="54"/>
    </row>
    <row r="144" spans="1:6" s="179" customFormat="1" ht="11.25">
      <c r="A144" s="87">
        <v>6000</v>
      </c>
      <c r="B144" s="125" t="s">
        <v>158</v>
      </c>
      <c r="C144" s="63">
        <f t="shared" si="3"/>
        <v>0</v>
      </c>
      <c r="D144" s="215"/>
      <c r="E144" s="215"/>
      <c r="F144" s="216"/>
    </row>
    <row r="145" spans="1:6" s="187" customFormat="1" ht="11.25">
      <c r="A145" s="88">
        <v>7000</v>
      </c>
      <c r="B145" s="126" t="s">
        <v>159</v>
      </c>
      <c r="C145" s="120">
        <f t="shared" si="3"/>
        <v>0</v>
      </c>
      <c r="D145" s="142"/>
      <c r="E145" s="142"/>
      <c r="F145" s="211"/>
    </row>
    <row r="146" spans="1:6" s="187" customFormat="1" ht="11.25">
      <c r="A146" s="127"/>
      <c r="B146" s="128" t="s">
        <v>160</v>
      </c>
      <c r="C146" s="184">
        <f t="shared" si="3"/>
        <v>0</v>
      </c>
      <c r="D146" s="217">
        <f>SUM(D147:D148)</f>
        <v>0</v>
      </c>
      <c r="E146" s="217">
        <f>SUM(E147:E148)</f>
        <v>0</v>
      </c>
      <c r="F146" s="218">
        <f>SUM(F147:F148)</f>
        <v>0</v>
      </c>
    </row>
    <row r="147" spans="1:6" s="187" customFormat="1" ht="11.25">
      <c r="A147" s="127"/>
      <c r="B147" s="130" t="s">
        <v>20</v>
      </c>
      <c r="C147" s="184">
        <f t="shared" si="3"/>
        <v>0</v>
      </c>
      <c r="D147" s="185"/>
      <c r="E147" s="185"/>
      <c r="F147" s="186"/>
    </row>
    <row r="148" spans="1:6" s="187" customFormat="1" ht="11.25">
      <c r="A148" s="127"/>
      <c r="B148" s="130" t="s">
        <v>21</v>
      </c>
      <c r="C148" s="184">
        <f t="shared" si="3"/>
        <v>0</v>
      </c>
      <c r="D148" s="185"/>
      <c r="E148" s="185"/>
      <c r="F148" s="186"/>
    </row>
    <row r="149" spans="1:6" s="219" customFormat="1" ht="8.25">
      <c r="A149" s="131"/>
      <c r="B149" s="132" t="s">
        <v>161</v>
      </c>
      <c r="C149" s="219">
        <f>SUM(C146,C145,C144,C132,C123,C122,C118,C82,C35,C32,C31,C26)</f>
        <v>2000</v>
      </c>
      <c r="D149" s="219">
        <f>SUM(D146,D145,D144,D132,D123,D122,D118,D82,D35,D32,D31,D26)</f>
        <v>2000</v>
      </c>
      <c r="E149" s="219">
        <f>SUM(E146,E145,E144,E132,E123,E122,E118,E82,E35,E32,E31,E26)</f>
        <v>0</v>
      </c>
      <c r="F149" s="220">
        <f>SUM(F146,F145,F144,F132,F123,F122,F118,F82,F35,F32,F31,F26)</f>
        <v>0</v>
      </c>
    </row>
    <row r="150" s="222" customFormat="1" ht="11.25">
      <c r="A150" s="221"/>
    </row>
    <row r="151" s="222" customFormat="1" ht="11.25">
      <c r="A151" s="221"/>
    </row>
    <row r="152" s="222" customFormat="1" ht="11.25">
      <c r="A152" s="221"/>
    </row>
    <row r="153" s="222" customFormat="1" ht="11.25">
      <c r="A153" s="221"/>
    </row>
    <row r="154" s="222" customFormat="1" ht="11.25">
      <c r="A154" s="221"/>
    </row>
    <row r="155" s="222" customFormat="1" ht="11.25">
      <c r="A155" s="221"/>
    </row>
    <row r="156" s="222" customFormat="1" ht="11.25">
      <c r="A156" s="221"/>
    </row>
    <row r="157" s="222" customFormat="1" ht="11.25">
      <c r="A157" s="221"/>
    </row>
    <row r="158" s="222" customFormat="1" ht="11.25">
      <c r="A158" s="221"/>
    </row>
    <row r="159" s="222" customFormat="1" ht="11.25">
      <c r="A159" s="221"/>
    </row>
    <row r="160" s="222" customFormat="1" ht="11.25">
      <c r="A160" s="221"/>
    </row>
    <row r="161" s="222" customFormat="1" ht="11.25">
      <c r="A161" s="221"/>
    </row>
    <row r="162" s="222" customFormat="1" ht="11.25">
      <c r="A162" s="221"/>
    </row>
    <row r="163" s="222" customFormat="1" ht="11.25">
      <c r="A163" s="221"/>
    </row>
    <row r="164" s="222" customFormat="1" ht="11.25">
      <c r="A164" s="221"/>
    </row>
    <row r="165" s="222" customFormat="1" ht="11.25">
      <c r="A165" s="221"/>
    </row>
    <row r="166" s="222" customFormat="1" ht="11.25">
      <c r="A166" s="221"/>
    </row>
    <row r="167" s="222" customFormat="1" ht="11.25">
      <c r="A167" s="221"/>
    </row>
    <row r="168" s="222" customFormat="1" ht="11.25">
      <c r="A168" s="221"/>
    </row>
    <row r="169" s="222" customFormat="1" ht="11.25">
      <c r="A169" s="221"/>
    </row>
    <row r="170" s="222" customFormat="1" ht="11.25">
      <c r="A170" s="221"/>
    </row>
    <row r="171" s="222" customFormat="1" ht="11.25">
      <c r="A171" s="221"/>
    </row>
    <row r="172" s="222" customFormat="1" ht="11.25">
      <c r="A172" s="221"/>
    </row>
    <row r="173" s="222" customFormat="1" ht="11.25">
      <c r="A173" s="221"/>
    </row>
    <row r="174" s="222" customFormat="1" ht="11.25">
      <c r="A174" s="221"/>
    </row>
    <row r="175" s="222" customFormat="1" ht="11.25">
      <c r="A175" s="221"/>
    </row>
    <row r="176" s="222" customFormat="1" ht="11.25">
      <c r="A176" s="221"/>
    </row>
    <row r="177" s="222" customFormat="1" ht="11.25">
      <c r="A177" s="221"/>
    </row>
    <row r="178" s="222" customFormat="1" ht="11.25">
      <c r="A178" s="221"/>
    </row>
    <row r="179" s="222" customFormat="1" ht="11.25">
      <c r="A179" s="221"/>
    </row>
    <row r="180" s="222" customFormat="1" ht="11.25">
      <c r="A180" s="221"/>
    </row>
    <row r="181" s="222" customFormat="1" ht="11.25">
      <c r="A181" s="221"/>
    </row>
    <row r="182" s="222" customFormat="1" ht="11.25">
      <c r="A182" s="221"/>
    </row>
    <row r="183" s="222" customFormat="1" ht="11.25">
      <c r="A183" s="221"/>
    </row>
    <row r="184" s="222" customFormat="1" ht="11.25">
      <c r="A184" s="221"/>
    </row>
    <row r="185" s="222" customFormat="1" ht="11.25">
      <c r="A185" s="221"/>
    </row>
    <row r="186" s="222" customFormat="1" ht="11.25">
      <c r="A186" s="221"/>
    </row>
    <row r="187" s="222" customFormat="1" ht="11.25">
      <c r="A187" s="221"/>
    </row>
    <row r="188" s="222" customFormat="1" ht="11.25">
      <c r="A188" s="221"/>
    </row>
    <row r="189" s="222" customFormat="1" ht="11.25">
      <c r="A189" s="221"/>
    </row>
    <row r="190" s="222" customFormat="1" ht="11.25">
      <c r="A190" s="221"/>
    </row>
    <row r="191" s="222" customFormat="1" ht="11.25">
      <c r="A191" s="221"/>
    </row>
    <row r="192" s="222" customFormat="1" ht="11.25">
      <c r="A192" s="221"/>
    </row>
    <row r="193" s="222" customFormat="1" ht="11.25">
      <c r="A193" s="221"/>
    </row>
    <row r="194" s="222" customFormat="1" ht="11.25">
      <c r="A194" s="221"/>
    </row>
    <row r="195" s="222" customFormat="1" ht="11.25">
      <c r="A195" s="221"/>
    </row>
    <row r="196" s="222" customFormat="1" ht="11.25">
      <c r="A196" s="221"/>
    </row>
    <row r="197" s="222" customFormat="1" ht="11.25">
      <c r="A197" s="221"/>
    </row>
    <row r="198" s="222" customFormat="1" ht="11.25">
      <c r="A198" s="221"/>
    </row>
    <row r="199" s="222" customFormat="1" ht="11.25">
      <c r="A199" s="221"/>
    </row>
    <row r="200" s="222" customFormat="1" ht="11.25">
      <c r="A200" s="221"/>
    </row>
    <row r="201" s="222" customFormat="1" ht="11.25">
      <c r="A201" s="221"/>
    </row>
    <row r="202" s="222" customFormat="1" ht="11.25">
      <c r="A202" s="221"/>
    </row>
    <row r="203" s="222" customFormat="1" ht="11.25">
      <c r="A203" s="221"/>
    </row>
    <row r="204" s="222" customFormat="1" ht="11.25">
      <c r="A204" s="221"/>
    </row>
    <row r="205" s="222" customFormat="1" ht="11.25">
      <c r="A205" s="221"/>
    </row>
    <row r="206" s="222" customFormat="1" ht="11.25">
      <c r="A206" s="221"/>
    </row>
    <row r="207" s="222" customFormat="1" ht="11.25">
      <c r="A207" s="221"/>
    </row>
    <row r="208" s="222" customFormat="1" ht="11.25">
      <c r="A208" s="221"/>
    </row>
    <row r="209" s="222" customFormat="1" ht="11.25">
      <c r="A209" s="221"/>
    </row>
    <row r="210" s="222" customFormat="1" ht="11.25">
      <c r="A210" s="221"/>
    </row>
    <row r="211" s="222" customFormat="1" ht="11.25">
      <c r="A211" s="221"/>
    </row>
    <row r="212" s="222" customFormat="1" ht="11.25">
      <c r="A212" s="221"/>
    </row>
    <row r="213" s="222" customFormat="1" ht="11.25">
      <c r="A213" s="221"/>
    </row>
    <row r="214" s="222" customFormat="1" ht="11.25">
      <c r="A214" s="221"/>
    </row>
    <row r="215" s="222" customFormat="1" ht="11.25">
      <c r="A215" s="221"/>
    </row>
    <row r="216" s="222" customFormat="1" ht="11.25">
      <c r="A216" s="221"/>
    </row>
    <row r="217" s="222" customFormat="1" ht="11.25">
      <c r="A217" s="221"/>
    </row>
    <row r="218" s="222" customFormat="1" ht="11.25">
      <c r="A218" s="221"/>
    </row>
    <row r="219" s="222" customFormat="1" ht="11.25">
      <c r="A219" s="221"/>
    </row>
    <row r="220" s="222" customFormat="1" ht="11.25">
      <c r="A220" s="221"/>
    </row>
    <row r="221" s="222" customFormat="1" ht="11.25">
      <c r="A221" s="221"/>
    </row>
    <row r="222" s="222" customFormat="1" ht="11.25">
      <c r="A222" s="221"/>
    </row>
    <row r="223" s="222" customFormat="1" ht="11.25">
      <c r="A223" s="221"/>
    </row>
    <row r="224" s="222" customFormat="1" ht="11.25">
      <c r="A224" s="221"/>
    </row>
    <row r="225" s="222" customFormat="1" ht="11.25">
      <c r="A225" s="221"/>
    </row>
    <row r="226" s="222" customFormat="1" ht="11.25">
      <c r="A226" s="221"/>
    </row>
    <row r="227" s="222" customFormat="1" ht="11.25">
      <c r="A227" s="221"/>
    </row>
    <row r="228" s="222" customFormat="1" ht="11.25">
      <c r="A228" s="221"/>
    </row>
    <row r="229" s="222" customFormat="1" ht="11.25">
      <c r="A229" s="221"/>
    </row>
    <row r="230" s="222" customFormat="1" ht="11.25">
      <c r="A230" s="221"/>
    </row>
    <row r="231" s="222" customFormat="1" ht="11.25">
      <c r="A231" s="221"/>
    </row>
    <row r="232" s="222" customFormat="1" ht="11.25">
      <c r="A232" s="221"/>
    </row>
    <row r="233" s="222" customFormat="1" ht="11.25">
      <c r="A233" s="221"/>
    </row>
    <row r="234" s="222" customFormat="1" ht="11.25">
      <c r="A234" s="221"/>
    </row>
    <row r="235" s="222" customFormat="1" ht="11.25">
      <c r="A235" s="221"/>
    </row>
    <row r="236" s="222" customFormat="1" ht="11.25">
      <c r="A236" s="221"/>
    </row>
    <row r="237" s="222" customFormat="1" ht="11.25">
      <c r="A237" s="221"/>
    </row>
    <row r="238" s="222" customFormat="1" ht="11.25">
      <c r="A238" s="221"/>
    </row>
    <row r="239" s="222" customFormat="1" ht="11.25">
      <c r="A239" s="221"/>
    </row>
    <row r="240" s="222" customFormat="1" ht="11.25">
      <c r="A240" s="221"/>
    </row>
    <row r="241" s="222" customFormat="1" ht="11.25">
      <c r="A241" s="221"/>
    </row>
    <row r="242" s="222" customFormat="1" ht="11.25">
      <c r="A242" s="221"/>
    </row>
    <row r="243" s="222" customFormat="1" ht="11.25">
      <c r="A243" s="221"/>
    </row>
    <row r="244" s="222" customFormat="1" ht="11.25">
      <c r="A244" s="221"/>
    </row>
    <row r="245" s="222" customFormat="1" ht="11.25">
      <c r="A245" s="221"/>
    </row>
    <row r="246" s="222" customFormat="1" ht="11.25">
      <c r="A246" s="221"/>
    </row>
    <row r="247" s="222" customFormat="1" ht="11.25">
      <c r="A247" s="221"/>
    </row>
    <row r="248" s="222" customFormat="1" ht="11.25">
      <c r="A248" s="221"/>
    </row>
    <row r="249" s="222" customFormat="1" ht="11.25">
      <c r="A249" s="221"/>
    </row>
    <row r="250" s="222" customFormat="1" ht="11.25">
      <c r="A250" s="221"/>
    </row>
    <row r="251" s="222" customFormat="1" ht="11.25">
      <c r="A251" s="221"/>
    </row>
    <row r="252" s="222" customFormat="1" ht="11.25">
      <c r="A252" s="221"/>
    </row>
    <row r="253" s="222" customFormat="1" ht="11.25">
      <c r="A253" s="221"/>
    </row>
    <row r="254" s="222" customFormat="1" ht="11.25">
      <c r="A254" s="221"/>
    </row>
    <row r="255" s="222" customFormat="1" ht="11.25">
      <c r="A255" s="221"/>
    </row>
    <row r="256" s="222" customFormat="1" ht="11.25">
      <c r="A256" s="221"/>
    </row>
    <row r="257" s="222" customFormat="1" ht="11.25">
      <c r="A257" s="221"/>
    </row>
    <row r="258" s="222" customFormat="1" ht="11.25">
      <c r="A258" s="221"/>
    </row>
    <row r="259" s="222" customFormat="1" ht="11.25">
      <c r="A259" s="221"/>
    </row>
    <row r="260" s="222" customFormat="1" ht="11.25">
      <c r="A260" s="221"/>
    </row>
    <row r="261" s="222" customFormat="1" ht="11.25">
      <c r="A261" s="221"/>
    </row>
    <row r="262" s="222" customFormat="1" ht="11.25">
      <c r="A262" s="221"/>
    </row>
    <row r="263" s="222" customFormat="1" ht="11.25">
      <c r="A263" s="221"/>
    </row>
    <row r="264" s="222" customFormat="1" ht="11.25">
      <c r="A264" s="221"/>
    </row>
    <row r="265" s="222" customFormat="1" ht="11.25">
      <c r="A265" s="221"/>
    </row>
    <row r="266" s="222" customFormat="1" ht="11.25">
      <c r="A266" s="221"/>
    </row>
    <row r="267" s="222" customFormat="1" ht="11.25">
      <c r="A267" s="221"/>
    </row>
    <row r="268" s="222" customFormat="1" ht="11.25">
      <c r="A268" s="221"/>
    </row>
    <row r="269" s="222" customFormat="1" ht="11.25">
      <c r="A269" s="221"/>
    </row>
    <row r="270" s="222" customFormat="1" ht="11.25">
      <c r="A270" s="221"/>
    </row>
    <row r="271" s="222" customFormat="1" ht="11.25">
      <c r="A271" s="221"/>
    </row>
    <row r="272" s="222" customFormat="1" ht="11.25">
      <c r="A272" s="221"/>
    </row>
    <row r="273" s="222" customFormat="1" ht="11.25">
      <c r="A273" s="221"/>
    </row>
    <row r="274" s="222" customFormat="1" ht="11.25">
      <c r="A274" s="221"/>
    </row>
    <row r="275" s="222" customFormat="1" ht="11.25">
      <c r="A275" s="221"/>
    </row>
    <row r="276" s="222" customFormat="1" ht="11.25">
      <c r="A276" s="221"/>
    </row>
    <row r="277" s="222" customFormat="1" ht="11.25">
      <c r="A277" s="221"/>
    </row>
    <row r="278" s="222" customFormat="1" ht="11.25">
      <c r="A278" s="221"/>
    </row>
    <row r="279" s="222" customFormat="1" ht="11.25">
      <c r="A279" s="221"/>
    </row>
    <row r="280" s="222" customFormat="1" ht="11.25">
      <c r="A280" s="221"/>
    </row>
    <row r="281" s="222" customFormat="1" ht="11.25">
      <c r="A281" s="221"/>
    </row>
    <row r="282" s="222" customFormat="1" ht="11.25">
      <c r="A282" s="221"/>
    </row>
    <row r="283" s="222" customFormat="1" ht="11.25">
      <c r="A283" s="221"/>
    </row>
    <row r="284" s="222" customFormat="1" ht="11.25">
      <c r="A284" s="221"/>
    </row>
    <row r="285" s="222" customFormat="1" ht="11.25">
      <c r="A285" s="221"/>
    </row>
    <row r="286" s="222" customFormat="1" ht="11.25">
      <c r="A286" s="221"/>
    </row>
    <row r="287" s="222" customFormat="1" ht="11.25">
      <c r="A287" s="221"/>
    </row>
    <row r="288" s="222" customFormat="1" ht="11.25">
      <c r="A288" s="221"/>
    </row>
    <row r="289" s="222" customFormat="1" ht="11.25">
      <c r="A289" s="221"/>
    </row>
    <row r="290" s="222" customFormat="1" ht="11.25">
      <c r="A290" s="221"/>
    </row>
    <row r="291" s="222" customFormat="1" ht="11.25">
      <c r="A291" s="221"/>
    </row>
    <row r="292" s="222" customFormat="1" ht="11.25">
      <c r="A292" s="221"/>
    </row>
    <row r="293" s="222" customFormat="1" ht="11.25">
      <c r="A293" s="221"/>
    </row>
    <row r="294" s="222" customFormat="1" ht="11.25">
      <c r="A294" s="221"/>
    </row>
    <row r="295" s="222" customFormat="1" ht="11.25">
      <c r="A295" s="221"/>
    </row>
    <row r="296" s="222" customFormat="1" ht="11.25">
      <c r="A296" s="221"/>
    </row>
    <row r="297" s="222" customFormat="1" ht="11.25">
      <c r="A297" s="221"/>
    </row>
    <row r="298" s="222" customFormat="1" ht="11.25">
      <c r="A298" s="221"/>
    </row>
    <row r="299" s="222" customFormat="1" ht="11.25">
      <c r="A299" s="221"/>
    </row>
    <row r="300" s="222" customFormat="1" ht="11.25">
      <c r="A300" s="221"/>
    </row>
    <row r="301" s="222" customFormat="1" ht="11.25">
      <c r="A301" s="221"/>
    </row>
    <row r="302" s="222" customFormat="1" ht="11.25">
      <c r="A302" s="221"/>
    </row>
    <row r="303" s="222" customFormat="1" ht="11.25">
      <c r="A303" s="221"/>
    </row>
    <row r="304" s="222" customFormat="1" ht="11.25">
      <c r="A304" s="221"/>
    </row>
    <row r="305" s="222" customFormat="1" ht="11.25">
      <c r="A305" s="221"/>
    </row>
    <row r="306" s="222" customFormat="1" ht="11.25">
      <c r="A306" s="221"/>
    </row>
    <row r="307" s="222" customFormat="1" ht="11.25">
      <c r="A307" s="221"/>
    </row>
    <row r="308" s="222" customFormat="1" ht="11.25">
      <c r="A308" s="221"/>
    </row>
    <row r="309" s="222" customFormat="1" ht="11.25">
      <c r="A309" s="221"/>
    </row>
    <row r="310" s="222" customFormat="1" ht="11.25">
      <c r="A310" s="221"/>
    </row>
    <row r="311" s="222" customFormat="1" ht="11.25">
      <c r="A311" s="221"/>
    </row>
    <row r="312" s="222" customFormat="1" ht="11.25">
      <c r="A312" s="221"/>
    </row>
    <row r="313" s="222" customFormat="1" ht="11.25">
      <c r="A313" s="221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Nr.4.19.2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5" width="7.8515625" style="138" customWidth="1"/>
    <col min="6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169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213</v>
      </c>
      <c r="C6" s="2"/>
      <c r="D6" s="2"/>
      <c r="E6" s="2"/>
      <c r="F6" s="2"/>
      <c r="G6" s="2"/>
      <c r="H6" s="2"/>
    </row>
    <row r="7" spans="1:8" s="3" customFormat="1" ht="12.75">
      <c r="A7" s="1" t="s">
        <v>198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166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3600</v>
      </c>
      <c r="D15" s="42">
        <f>SUM(D16,D19,D20,)</f>
        <v>3600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3600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3600</v>
      </c>
      <c r="D30" s="42">
        <f>SUM(D31,D156)</f>
        <v>3600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3600</v>
      </c>
      <c r="D31" s="80">
        <f>SUM(D141,D32)</f>
        <v>3600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3600</v>
      </c>
      <c r="D32" s="63">
        <f>SUM(D33,D132,D133)</f>
        <v>3600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02">
        <f t="shared" si="4"/>
        <v>3600</v>
      </c>
      <c r="D133" s="102">
        <f>SUM(D134,D135,D136,D137,D138,D139,D140)</f>
        <v>3600</v>
      </c>
      <c r="E133" s="102">
        <f>SUM(E134,E135,E136,E137,E138,E139,E140)</f>
        <v>0</v>
      </c>
      <c r="F133" s="90">
        <f>SUM(F134,F135,F136,F137,F138,F139,F140)</f>
        <v>0</v>
      </c>
      <c r="G133" s="102">
        <f>SUM(G134,G135,G136,G137,G138,G139,G140)</f>
        <v>0</v>
      </c>
      <c r="H133" s="103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3600</v>
      </c>
      <c r="D137" s="53">
        <v>3600</v>
      </c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0</v>
      </c>
      <c r="D141" s="116">
        <f>SUM(D142,D154,D155)</f>
        <v>0</v>
      </c>
      <c r="E141" s="116">
        <f>SUM(E142,E154,E155)</f>
        <v>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0</v>
      </c>
      <c r="D142" s="120">
        <f>SUM(D143,D149,D150,D151,D152,D153)</f>
        <v>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0</v>
      </c>
      <c r="D155" s="101"/>
      <c r="E155" s="101"/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3600</v>
      </c>
      <c r="D159" s="133">
        <f t="shared" si="6"/>
        <v>3600</v>
      </c>
      <c r="E159" s="133">
        <f t="shared" si="6"/>
        <v>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Nr.4.20.1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57421875" style="137" customWidth="1"/>
    <col min="2" max="2" width="20.421875" style="138" customWidth="1"/>
    <col min="3" max="3" width="8.421875" style="138" customWidth="1"/>
    <col min="4" max="4" width="7.00390625" style="138" customWidth="1"/>
    <col min="5" max="5" width="7.8515625" style="138" customWidth="1"/>
    <col min="6" max="6" width="7.140625" style="138" customWidth="1"/>
    <col min="7" max="7" width="6.28125" style="138" customWidth="1"/>
    <col min="8" max="8" width="7.140625" style="138" customWidth="1"/>
    <col min="9" max="9" width="0.13671875" style="138" hidden="1" customWidth="1"/>
    <col min="10" max="11" width="0" style="138" hidden="1" customWidth="1"/>
    <col min="12" max="16384" width="9.140625" style="138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170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214</v>
      </c>
      <c r="C6" s="2"/>
      <c r="D6" s="2"/>
      <c r="E6" s="2"/>
      <c r="F6" s="2"/>
      <c r="G6" s="2"/>
      <c r="H6" s="2"/>
    </row>
    <row r="7" spans="1:8" s="3" customFormat="1" ht="12.75">
      <c r="A7" s="1" t="s">
        <v>215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171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29" t="s">
        <v>6</v>
      </c>
      <c r="D9" s="230"/>
      <c r="E9" s="230"/>
      <c r="F9" s="230"/>
      <c r="G9" s="230"/>
      <c r="H9" s="231"/>
    </row>
    <row r="10" spans="1:8" s="15" customFormat="1" ht="12.75" customHeight="1">
      <c r="A10" s="13" t="s">
        <v>7</v>
      </c>
      <c r="B10" s="14"/>
      <c r="C10" s="225" t="s">
        <v>8</v>
      </c>
      <c r="D10" s="226"/>
      <c r="E10" s="226"/>
      <c r="F10" s="226"/>
      <c r="G10" s="226"/>
      <c r="H10" s="227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24830</v>
      </c>
      <c r="D15" s="42">
        <f>SUM(D16,D19,D20,)</f>
        <v>12830</v>
      </c>
      <c r="E15" s="42">
        <f>SUM(E16,E19,E20,)</f>
        <v>12000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12830</v>
      </c>
      <c r="E19" s="58">
        <v>12000</v>
      </c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24830</v>
      </c>
      <c r="D30" s="42">
        <f>SUM(D31,D156)</f>
        <v>12830</v>
      </c>
      <c r="E30" s="42">
        <f>SUM(E31,E156)</f>
        <v>12000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24830</v>
      </c>
      <c r="D31" s="80">
        <f>SUM(D141,D32)</f>
        <v>12830</v>
      </c>
      <c r="E31" s="80">
        <f>SUM(E141,E32)</f>
        <v>12000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7" customFormat="1" ht="9.75">
      <c r="A35" s="92">
        <v>1110</v>
      </c>
      <c r="B35" s="93" t="s">
        <v>37</v>
      </c>
      <c r="C35" s="96">
        <f t="shared" si="1"/>
        <v>0</v>
      </c>
      <c r="D35" s="95"/>
      <c r="E35" s="95"/>
      <c r="F35" s="95"/>
      <c r="G35" s="95"/>
      <c r="H35" s="95"/>
    </row>
    <row r="36" spans="1:8" s="97" customFormat="1" ht="9.75">
      <c r="A36" s="98" t="s">
        <v>38</v>
      </c>
      <c r="B36" s="93" t="s">
        <v>39</v>
      </c>
      <c r="C36" s="96"/>
      <c r="D36" s="95"/>
      <c r="E36" s="95"/>
      <c r="F36" s="95"/>
      <c r="G36" s="95"/>
      <c r="H36" s="99"/>
    </row>
    <row r="37" spans="1:8" s="97" customFormat="1" ht="9.75" customHeight="1">
      <c r="A37" s="98" t="s">
        <v>40</v>
      </c>
      <c r="B37" s="93" t="s">
        <v>41</v>
      </c>
      <c r="C37" s="96"/>
      <c r="D37" s="95"/>
      <c r="E37" s="95"/>
      <c r="F37" s="95"/>
      <c r="G37" s="95"/>
      <c r="H37" s="99"/>
    </row>
    <row r="38" spans="1:8" s="97" customFormat="1" ht="9.75">
      <c r="A38" s="92">
        <v>1140</v>
      </c>
      <c r="B38" s="93" t="s">
        <v>42</v>
      </c>
      <c r="C38" s="96">
        <f aca="true" t="shared" si="2" ref="C38:C69">SUM(D38:H38)</f>
        <v>0</v>
      </c>
      <c r="D38" s="95"/>
      <c r="E38" s="95"/>
      <c r="F38" s="95"/>
      <c r="G38" s="95"/>
      <c r="H38" s="95"/>
    </row>
    <row r="39" spans="1:8" s="97" customFormat="1" ht="9.75">
      <c r="A39" s="92">
        <v>1150</v>
      </c>
      <c r="B39" s="93" t="s">
        <v>43</v>
      </c>
      <c r="C39" s="96">
        <f t="shared" si="2"/>
        <v>0</v>
      </c>
      <c r="D39" s="95"/>
      <c r="E39" s="95"/>
      <c r="F39" s="95"/>
      <c r="G39" s="95"/>
      <c r="H39" s="99"/>
    </row>
    <row r="40" spans="1:8" s="97" customFormat="1" ht="9.75">
      <c r="A40" s="92">
        <v>1170</v>
      </c>
      <c r="B40" s="93" t="s">
        <v>44</v>
      </c>
      <c r="C40" s="96">
        <f t="shared" si="2"/>
        <v>0</v>
      </c>
      <c r="D40" s="95"/>
      <c r="E40" s="95"/>
      <c r="F40" s="95"/>
      <c r="G40" s="95"/>
      <c r="H40" s="99"/>
    </row>
    <row r="41" spans="1:8" s="61" customFormat="1" ht="22.5">
      <c r="A41" s="100">
        <v>1200</v>
      </c>
      <c r="B41" s="89" t="s">
        <v>45</v>
      </c>
      <c r="C41" s="91">
        <f t="shared" si="2"/>
        <v>0</v>
      </c>
      <c r="D41" s="101"/>
      <c r="E41" s="101"/>
      <c r="F41" s="101"/>
      <c r="G41" s="101"/>
      <c r="H41" s="101"/>
    </row>
    <row r="42" spans="1:8" s="61" customFormat="1" ht="11.25">
      <c r="A42" s="88">
        <v>1300</v>
      </c>
      <c r="B42" s="89" t="s">
        <v>46</v>
      </c>
      <c r="C42" s="104">
        <f t="shared" si="2"/>
        <v>0</v>
      </c>
      <c r="D42" s="102">
        <f>SUM(D43:D44)</f>
        <v>0</v>
      </c>
      <c r="E42" s="102">
        <f>SUM(E43:E44)</f>
        <v>0</v>
      </c>
      <c r="F42" s="90">
        <f>SUM(F43:F44)</f>
        <v>0</v>
      </c>
      <c r="G42" s="102">
        <f>SUM(G43:G44)</f>
        <v>0</v>
      </c>
      <c r="H42" s="103">
        <f>SUM(H43:H44)</f>
        <v>0</v>
      </c>
    </row>
    <row r="43" spans="1:8" s="97" customFormat="1" ht="19.5">
      <c r="A43" s="92">
        <v>1310</v>
      </c>
      <c r="B43" s="93" t="s">
        <v>47</v>
      </c>
      <c r="C43" s="105">
        <f t="shared" si="2"/>
        <v>0</v>
      </c>
      <c r="D43" s="95"/>
      <c r="E43" s="95"/>
      <c r="F43" s="95"/>
      <c r="G43" s="95"/>
      <c r="H43" s="99"/>
    </row>
    <row r="44" spans="1:8" s="97" customFormat="1" ht="9.75">
      <c r="A44" s="106">
        <v>1330</v>
      </c>
      <c r="B44" s="93" t="s">
        <v>48</v>
      </c>
      <c r="C44" s="105">
        <f t="shared" si="2"/>
        <v>0</v>
      </c>
      <c r="D44" s="95"/>
      <c r="E44" s="95"/>
      <c r="F44" s="95"/>
      <c r="G44" s="95"/>
      <c r="H44" s="99"/>
    </row>
    <row r="45" spans="1:8" s="61" customFormat="1" ht="22.5">
      <c r="A45" s="100">
        <v>1400</v>
      </c>
      <c r="B45" s="89" t="s">
        <v>49</v>
      </c>
      <c r="C45" s="102">
        <f t="shared" si="2"/>
        <v>0</v>
      </c>
      <c r="D45" s="102">
        <f>SUM(D46,D52,D53,D61,D71,D75,D79,D87)</f>
        <v>0</v>
      </c>
      <c r="E45" s="102">
        <f>SUM(E46,E52,E53,E61,E71,E75,E79,E87)</f>
        <v>0</v>
      </c>
      <c r="F45" s="90">
        <f>SUM(F46,F52,F53,F61,F71,F75,F79,F87)</f>
        <v>0</v>
      </c>
      <c r="G45" s="102">
        <f>SUM(G46,G52,G53,G61,G71,G75,G79,G87)</f>
        <v>0</v>
      </c>
      <c r="H45" s="103">
        <f>SUM(H46,H52,H53,H61,H71,H75,H79,H87)</f>
        <v>0</v>
      </c>
    </row>
    <row r="46" spans="1:8" s="97" customFormat="1" ht="19.5">
      <c r="A46" s="92">
        <v>1410</v>
      </c>
      <c r="B46" s="93" t="s">
        <v>50</v>
      </c>
      <c r="C46" s="105">
        <f t="shared" si="2"/>
        <v>0</v>
      </c>
      <c r="D46" s="105">
        <f>SUM(D47:D51)</f>
        <v>0</v>
      </c>
      <c r="E46" s="105">
        <f>SUM(E47:E51)</f>
        <v>0</v>
      </c>
      <c r="F46" s="94">
        <f>SUM(F47:F51)</f>
        <v>0</v>
      </c>
      <c r="G46" s="105">
        <f>SUM(G47:G51)</f>
        <v>0</v>
      </c>
      <c r="H46" s="107">
        <f>SUM(H47:H51)</f>
        <v>0</v>
      </c>
    </row>
    <row r="47" spans="1:8" s="97" customFormat="1" ht="19.5">
      <c r="A47" s="108">
        <v>1411</v>
      </c>
      <c r="B47" s="93" t="s">
        <v>51</v>
      </c>
      <c r="C47" s="105">
        <f t="shared" si="2"/>
        <v>0</v>
      </c>
      <c r="D47" s="95"/>
      <c r="E47" s="95"/>
      <c r="F47" s="95"/>
      <c r="G47" s="95"/>
      <c r="H47" s="99"/>
    </row>
    <row r="48" spans="1:8" s="97" customFormat="1" ht="19.5">
      <c r="A48" s="108">
        <v>1412</v>
      </c>
      <c r="B48" s="93" t="s">
        <v>52</v>
      </c>
      <c r="C48" s="105">
        <f t="shared" si="2"/>
        <v>0</v>
      </c>
      <c r="D48" s="95"/>
      <c r="E48" s="95"/>
      <c r="F48" s="95"/>
      <c r="G48" s="95"/>
      <c r="H48" s="99"/>
    </row>
    <row r="49" spans="1:8" s="97" customFormat="1" ht="19.5">
      <c r="A49" s="108">
        <v>1413</v>
      </c>
      <c r="B49" s="93" t="s">
        <v>53</v>
      </c>
      <c r="C49" s="105">
        <f t="shared" si="2"/>
        <v>0</v>
      </c>
      <c r="D49" s="95"/>
      <c r="E49" s="95"/>
      <c r="F49" s="95"/>
      <c r="G49" s="95"/>
      <c r="H49" s="99"/>
    </row>
    <row r="50" spans="1:8" s="97" customFormat="1" ht="19.5">
      <c r="A50" s="108">
        <v>1414</v>
      </c>
      <c r="B50" s="93" t="s">
        <v>54</v>
      </c>
      <c r="C50" s="105">
        <f t="shared" si="2"/>
        <v>0</v>
      </c>
      <c r="D50" s="95"/>
      <c r="E50" s="95"/>
      <c r="F50" s="95"/>
      <c r="G50" s="95"/>
      <c r="H50" s="99"/>
    </row>
    <row r="51" spans="1:8" s="97" customFormat="1" ht="19.5">
      <c r="A51" s="108">
        <v>1415</v>
      </c>
      <c r="B51" s="93" t="s">
        <v>55</v>
      </c>
      <c r="C51" s="105">
        <f t="shared" si="2"/>
        <v>0</v>
      </c>
      <c r="D51" s="95"/>
      <c r="E51" s="95"/>
      <c r="F51" s="95"/>
      <c r="G51" s="95"/>
      <c r="H51" s="99"/>
    </row>
    <row r="52" spans="1:8" s="97" customFormat="1" ht="19.5">
      <c r="A52" s="92">
        <v>1420</v>
      </c>
      <c r="B52" s="93" t="s">
        <v>56</v>
      </c>
      <c r="C52" s="105">
        <f t="shared" si="2"/>
        <v>0</v>
      </c>
      <c r="D52" s="95"/>
      <c r="E52" s="95"/>
      <c r="F52" s="95"/>
      <c r="G52" s="95"/>
      <c r="H52" s="99"/>
    </row>
    <row r="53" spans="1:8" s="97" customFormat="1" ht="29.25">
      <c r="A53" s="92">
        <v>1440</v>
      </c>
      <c r="B53" s="93" t="s">
        <v>57</v>
      </c>
      <c r="C53" s="105">
        <f t="shared" si="2"/>
        <v>0</v>
      </c>
      <c r="D53" s="105">
        <f>SUM(D54:D60)</f>
        <v>0</v>
      </c>
      <c r="E53" s="105">
        <f>SUM(E54:E60)</f>
        <v>0</v>
      </c>
      <c r="F53" s="94">
        <f>SUM(F54:F60)</f>
        <v>0</v>
      </c>
      <c r="G53" s="105">
        <f>SUM(G54:G60)</f>
        <v>0</v>
      </c>
      <c r="H53" s="107">
        <f>SUM(H54:H60)</f>
        <v>0</v>
      </c>
    </row>
    <row r="54" spans="1:8" s="97" customFormat="1" ht="19.5">
      <c r="A54" s="108">
        <v>1441</v>
      </c>
      <c r="B54" s="93" t="s">
        <v>58</v>
      </c>
      <c r="C54" s="105">
        <f t="shared" si="2"/>
        <v>0</v>
      </c>
      <c r="D54" s="95"/>
      <c r="E54" s="95"/>
      <c r="F54" s="95"/>
      <c r="G54" s="95"/>
      <c r="H54" s="99"/>
    </row>
    <row r="55" spans="1:8" s="97" customFormat="1" ht="19.5">
      <c r="A55" s="108">
        <v>1442</v>
      </c>
      <c r="B55" s="93" t="s">
        <v>59</v>
      </c>
      <c r="C55" s="105">
        <f t="shared" si="2"/>
        <v>0</v>
      </c>
      <c r="D55" s="95"/>
      <c r="E55" s="95"/>
      <c r="F55" s="95"/>
      <c r="G55" s="95"/>
      <c r="H55" s="99"/>
    </row>
    <row r="56" spans="1:8" s="97" customFormat="1" ht="19.5">
      <c r="A56" s="108">
        <v>1443</v>
      </c>
      <c r="B56" s="93" t="s">
        <v>60</v>
      </c>
      <c r="C56" s="105">
        <f t="shared" si="2"/>
        <v>0</v>
      </c>
      <c r="D56" s="95"/>
      <c r="E56" s="95"/>
      <c r="F56" s="95"/>
      <c r="G56" s="95"/>
      <c r="H56" s="99"/>
    </row>
    <row r="57" spans="1:8" s="97" customFormat="1" ht="9.75">
      <c r="A57" s="108">
        <v>1444</v>
      </c>
      <c r="B57" s="93" t="s">
        <v>61</v>
      </c>
      <c r="C57" s="105">
        <f t="shared" si="2"/>
        <v>0</v>
      </c>
      <c r="D57" s="95"/>
      <c r="E57" s="95"/>
      <c r="F57" s="95"/>
      <c r="G57" s="95"/>
      <c r="H57" s="99"/>
    </row>
    <row r="58" spans="1:8" s="97" customFormat="1" ht="19.5">
      <c r="A58" s="108">
        <v>1445</v>
      </c>
      <c r="B58" s="93" t="s">
        <v>62</v>
      </c>
      <c r="C58" s="105">
        <f t="shared" si="2"/>
        <v>0</v>
      </c>
      <c r="D58" s="95"/>
      <c r="E58" s="95"/>
      <c r="F58" s="95"/>
      <c r="G58" s="95"/>
      <c r="H58" s="99"/>
    </row>
    <row r="59" spans="1:8" s="97" customFormat="1" ht="19.5">
      <c r="A59" s="108">
        <v>1447</v>
      </c>
      <c r="B59" s="93" t="s">
        <v>63</v>
      </c>
      <c r="C59" s="105">
        <f t="shared" si="2"/>
        <v>0</v>
      </c>
      <c r="D59" s="95"/>
      <c r="E59" s="95"/>
      <c r="F59" s="95"/>
      <c r="G59" s="95"/>
      <c r="H59" s="99"/>
    </row>
    <row r="60" spans="1:8" s="97" customFormat="1" ht="19.5">
      <c r="A60" s="108">
        <v>1449</v>
      </c>
      <c r="B60" s="93" t="s">
        <v>64</v>
      </c>
      <c r="C60" s="105">
        <f t="shared" si="2"/>
        <v>0</v>
      </c>
      <c r="D60" s="95"/>
      <c r="E60" s="95"/>
      <c r="F60" s="95"/>
      <c r="G60" s="95"/>
      <c r="H60" s="99"/>
    </row>
    <row r="61" spans="1:8" s="97" customFormat="1" ht="39">
      <c r="A61" s="92">
        <v>1450</v>
      </c>
      <c r="B61" s="93" t="s">
        <v>65</v>
      </c>
      <c r="C61" s="105">
        <f t="shared" si="2"/>
        <v>0</v>
      </c>
      <c r="D61" s="105">
        <f>SUM(D65:D70,D62)</f>
        <v>0</v>
      </c>
      <c r="E61" s="105">
        <f>SUM(E65:E70,E62)</f>
        <v>0</v>
      </c>
      <c r="F61" s="94">
        <f>SUM(F65:F70,F62)</f>
        <v>0</v>
      </c>
      <c r="G61" s="105">
        <f>SUM(G65:G70,G62)</f>
        <v>0</v>
      </c>
      <c r="H61" s="107">
        <f>SUM(H65:H70,H62)</f>
        <v>0</v>
      </c>
    </row>
    <row r="62" spans="1:8" s="97" customFormat="1" ht="19.5">
      <c r="A62" s="109">
        <v>1451</v>
      </c>
      <c r="B62" s="110" t="s">
        <v>66</v>
      </c>
      <c r="C62" s="105">
        <f t="shared" si="2"/>
        <v>0</v>
      </c>
      <c r="D62" s="94">
        <f>D63+D64</f>
        <v>0</v>
      </c>
      <c r="E62" s="94">
        <f>E63+E64</f>
        <v>0</v>
      </c>
      <c r="F62" s="94">
        <f>F63+F64</f>
        <v>0</v>
      </c>
      <c r="G62" s="94">
        <f>G63+G64</f>
        <v>0</v>
      </c>
      <c r="H62" s="111">
        <f>H63+H64</f>
        <v>0</v>
      </c>
    </row>
    <row r="63" spans="1:8" s="97" customFormat="1" ht="9.75">
      <c r="A63" s="108"/>
      <c r="B63" s="93" t="s">
        <v>67</v>
      </c>
      <c r="C63" s="105">
        <f t="shared" si="2"/>
        <v>0</v>
      </c>
      <c r="D63" s="95"/>
      <c r="E63" s="95"/>
      <c r="F63" s="95"/>
      <c r="G63" s="95"/>
      <c r="H63" s="99"/>
    </row>
    <row r="64" spans="1:8" s="97" customFormat="1" ht="9.75">
      <c r="A64" s="108"/>
      <c r="B64" s="93" t="s">
        <v>68</v>
      </c>
      <c r="C64" s="105">
        <f t="shared" si="2"/>
        <v>0</v>
      </c>
      <c r="D64" s="95"/>
      <c r="E64" s="95"/>
      <c r="F64" s="95"/>
      <c r="G64" s="95"/>
      <c r="H64" s="99"/>
    </row>
    <row r="65" spans="1:8" s="97" customFormat="1" ht="19.5">
      <c r="A65" s="108">
        <v>1452</v>
      </c>
      <c r="B65" s="93" t="s">
        <v>69</v>
      </c>
      <c r="C65" s="105">
        <f t="shared" si="2"/>
        <v>0</v>
      </c>
      <c r="D65" s="95"/>
      <c r="E65" s="95"/>
      <c r="F65" s="95"/>
      <c r="G65" s="95"/>
      <c r="H65" s="99"/>
    </row>
    <row r="66" spans="1:8" s="97" customFormat="1" ht="19.5">
      <c r="A66" s="108">
        <v>1453</v>
      </c>
      <c r="B66" s="93" t="s">
        <v>70</v>
      </c>
      <c r="C66" s="105">
        <f t="shared" si="2"/>
        <v>0</v>
      </c>
      <c r="D66" s="95"/>
      <c r="E66" s="95"/>
      <c r="F66" s="95"/>
      <c r="G66" s="95"/>
      <c r="H66" s="99"/>
    </row>
    <row r="67" spans="1:8" s="97" customFormat="1" ht="39">
      <c r="A67" s="108">
        <v>1454</v>
      </c>
      <c r="B67" s="93" t="s">
        <v>71</v>
      </c>
      <c r="C67" s="105">
        <f t="shared" si="2"/>
        <v>0</v>
      </c>
      <c r="D67" s="95"/>
      <c r="E67" s="95"/>
      <c r="F67" s="95"/>
      <c r="G67" s="95"/>
      <c r="H67" s="99"/>
    </row>
    <row r="68" spans="1:8" s="97" customFormat="1" ht="29.25">
      <c r="A68" s="108">
        <v>1455</v>
      </c>
      <c r="B68" s="93" t="s">
        <v>72</v>
      </c>
      <c r="C68" s="105">
        <f t="shared" si="2"/>
        <v>0</v>
      </c>
      <c r="D68" s="95"/>
      <c r="E68" s="95"/>
      <c r="F68" s="95"/>
      <c r="G68" s="95"/>
      <c r="H68" s="99"/>
    </row>
    <row r="69" spans="1:8" s="97" customFormat="1" ht="68.25">
      <c r="A69" s="108">
        <v>1456</v>
      </c>
      <c r="B69" s="93" t="s">
        <v>73</v>
      </c>
      <c r="C69" s="105">
        <f t="shared" si="2"/>
        <v>0</v>
      </c>
      <c r="D69" s="95"/>
      <c r="E69" s="95"/>
      <c r="F69" s="95"/>
      <c r="G69" s="95"/>
      <c r="H69" s="99"/>
    </row>
    <row r="70" spans="1:8" s="97" customFormat="1" ht="19.5">
      <c r="A70" s="108">
        <v>1459</v>
      </c>
      <c r="B70" s="93" t="s">
        <v>74</v>
      </c>
      <c r="C70" s="105">
        <f aca="true" t="shared" si="3" ref="C70:C101">SUM(D70:H70)</f>
        <v>0</v>
      </c>
      <c r="D70" s="95"/>
      <c r="E70" s="95"/>
      <c r="F70" s="95"/>
      <c r="G70" s="95"/>
      <c r="H70" s="99"/>
    </row>
    <row r="71" spans="1:8" s="97" customFormat="1" ht="19.5">
      <c r="A71" s="92">
        <v>1460</v>
      </c>
      <c r="B71" s="93" t="s">
        <v>75</v>
      </c>
      <c r="C71" s="105">
        <f t="shared" si="3"/>
        <v>0</v>
      </c>
      <c r="D71" s="105">
        <f>SUM(D72:D74)</f>
        <v>0</v>
      </c>
      <c r="E71" s="105">
        <f>SUM(E72:E74)</f>
        <v>0</v>
      </c>
      <c r="F71" s="94">
        <f>SUM(F72:F74)</f>
        <v>0</v>
      </c>
      <c r="G71" s="105">
        <f>SUM(G72:G74)</f>
        <v>0</v>
      </c>
      <c r="H71" s="107">
        <f>SUM(H72:H74)</f>
        <v>0</v>
      </c>
    </row>
    <row r="72" spans="1:8" s="97" customFormat="1" ht="29.25">
      <c r="A72" s="108">
        <v>1461</v>
      </c>
      <c r="B72" s="93" t="s">
        <v>76</v>
      </c>
      <c r="C72" s="105">
        <f t="shared" si="3"/>
        <v>0</v>
      </c>
      <c r="D72" s="95"/>
      <c r="E72" s="95"/>
      <c r="F72" s="95"/>
      <c r="G72" s="95"/>
      <c r="H72" s="99"/>
    </row>
    <row r="73" spans="1:8" s="97" customFormat="1" ht="29.25">
      <c r="A73" s="108">
        <v>1462</v>
      </c>
      <c r="B73" s="93" t="s">
        <v>77</v>
      </c>
      <c r="C73" s="105">
        <f t="shared" si="3"/>
        <v>0</v>
      </c>
      <c r="D73" s="95"/>
      <c r="E73" s="95"/>
      <c r="F73" s="95"/>
      <c r="G73" s="95"/>
      <c r="H73" s="99"/>
    </row>
    <row r="74" spans="1:8" s="97" customFormat="1" ht="29.25">
      <c r="A74" s="108">
        <v>1469</v>
      </c>
      <c r="B74" s="93" t="s">
        <v>78</v>
      </c>
      <c r="C74" s="105">
        <f t="shared" si="3"/>
        <v>0</v>
      </c>
      <c r="D74" s="95"/>
      <c r="E74" s="95"/>
      <c r="F74" s="95"/>
      <c r="G74" s="95"/>
      <c r="H74" s="99"/>
    </row>
    <row r="75" spans="1:8" s="97" customFormat="1" ht="29.25">
      <c r="A75" s="92">
        <v>1470</v>
      </c>
      <c r="B75" s="93" t="s">
        <v>79</v>
      </c>
      <c r="C75" s="105">
        <f t="shared" si="3"/>
        <v>0</v>
      </c>
      <c r="D75" s="105">
        <f>SUM(D76:D78)</f>
        <v>0</v>
      </c>
      <c r="E75" s="105">
        <f>SUM(E76:E78)</f>
        <v>0</v>
      </c>
      <c r="F75" s="94">
        <f>SUM(F76:F78)</f>
        <v>0</v>
      </c>
      <c r="G75" s="105">
        <f>SUM(G76:G78)</f>
        <v>0</v>
      </c>
      <c r="H75" s="107">
        <f>SUM(H76:H78)</f>
        <v>0</v>
      </c>
    </row>
    <row r="76" spans="1:8" s="97" customFormat="1" ht="9.75">
      <c r="A76" s="108">
        <v>1471</v>
      </c>
      <c r="B76" s="93" t="s">
        <v>80</v>
      </c>
      <c r="C76" s="105">
        <f t="shared" si="3"/>
        <v>0</v>
      </c>
      <c r="D76" s="95"/>
      <c r="E76" s="95"/>
      <c r="F76" s="95"/>
      <c r="G76" s="95"/>
      <c r="H76" s="99"/>
    </row>
    <row r="77" spans="1:8" s="97" customFormat="1" ht="9.75">
      <c r="A77" s="108">
        <v>1472</v>
      </c>
      <c r="B77" s="93" t="s">
        <v>81</v>
      </c>
      <c r="C77" s="105">
        <f t="shared" si="3"/>
        <v>0</v>
      </c>
      <c r="D77" s="95"/>
      <c r="E77" s="95"/>
      <c r="F77" s="95"/>
      <c r="G77" s="95"/>
      <c r="H77" s="99"/>
    </row>
    <row r="78" spans="1:8" s="97" customFormat="1" ht="9.75">
      <c r="A78" s="108">
        <v>1479</v>
      </c>
      <c r="B78" s="93" t="s">
        <v>82</v>
      </c>
      <c r="C78" s="105">
        <f t="shared" si="3"/>
        <v>0</v>
      </c>
      <c r="D78" s="95"/>
      <c r="E78" s="95"/>
      <c r="F78" s="95"/>
      <c r="G78" s="95"/>
      <c r="H78" s="99"/>
    </row>
    <row r="79" spans="1:8" s="97" customFormat="1" ht="9.75">
      <c r="A79" s="92">
        <v>1480</v>
      </c>
      <c r="B79" s="93" t="s">
        <v>83</v>
      </c>
      <c r="C79" s="105">
        <f t="shared" si="3"/>
        <v>0</v>
      </c>
      <c r="D79" s="105">
        <f>SUM(D80:D86)</f>
        <v>0</v>
      </c>
      <c r="E79" s="105">
        <f>SUM(E80:E86)</f>
        <v>0</v>
      </c>
      <c r="F79" s="94">
        <f>SUM(F80:F86)</f>
        <v>0</v>
      </c>
      <c r="G79" s="105">
        <f>SUM(G80:G86)</f>
        <v>0</v>
      </c>
      <c r="H79" s="107">
        <f>SUM(H80:H86)</f>
        <v>0</v>
      </c>
    </row>
    <row r="80" spans="1:8" s="97" customFormat="1" ht="19.5">
      <c r="A80" s="108">
        <v>1481</v>
      </c>
      <c r="B80" s="93" t="s">
        <v>84</v>
      </c>
      <c r="C80" s="105">
        <f t="shared" si="3"/>
        <v>0</v>
      </c>
      <c r="D80" s="95"/>
      <c r="E80" s="95"/>
      <c r="F80" s="95"/>
      <c r="G80" s="95"/>
      <c r="H80" s="99"/>
    </row>
    <row r="81" spans="1:8" s="97" customFormat="1" ht="19.5">
      <c r="A81" s="108">
        <v>1482</v>
      </c>
      <c r="B81" s="93" t="s">
        <v>85</v>
      </c>
      <c r="C81" s="105">
        <f t="shared" si="3"/>
        <v>0</v>
      </c>
      <c r="D81" s="95"/>
      <c r="E81" s="95"/>
      <c r="F81" s="95"/>
      <c r="G81" s="95"/>
      <c r="H81" s="99"/>
    </row>
    <row r="82" spans="1:8" s="97" customFormat="1" ht="19.5">
      <c r="A82" s="108">
        <v>1483</v>
      </c>
      <c r="B82" s="93" t="s">
        <v>86</v>
      </c>
      <c r="C82" s="105">
        <f t="shared" si="3"/>
        <v>0</v>
      </c>
      <c r="D82" s="95"/>
      <c r="E82" s="95"/>
      <c r="F82" s="95"/>
      <c r="G82" s="95"/>
      <c r="H82" s="99"/>
    </row>
    <row r="83" spans="1:8" s="97" customFormat="1" ht="29.25">
      <c r="A83" s="108">
        <v>1484</v>
      </c>
      <c r="B83" s="93" t="s">
        <v>87</v>
      </c>
      <c r="C83" s="105">
        <f t="shared" si="3"/>
        <v>0</v>
      </c>
      <c r="D83" s="95"/>
      <c r="E83" s="95"/>
      <c r="F83" s="95"/>
      <c r="G83" s="95"/>
      <c r="H83" s="99"/>
    </row>
    <row r="84" spans="1:8" s="97" customFormat="1" ht="19.5">
      <c r="A84" s="108">
        <v>1485</v>
      </c>
      <c r="B84" s="93" t="s">
        <v>88</v>
      </c>
      <c r="C84" s="105">
        <f t="shared" si="3"/>
        <v>0</v>
      </c>
      <c r="D84" s="95"/>
      <c r="E84" s="95"/>
      <c r="F84" s="95"/>
      <c r="G84" s="95"/>
      <c r="H84" s="99"/>
    </row>
    <row r="85" spans="1:8" s="97" customFormat="1" ht="9.75">
      <c r="A85" s="108">
        <v>1486</v>
      </c>
      <c r="B85" s="93" t="s">
        <v>89</v>
      </c>
      <c r="C85" s="105">
        <f t="shared" si="3"/>
        <v>0</v>
      </c>
      <c r="D85" s="95"/>
      <c r="E85" s="95"/>
      <c r="F85" s="95"/>
      <c r="G85" s="95"/>
      <c r="H85" s="99"/>
    </row>
    <row r="86" spans="1:8" s="97" customFormat="1" ht="29.25">
      <c r="A86" s="108">
        <v>1489</v>
      </c>
      <c r="B86" s="93" t="s">
        <v>90</v>
      </c>
      <c r="C86" s="105">
        <f t="shared" si="3"/>
        <v>0</v>
      </c>
      <c r="D86" s="95"/>
      <c r="E86" s="95"/>
      <c r="F86" s="95"/>
      <c r="G86" s="95"/>
      <c r="H86" s="99"/>
    </row>
    <row r="87" spans="1:8" s="97" customFormat="1" ht="9.75">
      <c r="A87" s="92">
        <v>1490</v>
      </c>
      <c r="B87" s="93" t="s">
        <v>91</v>
      </c>
      <c r="C87" s="105">
        <f t="shared" si="3"/>
        <v>0</v>
      </c>
      <c r="D87" s="105">
        <f>SUM(D88:D91)</f>
        <v>0</v>
      </c>
      <c r="E87" s="105">
        <f>SUM(E88:E91)</f>
        <v>0</v>
      </c>
      <c r="F87" s="94">
        <f>SUM(F88:F91)</f>
        <v>0</v>
      </c>
      <c r="G87" s="105">
        <f>SUM(G88:G91)</f>
        <v>0</v>
      </c>
      <c r="H87" s="107">
        <f>SUM(H88:H91)</f>
        <v>0</v>
      </c>
    </row>
    <row r="88" spans="1:8" s="97" customFormat="1" ht="9.75">
      <c r="A88" s="108">
        <v>1491</v>
      </c>
      <c r="B88" s="93" t="s">
        <v>92</v>
      </c>
      <c r="C88" s="105">
        <f t="shared" si="3"/>
        <v>0</v>
      </c>
      <c r="D88" s="95"/>
      <c r="E88" s="95"/>
      <c r="F88" s="95"/>
      <c r="G88" s="95"/>
      <c r="H88" s="99"/>
    </row>
    <row r="89" spans="1:8" s="97" customFormat="1" ht="9.75">
      <c r="A89" s="108">
        <v>1492</v>
      </c>
      <c r="B89" s="93" t="s">
        <v>93</v>
      </c>
      <c r="C89" s="105">
        <f t="shared" si="3"/>
        <v>0</v>
      </c>
      <c r="D89" s="95"/>
      <c r="E89" s="95"/>
      <c r="F89" s="95"/>
      <c r="G89" s="95"/>
      <c r="H89" s="99"/>
    </row>
    <row r="90" spans="1:8" s="97" customFormat="1" ht="9.75">
      <c r="A90" s="108">
        <v>1493</v>
      </c>
      <c r="B90" s="93" t="s">
        <v>94</v>
      </c>
      <c r="C90" s="105">
        <f t="shared" si="3"/>
        <v>0</v>
      </c>
      <c r="D90" s="95"/>
      <c r="E90" s="95"/>
      <c r="F90" s="95"/>
      <c r="G90" s="95"/>
      <c r="H90" s="99"/>
    </row>
    <row r="91" spans="1:8" s="97" customFormat="1" ht="19.5">
      <c r="A91" s="108">
        <v>1499</v>
      </c>
      <c r="B91" s="93" t="s">
        <v>95</v>
      </c>
      <c r="C91" s="105">
        <f t="shared" si="3"/>
        <v>0</v>
      </c>
      <c r="D91" s="95"/>
      <c r="E91" s="95"/>
      <c r="F91" s="95"/>
      <c r="G91" s="95"/>
      <c r="H91" s="99"/>
    </row>
    <row r="92" spans="1:8" s="61" customFormat="1" ht="45">
      <c r="A92" s="100">
        <v>1500</v>
      </c>
      <c r="B92" s="89" t="s">
        <v>96</v>
      </c>
      <c r="C92" s="102">
        <f t="shared" si="3"/>
        <v>0</v>
      </c>
      <c r="D92" s="102">
        <f>SUM(D93,D97,D105,D106,D107,D114,D123,D124,D127)</f>
        <v>0</v>
      </c>
      <c r="E92" s="102">
        <f>SUM(E93,E97,E105,E106,E107,E114,E123,E124,E127)</f>
        <v>0</v>
      </c>
      <c r="F92" s="90">
        <f>SUM(F93,F97,F105,F106,F107,F114,F123,F124,F127)</f>
        <v>0</v>
      </c>
      <c r="G92" s="102">
        <f>SUM(G93,G97,G105,G106,G107,G114,G123,G124,G127)</f>
        <v>0</v>
      </c>
      <c r="H92" s="103">
        <f>SUM(H93,H97,H105,H106,H107,H114,H123,H124,H127)</f>
        <v>0</v>
      </c>
    </row>
    <row r="93" spans="1:8" s="97" customFormat="1" ht="19.5">
      <c r="A93" s="92">
        <v>1510</v>
      </c>
      <c r="B93" s="93" t="s">
        <v>97</v>
      </c>
      <c r="C93" s="105">
        <f t="shared" si="3"/>
        <v>0</v>
      </c>
      <c r="D93" s="105">
        <f>SUM(D94:D96)</f>
        <v>0</v>
      </c>
      <c r="E93" s="105">
        <f>SUM(E94:E96)</f>
        <v>0</v>
      </c>
      <c r="F93" s="94">
        <f>SUM(F94:F96)</f>
        <v>0</v>
      </c>
      <c r="G93" s="105">
        <f>SUM(G94:G96)</f>
        <v>0</v>
      </c>
      <c r="H93" s="107">
        <f>SUM(H94:H96)</f>
        <v>0</v>
      </c>
    </row>
    <row r="94" spans="1:8" s="97" customFormat="1" ht="9.75">
      <c r="A94" s="108">
        <v>1511</v>
      </c>
      <c r="B94" s="93" t="s">
        <v>98</v>
      </c>
      <c r="C94" s="105">
        <f t="shared" si="3"/>
        <v>0</v>
      </c>
      <c r="D94" s="95"/>
      <c r="E94" s="95"/>
      <c r="F94" s="95"/>
      <c r="G94" s="95"/>
      <c r="H94" s="99"/>
    </row>
    <row r="95" spans="1:8" s="97" customFormat="1" ht="9.75">
      <c r="A95" s="108">
        <v>1512</v>
      </c>
      <c r="B95" s="93" t="s">
        <v>99</v>
      </c>
      <c r="C95" s="105">
        <f t="shared" si="3"/>
        <v>0</v>
      </c>
      <c r="D95" s="95"/>
      <c r="E95" s="95"/>
      <c r="F95" s="95"/>
      <c r="G95" s="95"/>
      <c r="H95" s="99"/>
    </row>
    <row r="96" spans="1:8" s="97" customFormat="1" ht="9.75">
      <c r="A96" s="108">
        <v>1513</v>
      </c>
      <c r="B96" s="93" t="s">
        <v>100</v>
      </c>
      <c r="C96" s="105">
        <f t="shared" si="3"/>
        <v>0</v>
      </c>
      <c r="D96" s="95"/>
      <c r="E96" s="95"/>
      <c r="F96" s="95"/>
      <c r="G96" s="95"/>
      <c r="H96" s="99"/>
    </row>
    <row r="97" spans="1:8" s="97" customFormat="1" ht="29.25">
      <c r="A97" s="92">
        <v>1520</v>
      </c>
      <c r="B97" s="93" t="s">
        <v>101</v>
      </c>
      <c r="C97" s="105">
        <f t="shared" si="3"/>
        <v>0</v>
      </c>
      <c r="D97" s="105">
        <f>SUM(D98:D104)</f>
        <v>0</v>
      </c>
      <c r="E97" s="105">
        <f>SUM(E98:E104)</f>
        <v>0</v>
      </c>
      <c r="F97" s="94">
        <f>SUM(F98:F104)</f>
        <v>0</v>
      </c>
      <c r="G97" s="105">
        <f>SUM(G98:G104)</f>
        <v>0</v>
      </c>
      <c r="H97" s="107">
        <f>SUM(H98:H104)</f>
        <v>0</v>
      </c>
    </row>
    <row r="98" spans="1:8" s="97" customFormat="1" ht="9.75">
      <c r="A98" s="108">
        <v>1521</v>
      </c>
      <c r="B98" s="93" t="s">
        <v>102</v>
      </c>
      <c r="C98" s="105">
        <f t="shared" si="3"/>
        <v>0</v>
      </c>
      <c r="D98" s="95"/>
      <c r="E98" s="95"/>
      <c r="F98" s="95"/>
      <c r="G98" s="95"/>
      <c r="H98" s="99"/>
    </row>
    <row r="99" spans="1:8" s="97" customFormat="1" ht="9.75">
      <c r="A99" s="108">
        <v>1522</v>
      </c>
      <c r="B99" s="93" t="s">
        <v>103</v>
      </c>
      <c r="C99" s="105">
        <f t="shared" si="3"/>
        <v>0</v>
      </c>
      <c r="D99" s="95"/>
      <c r="E99" s="95"/>
      <c r="F99" s="95"/>
      <c r="G99" s="95"/>
      <c r="H99" s="99"/>
    </row>
    <row r="100" spans="1:8" s="97" customFormat="1" ht="9.75">
      <c r="A100" s="108">
        <v>1523</v>
      </c>
      <c r="B100" s="93" t="s">
        <v>104</v>
      </c>
      <c r="C100" s="105">
        <f t="shared" si="3"/>
        <v>0</v>
      </c>
      <c r="D100" s="95"/>
      <c r="E100" s="95"/>
      <c r="F100" s="95"/>
      <c r="G100" s="95"/>
      <c r="H100" s="99"/>
    </row>
    <row r="101" spans="1:8" s="97" customFormat="1" ht="9.75">
      <c r="A101" s="108">
        <v>1524</v>
      </c>
      <c r="B101" s="93" t="s">
        <v>105</v>
      </c>
      <c r="C101" s="105">
        <f t="shared" si="3"/>
        <v>0</v>
      </c>
      <c r="D101" s="95"/>
      <c r="E101" s="95"/>
      <c r="F101" s="95"/>
      <c r="G101" s="95"/>
      <c r="H101" s="99"/>
    </row>
    <row r="102" spans="1:8" s="97" customFormat="1" ht="9.75">
      <c r="A102" s="108">
        <v>1525</v>
      </c>
      <c r="B102" s="93" t="s">
        <v>106</v>
      </c>
      <c r="C102" s="105">
        <f aca="true" t="shared" si="4" ref="C102:C133">SUM(D102:H102)</f>
        <v>0</v>
      </c>
      <c r="D102" s="95"/>
      <c r="E102" s="95"/>
      <c r="F102" s="95"/>
      <c r="G102" s="95"/>
      <c r="H102" s="99"/>
    </row>
    <row r="103" spans="1:8" s="97" customFormat="1" ht="9.75">
      <c r="A103" s="108">
        <v>1528</v>
      </c>
      <c r="B103" s="93" t="s">
        <v>107</v>
      </c>
      <c r="C103" s="105">
        <f t="shared" si="4"/>
        <v>0</v>
      </c>
      <c r="D103" s="95"/>
      <c r="E103" s="95"/>
      <c r="F103" s="95"/>
      <c r="G103" s="95"/>
      <c r="H103" s="99"/>
    </row>
    <row r="104" spans="1:8" s="97" customFormat="1" ht="19.5">
      <c r="A104" s="108">
        <v>1529</v>
      </c>
      <c r="B104" s="93" t="s">
        <v>108</v>
      </c>
      <c r="C104" s="105">
        <f t="shared" si="4"/>
        <v>0</v>
      </c>
      <c r="D104" s="95"/>
      <c r="E104" s="95"/>
      <c r="F104" s="95"/>
      <c r="G104" s="95"/>
      <c r="H104" s="99"/>
    </row>
    <row r="105" spans="1:8" s="97" customFormat="1" ht="19.5">
      <c r="A105" s="92">
        <v>1530</v>
      </c>
      <c r="B105" s="93" t="s">
        <v>109</v>
      </c>
      <c r="C105" s="105">
        <f t="shared" si="4"/>
        <v>0</v>
      </c>
      <c r="D105" s="95"/>
      <c r="E105" s="95"/>
      <c r="F105" s="95"/>
      <c r="G105" s="95"/>
      <c r="H105" s="99"/>
    </row>
    <row r="106" spans="1:8" s="97" customFormat="1" ht="19.5">
      <c r="A106" s="92">
        <v>1540</v>
      </c>
      <c r="B106" s="93" t="s">
        <v>110</v>
      </c>
      <c r="C106" s="105">
        <f t="shared" si="4"/>
        <v>0</v>
      </c>
      <c r="D106" s="95"/>
      <c r="E106" s="95"/>
      <c r="F106" s="95"/>
      <c r="G106" s="95"/>
      <c r="H106" s="99"/>
    </row>
    <row r="107" spans="1:8" s="97" customFormat="1" ht="19.5">
      <c r="A107" s="92">
        <v>1550</v>
      </c>
      <c r="B107" s="93" t="s">
        <v>111</v>
      </c>
      <c r="C107" s="105">
        <f t="shared" si="4"/>
        <v>0</v>
      </c>
      <c r="D107" s="105">
        <f>SUM(D108:D113)</f>
        <v>0</v>
      </c>
      <c r="E107" s="105">
        <f>SUM(E108:E113)</f>
        <v>0</v>
      </c>
      <c r="F107" s="94">
        <f>SUM(F108:F113)</f>
        <v>0</v>
      </c>
      <c r="G107" s="105">
        <f>SUM(G108:G113)</f>
        <v>0</v>
      </c>
      <c r="H107" s="107">
        <f>SUM(H108:H113)</f>
        <v>0</v>
      </c>
    </row>
    <row r="108" spans="1:8" s="97" customFormat="1" ht="9.75">
      <c r="A108" s="108">
        <v>1551</v>
      </c>
      <c r="B108" s="93" t="s">
        <v>112</v>
      </c>
      <c r="C108" s="105">
        <f t="shared" si="4"/>
        <v>0</v>
      </c>
      <c r="D108" s="95"/>
      <c r="E108" s="95"/>
      <c r="F108" s="95"/>
      <c r="G108" s="95"/>
      <c r="H108" s="99"/>
    </row>
    <row r="109" spans="1:8" s="97" customFormat="1" ht="9.75">
      <c r="A109" s="108">
        <v>1552</v>
      </c>
      <c r="B109" s="93" t="s">
        <v>113</v>
      </c>
      <c r="C109" s="105">
        <f t="shared" si="4"/>
        <v>0</v>
      </c>
      <c r="D109" s="95"/>
      <c r="E109" s="95"/>
      <c r="F109" s="95"/>
      <c r="G109" s="95"/>
      <c r="H109" s="99"/>
    </row>
    <row r="110" spans="1:8" s="97" customFormat="1" ht="19.5">
      <c r="A110" s="108">
        <v>1553</v>
      </c>
      <c r="B110" s="93" t="s">
        <v>114</v>
      </c>
      <c r="C110" s="105">
        <f t="shared" si="4"/>
        <v>0</v>
      </c>
      <c r="D110" s="95"/>
      <c r="E110" s="95"/>
      <c r="F110" s="95"/>
      <c r="G110" s="95"/>
      <c r="H110" s="99"/>
    </row>
    <row r="111" spans="1:8" s="97" customFormat="1" ht="29.25">
      <c r="A111" s="108">
        <v>1554</v>
      </c>
      <c r="B111" s="93" t="s">
        <v>115</v>
      </c>
      <c r="C111" s="105">
        <f t="shared" si="4"/>
        <v>0</v>
      </c>
      <c r="D111" s="95"/>
      <c r="E111" s="95"/>
      <c r="F111" s="95"/>
      <c r="G111" s="95"/>
      <c r="H111" s="99"/>
    </row>
    <row r="112" spans="1:8" s="97" customFormat="1" ht="19.5">
      <c r="A112" s="108">
        <v>1555</v>
      </c>
      <c r="B112" s="93" t="s">
        <v>116</v>
      </c>
      <c r="C112" s="105">
        <f t="shared" si="4"/>
        <v>0</v>
      </c>
      <c r="D112" s="95"/>
      <c r="E112" s="95"/>
      <c r="F112" s="95"/>
      <c r="G112" s="95"/>
      <c r="H112" s="99"/>
    </row>
    <row r="113" spans="1:8" s="97" customFormat="1" ht="19.5">
      <c r="A113" s="108">
        <v>1559</v>
      </c>
      <c r="B113" s="93" t="s">
        <v>117</v>
      </c>
      <c r="C113" s="105">
        <f t="shared" si="4"/>
        <v>0</v>
      </c>
      <c r="D113" s="95"/>
      <c r="E113" s="95"/>
      <c r="F113" s="95"/>
      <c r="G113" s="95"/>
      <c r="H113" s="99"/>
    </row>
    <row r="114" spans="1:8" s="97" customFormat="1" ht="29.25">
      <c r="A114" s="92">
        <v>1560</v>
      </c>
      <c r="B114" s="93" t="s">
        <v>118</v>
      </c>
      <c r="C114" s="105">
        <f t="shared" si="4"/>
        <v>0</v>
      </c>
      <c r="D114" s="105">
        <f>SUM(D115:D122)</f>
        <v>0</v>
      </c>
      <c r="E114" s="105">
        <f>SUM(E115:E122)</f>
        <v>0</v>
      </c>
      <c r="F114" s="105">
        <f>SUM(F115:F122)</f>
        <v>0</v>
      </c>
      <c r="G114" s="105">
        <f>SUM(G115:G122)</f>
        <v>0</v>
      </c>
      <c r="H114" s="107">
        <f>SUM(H115:H122)</f>
        <v>0</v>
      </c>
    </row>
    <row r="115" spans="1:8" s="97" customFormat="1" ht="19.5">
      <c r="A115" s="108">
        <v>1561</v>
      </c>
      <c r="B115" s="93" t="s">
        <v>119</v>
      </c>
      <c r="C115" s="105">
        <f t="shared" si="4"/>
        <v>0</v>
      </c>
      <c r="D115" s="95"/>
      <c r="E115" s="95"/>
      <c r="F115" s="95"/>
      <c r="G115" s="95"/>
      <c r="H115" s="99"/>
    </row>
    <row r="116" spans="1:8" s="97" customFormat="1" ht="19.5">
      <c r="A116" s="108">
        <v>1562</v>
      </c>
      <c r="B116" s="93" t="s">
        <v>120</v>
      </c>
      <c r="C116" s="105">
        <f t="shared" si="4"/>
        <v>0</v>
      </c>
      <c r="D116" s="95"/>
      <c r="E116" s="95"/>
      <c r="F116" s="95"/>
      <c r="G116" s="95"/>
      <c r="H116" s="99"/>
    </row>
    <row r="117" spans="1:8" s="97" customFormat="1" ht="9.75">
      <c r="A117" s="108">
        <v>1563</v>
      </c>
      <c r="B117" s="93" t="s">
        <v>121</v>
      </c>
      <c r="C117" s="105">
        <f t="shared" si="4"/>
        <v>0</v>
      </c>
      <c r="D117" s="95"/>
      <c r="E117" s="95"/>
      <c r="F117" s="95"/>
      <c r="G117" s="95"/>
      <c r="H117" s="99"/>
    </row>
    <row r="118" spans="1:8" s="97" customFormat="1" ht="9.75">
      <c r="A118" s="108">
        <v>1564</v>
      </c>
      <c r="B118" s="93" t="s">
        <v>122</v>
      </c>
      <c r="C118" s="105">
        <f t="shared" si="4"/>
        <v>0</v>
      </c>
      <c r="D118" s="95"/>
      <c r="E118" s="95"/>
      <c r="F118" s="95"/>
      <c r="G118" s="95"/>
      <c r="H118" s="99"/>
    </row>
    <row r="119" spans="1:8" s="97" customFormat="1" ht="9.75" customHeight="1">
      <c r="A119" s="108">
        <v>1565</v>
      </c>
      <c r="B119" s="93" t="s">
        <v>123</v>
      </c>
      <c r="C119" s="105">
        <f t="shared" si="4"/>
        <v>0</v>
      </c>
      <c r="D119" s="95"/>
      <c r="E119" s="95"/>
      <c r="F119" s="95"/>
      <c r="G119" s="95"/>
      <c r="H119" s="99"/>
    </row>
    <row r="120" spans="1:8" s="97" customFormat="1" ht="9.75" customHeight="1">
      <c r="A120" s="108">
        <v>1566</v>
      </c>
      <c r="B120" s="112" t="s">
        <v>124</v>
      </c>
      <c r="C120" s="105">
        <f t="shared" si="4"/>
        <v>0</v>
      </c>
      <c r="D120" s="95"/>
      <c r="E120" s="95"/>
      <c r="F120" s="95"/>
      <c r="G120" s="95"/>
      <c r="H120" s="99"/>
    </row>
    <row r="121" spans="1:8" s="97" customFormat="1" ht="41.25" customHeight="1">
      <c r="A121" s="108">
        <v>1567</v>
      </c>
      <c r="B121" s="112" t="s">
        <v>125</v>
      </c>
      <c r="C121" s="105">
        <f t="shared" si="4"/>
        <v>0</v>
      </c>
      <c r="D121" s="95"/>
      <c r="E121" s="95"/>
      <c r="F121" s="95"/>
      <c r="G121" s="95"/>
      <c r="H121" s="99"/>
    </row>
    <row r="122" spans="1:8" s="97" customFormat="1" ht="9.75" customHeight="1">
      <c r="A122" s="108">
        <v>1568</v>
      </c>
      <c r="B122" s="110" t="s">
        <v>126</v>
      </c>
      <c r="C122" s="105">
        <f t="shared" si="4"/>
        <v>0</v>
      </c>
      <c r="D122" s="95"/>
      <c r="E122" s="95"/>
      <c r="F122" s="95"/>
      <c r="G122" s="95"/>
      <c r="H122" s="99"/>
    </row>
    <row r="123" spans="1:8" s="97" customFormat="1" ht="9.75">
      <c r="A123" s="92">
        <v>1570</v>
      </c>
      <c r="B123" s="93" t="s">
        <v>127</v>
      </c>
      <c r="C123" s="105">
        <f t="shared" si="4"/>
        <v>0</v>
      </c>
      <c r="D123" s="95"/>
      <c r="E123" s="95"/>
      <c r="F123" s="95"/>
      <c r="G123" s="95"/>
      <c r="H123" s="99"/>
    </row>
    <row r="124" spans="1:8" s="97" customFormat="1" ht="19.5">
      <c r="A124" s="92">
        <v>1580</v>
      </c>
      <c r="B124" s="93" t="s">
        <v>128</v>
      </c>
      <c r="C124" s="105">
        <f t="shared" si="4"/>
        <v>0</v>
      </c>
      <c r="D124" s="105">
        <f>SUM(D125:D126)</f>
        <v>0</v>
      </c>
      <c r="E124" s="105">
        <f>SUM(E125:E126)</f>
        <v>0</v>
      </c>
      <c r="F124" s="94">
        <f>SUM(F125:F126)</f>
        <v>0</v>
      </c>
      <c r="G124" s="105">
        <f>SUM(G125:G126)</f>
        <v>0</v>
      </c>
      <c r="H124" s="107">
        <f>SUM(H125:H126)</f>
        <v>0</v>
      </c>
    </row>
    <row r="125" spans="1:8" s="97" customFormat="1" ht="9.75">
      <c r="A125" s="108">
        <v>1581</v>
      </c>
      <c r="B125" s="93" t="s">
        <v>129</v>
      </c>
      <c r="C125" s="105">
        <f t="shared" si="4"/>
        <v>0</v>
      </c>
      <c r="D125" s="95"/>
      <c r="E125" s="95"/>
      <c r="F125" s="95"/>
      <c r="G125" s="95"/>
      <c r="H125" s="99"/>
    </row>
    <row r="126" spans="1:8" s="97" customFormat="1" ht="19.5">
      <c r="A126" s="108">
        <v>1583</v>
      </c>
      <c r="B126" s="93" t="s">
        <v>130</v>
      </c>
      <c r="C126" s="105">
        <f t="shared" si="4"/>
        <v>0</v>
      </c>
      <c r="D126" s="95"/>
      <c r="E126" s="95"/>
      <c r="F126" s="95"/>
      <c r="G126" s="95"/>
      <c r="H126" s="99"/>
    </row>
    <row r="127" spans="1:8" s="97" customFormat="1" ht="9.75">
      <c r="A127" s="92">
        <v>1590</v>
      </c>
      <c r="B127" s="93" t="s">
        <v>131</v>
      </c>
      <c r="C127" s="105">
        <f t="shared" si="4"/>
        <v>0</v>
      </c>
      <c r="D127" s="95"/>
      <c r="E127" s="95"/>
      <c r="F127" s="95"/>
      <c r="G127" s="95"/>
      <c r="H127" s="99"/>
    </row>
    <row r="128" spans="1:8" s="61" customFormat="1" ht="22.5">
      <c r="A128" s="88">
        <v>1600</v>
      </c>
      <c r="B128" s="89" t="s">
        <v>132</v>
      </c>
      <c r="C128" s="102">
        <f t="shared" si="4"/>
        <v>0</v>
      </c>
      <c r="D128" s="102">
        <f>SUM(D129,D130,D131)</f>
        <v>0</v>
      </c>
      <c r="E128" s="102">
        <f>SUM(E129,E130,E131)</f>
        <v>0</v>
      </c>
      <c r="F128" s="90">
        <f>SUM(F129,F130,F131)</f>
        <v>0</v>
      </c>
      <c r="G128" s="102">
        <f>SUM(G129,G130,G131)</f>
        <v>0</v>
      </c>
      <c r="H128" s="103">
        <f>SUM(H129,H130,H131)</f>
        <v>0</v>
      </c>
    </row>
    <row r="129" spans="1:8" s="97" customFormat="1" ht="9.75">
      <c r="A129" s="92">
        <v>1610</v>
      </c>
      <c r="B129" s="93" t="s">
        <v>133</v>
      </c>
      <c r="C129" s="105">
        <f t="shared" si="4"/>
        <v>0</v>
      </c>
      <c r="D129" s="95"/>
      <c r="E129" s="95"/>
      <c r="F129" s="95"/>
      <c r="G129" s="95"/>
      <c r="H129" s="99"/>
    </row>
    <row r="130" spans="1:8" s="97" customFormat="1" ht="9.75">
      <c r="A130" s="92">
        <v>1620</v>
      </c>
      <c r="B130" s="93" t="s">
        <v>134</v>
      </c>
      <c r="C130" s="105">
        <f t="shared" si="4"/>
        <v>0</v>
      </c>
      <c r="D130" s="95"/>
      <c r="E130" s="95"/>
      <c r="F130" s="95"/>
      <c r="G130" s="95"/>
      <c r="H130" s="99"/>
    </row>
    <row r="131" spans="1:8" s="97" customFormat="1" ht="9.75">
      <c r="A131" s="92">
        <v>1630</v>
      </c>
      <c r="B131" s="93" t="s">
        <v>135</v>
      </c>
      <c r="C131" s="105">
        <f t="shared" si="4"/>
        <v>0</v>
      </c>
      <c r="D131" s="95"/>
      <c r="E131" s="95"/>
      <c r="F131" s="95"/>
      <c r="G131" s="95"/>
      <c r="H131" s="99"/>
    </row>
    <row r="132" spans="1:8" s="61" customFormat="1" ht="22.5">
      <c r="A132" s="88">
        <v>2000</v>
      </c>
      <c r="B132" s="89" t="s">
        <v>136</v>
      </c>
      <c r="C132" s="102">
        <f t="shared" si="4"/>
        <v>0</v>
      </c>
      <c r="D132" s="101"/>
      <c r="E132" s="101"/>
      <c r="F132" s="101"/>
      <c r="G132" s="101"/>
      <c r="H132" s="113"/>
    </row>
    <row r="133" spans="1:8" s="61" customFormat="1" ht="22.5">
      <c r="A133" s="88">
        <v>3000</v>
      </c>
      <c r="B133" s="89" t="s">
        <v>137</v>
      </c>
      <c r="C133" s="139">
        <f t="shared" si="4"/>
        <v>0</v>
      </c>
      <c r="D133" s="140">
        <f>SUM(D134,D135,D136,D137,D138,D140,D139)</f>
        <v>0</v>
      </c>
      <c r="E133" s="140">
        <f>SUM(E134,E135,E136,E137,E138,E140,E139)</f>
        <v>0</v>
      </c>
      <c r="F133" s="140">
        <f>SUM(F134,F135,F136,F137,F138,F140,F139)</f>
        <v>0</v>
      </c>
      <c r="G133" s="140">
        <f>SUM(G134,G135,G136,G137,G138,G140,G139)</f>
        <v>0</v>
      </c>
      <c r="H133" s="141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4"/>
      <c r="B141" s="115" t="s">
        <v>145</v>
      </c>
      <c r="C141" s="116">
        <f t="shared" si="5"/>
        <v>24830</v>
      </c>
      <c r="D141" s="116">
        <f>SUM(D142,D154,D155)</f>
        <v>12830</v>
      </c>
      <c r="E141" s="116">
        <f>SUM(E142,E154,E155)</f>
        <v>12000</v>
      </c>
      <c r="F141" s="117">
        <f>SUM(F142,F154,F155)</f>
        <v>0</v>
      </c>
      <c r="G141" s="116">
        <f>SUM(G142,G154,G155)</f>
        <v>0</v>
      </c>
      <c r="H141" s="118">
        <f>SUM(H142,H154,H155)</f>
        <v>0</v>
      </c>
    </row>
    <row r="142" spans="1:8" s="61" customFormat="1" ht="20.25" customHeight="1">
      <c r="A142" s="119">
        <v>4000</v>
      </c>
      <c r="B142" s="56" t="s">
        <v>146</v>
      </c>
      <c r="C142" s="120">
        <f t="shared" si="5"/>
        <v>0</v>
      </c>
      <c r="D142" s="120">
        <f>SUM(D143,D149,D150,D151,D152,D153)</f>
        <v>0</v>
      </c>
      <c r="E142" s="120">
        <f>SUM(E143,E149,E150,E151,E152,E153)</f>
        <v>0</v>
      </c>
      <c r="F142" s="120">
        <f>SUM(F143,F149,F150,F151,F152,F153)</f>
        <v>0</v>
      </c>
      <c r="G142" s="120">
        <f>SUM(G143,G149,G150,G151,G152,G153)</f>
        <v>0</v>
      </c>
      <c r="H142" s="121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2">
        <f>SUM(H144:H148)</f>
        <v>0</v>
      </c>
    </row>
    <row r="144" spans="1:8" s="97" customFormat="1" ht="9.75">
      <c r="A144" s="92">
        <v>4110</v>
      </c>
      <c r="B144" s="93" t="s">
        <v>148</v>
      </c>
      <c r="C144" s="105">
        <f t="shared" si="5"/>
        <v>0</v>
      </c>
      <c r="D144" s="95"/>
      <c r="E144" s="95"/>
      <c r="F144" s="95"/>
      <c r="G144" s="95"/>
      <c r="H144" s="99"/>
    </row>
    <row r="145" spans="1:8" s="97" customFormat="1" ht="9.75">
      <c r="A145" s="92">
        <v>4140</v>
      </c>
      <c r="B145" s="93" t="s">
        <v>149</v>
      </c>
      <c r="C145" s="105">
        <f t="shared" si="5"/>
        <v>0</v>
      </c>
      <c r="D145" s="95"/>
      <c r="E145" s="95"/>
      <c r="F145" s="95"/>
      <c r="G145" s="95"/>
      <c r="H145" s="99"/>
    </row>
    <row r="146" spans="1:8" s="97" customFormat="1" ht="9.75">
      <c r="A146" s="92">
        <v>4150</v>
      </c>
      <c r="B146" s="93" t="s">
        <v>150</v>
      </c>
      <c r="C146" s="105">
        <f t="shared" si="5"/>
        <v>0</v>
      </c>
      <c r="D146" s="95"/>
      <c r="E146" s="95"/>
      <c r="F146" s="95"/>
      <c r="G146" s="95"/>
      <c r="H146" s="99"/>
    </row>
    <row r="147" spans="1:8" s="97" customFormat="1" ht="19.5">
      <c r="A147" s="92">
        <v>4160</v>
      </c>
      <c r="B147" s="93" t="s">
        <v>151</v>
      </c>
      <c r="C147" s="105">
        <f t="shared" si="5"/>
        <v>0</v>
      </c>
      <c r="D147" s="95"/>
      <c r="E147" s="95"/>
      <c r="F147" s="95"/>
      <c r="G147" s="95"/>
      <c r="H147" s="99"/>
    </row>
    <row r="148" spans="1:8" s="97" customFormat="1" ht="9.75">
      <c r="A148" s="92">
        <v>4180</v>
      </c>
      <c r="B148" s="93" t="s">
        <v>152</v>
      </c>
      <c r="C148" s="105">
        <f t="shared" si="5"/>
        <v>0</v>
      </c>
      <c r="D148" s="95"/>
      <c r="E148" s="95"/>
      <c r="F148" s="95"/>
      <c r="G148" s="95"/>
      <c r="H148" s="99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3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4">
        <v>4400</v>
      </c>
      <c r="B151" s="123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3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3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25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26" t="s">
        <v>159</v>
      </c>
      <c r="C155" s="120">
        <f t="shared" si="5"/>
        <v>24830</v>
      </c>
      <c r="D155" s="101">
        <f>3830+9000</f>
        <v>12830</v>
      </c>
      <c r="E155" s="101">
        <v>12000</v>
      </c>
      <c r="F155" s="101"/>
      <c r="G155" s="101"/>
      <c r="H155" s="113"/>
    </row>
    <row r="156" spans="1:8" s="61" customFormat="1" ht="22.5">
      <c r="A156" s="127"/>
      <c r="B156" s="128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29">
        <f>SUM(H157:H158)</f>
        <v>0</v>
      </c>
    </row>
    <row r="157" spans="1:8" s="61" customFormat="1" ht="11.25">
      <c r="A157" s="127"/>
      <c r="B157" s="130" t="s">
        <v>20</v>
      </c>
      <c r="C157" s="102">
        <f t="shared" si="5"/>
        <v>0</v>
      </c>
      <c r="D157" s="101"/>
      <c r="E157" s="101"/>
      <c r="F157" s="101"/>
      <c r="G157" s="101"/>
      <c r="H157" s="113"/>
    </row>
    <row r="158" spans="1:8" s="61" customFormat="1" ht="11.25">
      <c r="A158" s="127"/>
      <c r="B158" s="130" t="s">
        <v>21</v>
      </c>
      <c r="C158" s="102">
        <f t="shared" si="5"/>
        <v>0</v>
      </c>
      <c r="D158" s="101"/>
      <c r="E158" s="101"/>
      <c r="F158" s="101"/>
      <c r="G158" s="101"/>
      <c r="H158" s="113"/>
    </row>
    <row r="159" spans="1:8" s="132" customFormat="1" ht="8.25">
      <c r="A159" s="131"/>
      <c r="B159" s="132" t="s">
        <v>161</v>
      </c>
      <c r="C159" s="133">
        <f aca="true" t="shared" si="6" ref="C159:H159">SUM(C156,C155,C154,C142,C133,C132,C128,C92,C45,C42,C41,C34)</f>
        <v>24830</v>
      </c>
      <c r="D159" s="133">
        <f t="shared" si="6"/>
        <v>12830</v>
      </c>
      <c r="E159" s="133">
        <f t="shared" si="6"/>
        <v>12000</v>
      </c>
      <c r="F159" s="133">
        <f t="shared" si="6"/>
        <v>0</v>
      </c>
      <c r="G159" s="133">
        <f t="shared" si="6"/>
        <v>0</v>
      </c>
      <c r="H159" s="134">
        <f t="shared" si="6"/>
        <v>0</v>
      </c>
    </row>
    <row r="160" s="136" customFormat="1" ht="11.25">
      <c r="A160" s="135"/>
    </row>
    <row r="161" s="136" customFormat="1" ht="11.25">
      <c r="A161" s="135"/>
    </row>
    <row r="162" s="136" customFormat="1" ht="11.25">
      <c r="A162" s="135"/>
    </row>
    <row r="163" s="136" customFormat="1" ht="11.25">
      <c r="A163" s="135"/>
    </row>
    <row r="164" s="136" customFormat="1" ht="11.25">
      <c r="A164" s="135"/>
    </row>
    <row r="165" s="136" customFormat="1" ht="11.25">
      <c r="A165" s="135"/>
    </row>
    <row r="166" s="136" customFormat="1" ht="11.25">
      <c r="A166" s="135"/>
    </row>
    <row r="167" s="136" customFormat="1" ht="11.25">
      <c r="A167" s="135"/>
    </row>
    <row r="168" s="136" customFormat="1" ht="11.25">
      <c r="A168" s="135"/>
    </row>
    <row r="169" s="136" customFormat="1" ht="11.25">
      <c r="A169" s="135"/>
    </row>
    <row r="170" s="136" customFormat="1" ht="11.25">
      <c r="A170" s="135"/>
    </row>
    <row r="171" s="136" customFormat="1" ht="11.25">
      <c r="A171" s="135"/>
    </row>
    <row r="172" s="136" customFormat="1" ht="11.25">
      <c r="A172" s="135"/>
    </row>
    <row r="173" s="136" customFormat="1" ht="11.25">
      <c r="A173" s="135"/>
    </row>
    <row r="174" s="136" customFormat="1" ht="11.25">
      <c r="A174" s="135"/>
    </row>
    <row r="175" s="136" customFormat="1" ht="11.25">
      <c r="A175" s="135"/>
    </row>
    <row r="176" s="136" customFormat="1" ht="11.25">
      <c r="A176" s="135"/>
    </row>
    <row r="177" s="136" customFormat="1" ht="11.25">
      <c r="A177" s="135"/>
    </row>
    <row r="178" s="136" customFormat="1" ht="11.25">
      <c r="A178" s="135"/>
    </row>
    <row r="179" s="136" customFormat="1" ht="11.25">
      <c r="A179" s="135"/>
    </row>
    <row r="180" s="136" customFormat="1" ht="11.25">
      <c r="A180" s="135"/>
    </row>
    <row r="181" s="136" customFormat="1" ht="11.25">
      <c r="A181" s="135"/>
    </row>
    <row r="182" s="136" customFormat="1" ht="11.25">
      <c r="A182" s="135"/>
    </row>
    <row r="183" s="136" customFormat="1" ht="11.25">
      <c r="A183" s="135"/>
    </row>
    <row r="184" s="136" customFormat="1" ht="11.25">
      <c r="A184" s="135"/>
    </row>
    <row r="185" s="136" customFormat="1" ht="11.25">
      <c r="A185" s="135"/>
    </row>
    <row r="186" s="136" customFormat="1" ht="11.25">
      <c r="A186" s="135"/>
    </row>
    <row r="187" s="136" customFormat="1" ht="11.25">
      <c r="A187" s="135"/>
    </row>
    <row r="188" s="136" customFormat="1" ht="11.25">
      <c r="A188" s="135"/>
    </row>
    <row r="189" s="136" customFormat="1" ht="11.25">
      <c r="A189" s="135"/>
    </row>
    <row r="190" s="136" customFormat="1" ht="11.25">
      <c r="A190" s="135"/>
    </row>
    <row r="191" s="136" customFormat="1" ht="11.25">
      <c r="A191" s="135"/>
    </row>
    <row r="192" s="136" customFormat="1" ht="11.25">
      <c r="A192" s="135"/>
    </row>
    <row r="193" s="136" customFormat="1" ht="11.25">
      <c r="A193" s="135"/>
    </row>
    <row r="194" s="136" customFormat="1" ht="11.25">
      <c r="A194" s="135"/>
    </row>
    <row r="195" s="136" customFormat="1" ht="11.25">
      <c r="A195" s="135"/>
    </row>
    <row r="196" s="136" customFormat="1" ht="11.25">
      <c r="A196" s="135"/>
    </row>
    <row r="197" s="136" customFormat="1" ht="11.25">
      <c r="A197" s="135"/>
    </row>
    <row r="198" s="136" customFormat="1" ht="11.25">
      <c r="A198" s="135"/>
    </row>
    <row r="199" s="136" customFormat="1" ht="11.25">
      <c r="A199" s="135"/>
    </row>
    <row r="200" s="136" customFormat="1" ht="11.25">
      <c r="A200" s="135"/>
    </row>
    <row r="201" s="136" customFormat="1" ht="11.25">
      <c r="A201" s="135"/>
    </row>
    <row r="202" s="136" customFormat="1" ht="11.25">
      <c r="A202" s="135"/>
    </row>
    <row r="203" s="136" customFormat="1" ht="11.25">
      <c r="A203" s="135"/>
    </row>
    <row r="204" s="136" customFormat="1" ht="11.25">
      <c r="A204" s="135"/>
    </row>
    <row r="205" s="136" customFormat="1" ht="11.25">
      <c r="A205" s="135"/>
    </row>
    <row r="206" s="136" customFormat="1" ht="11.25">
      <c r="A206" s="135"/>
    </row>
    <row r="207" s="136" customFormat="1" ht="11.25">
      <c r="A207" s="135"/>
    </row>
    <row r="208" s="136" customFormat="1" ht="11.25">
      <c r="A208" s="135"/>
    </row>
    <row r="209" s="136" customFormat="1" ht="11.25">
      <c r="A209" s="135"/>
    </row>
    <row r="210" s="136" customFormat="1" ht="11.25">
      <c r="A210" s="135"/>
    </row>
    <row r="211" s="136" customFormat="1" ht="11.25">
      <c r="A211" s="135"/>
    </row>
    <row r="212" s="136" customFormat="1" ht="11.25">
      <c r="A212" s="135"/>
    </row>
    <row r="213" s="136" customFormat="1" ht="11.25">
      <c r="A213" s="135"/>
    </row>
    <row r="214" s="136" customFormat="1" ht="11.25">
      <c r="A214" s="135"/>
    </row>
    <row r="215" s="136" customFormat="1" ht="11.25">
      <c r="A215" s="135"/>
    </row>
    <row r="216" s="136" customFormat="1" ht="11.25">
      <c r="A216" s="135"/>
    </row>
    <row r="217" s="136" customFormat="1" ht="11.25">
      <c r="A217" s="135"/>
    </row>
    <row r="218" s="136" customFormat="1" ht="11.25">
      <c r="A218" s="135"/>
    </row>
    <row r="219" s="136" customFormat="1" ht="11.25">
      <c r="A219" s="135"/>
    </row>
    <row r="220" s="136" customFormat="1" ht="11.25">
      <c r="A220" s="135"/>
    </row>
    <row r="221" s="136" customFormat="1" ht="11.25">
      <c r="A221" s="135"/>
    </row>
    <row r="222" s="136" customFormat="1" ht="11.25">
      <c r="A222" s="135"/>
    </row>
    <row r="223" s="136" customFormat="1" ht="11.25">
      <c r="A223" s="135"/>
    </row>
    <row r="224" s="136" customFormat="1" ht="11.25">
      <c r="A224" s="135"/>
    </row>
    <row r="225" s="136" customFormat="1" ht="11.25">
      <c r="A225" s="135"/>
    </row>
    <row r="226" s="136" customFormat="1" ht="11.25">
      <c r="A226" s="135"/>
    </row>
    <row r="227" s="136" customFormat="1" ht="11.25">
      <c r="A227" s="135"/>
    </row>
    <row r="228" s="136" customFormat="1" ht="11.25">
      <c r="A228" s="135"/>
    </row>
    <row r="229" s="136" customFormat="1" ht="11.25">
      <c r="A229" s="135"/>
    </row>
    <row r="230" s="136" customFormat="1" ht="11.25">
      <c r="A230" s="135"/>
    </row>
    <row r="231" s="136" customFormat="1" ht="11.25">
      <c r="A231" s="135"/>
    </row>
    <row r="232" s="136" customFormat="1" ht="11.25">
      <c r="A232" s="135"/>
    </row>
    <row r="233" s="136" customFormat="1" ht="11.25">
      <c r="A233" s="135"/>
    </row>
    <row r="234" s="136" customFormat="1" ht="11.25">
      <c r="A234" s="135"/>
    </row>
    <row r="235" s="136" customFormat="1" ht="11.25">
      <c r="A235" s="135"/>
    </row>
    <row r="236" s="136" customFormat="1" ht="11.25">
      <c r="A236" s="135"/>
    </row>
    <row r="237" s="136" customFormat="1" ht="11.25">
      <c r="A237" s="135"/>
    </row>
    <row r="238" s="136" customFormat="1" ht="11.25">
      <c r="A238" s="135"/>
    </row>
    <row r="239" s="136" customFormat="1" ht="11.25">
      <c r="A239" s="135"/>
    </row>
    <row r="240" s="136" customFormat="1" ht="11.25">
      <c r="A240" s="135"/>
    </row>
    <row r="241" s="136" customFormat="1" ht="11.25">
      <c r="A241" s="135"/>
    </row>
    <row r="242" s="136" customFormat="1" ht="11.25">
      <c r="A242" s="135"/>
    </row>
    <row r="243" s="136" customFormat="1" ht="11.25">
      <c r="A243" s="135"/>
    </row>
    <row r="244" s="136" customFormat="1" ht="11.25">
      <c r="A244" s="135"/>
    </row>
    <row r="245" s="136" customFormat="1" ht="11.25">
      <c r="A245" s="135"/>
    </row>
    <row r="246" s="136" customFormat="1" ht="11.25">
      <c r="A246" s="135"/>
    </row>
    <row r="247" s="136" customFormat="1" ht="11.25">
      <c r="A247" s="135"/>
    </row>
    <row r="248" s="136" customFormat="1" ht="11.25">
      <c r="A248" s="135"/>
    </row>
    <row r="249" s="136" customFormat="1" ht="11.25">
      <c r="A249" s="135"/>
    </row>
    <row r="250" s="136" customFormat="1" ht="11.25">
      <c r="A250" s="135"/>
    </row>
    <row r="251" s="136" customFormat="1" ht="11.25">
      <c r="A251" s="135"/>
    </row>
    <row r="252" s="136" customFormat="1" ht="11.25">
      <c r="A252" s="135"/>
    </row>
    <row r="253" s="136" customFormat="1" ht="11.25">
      <c r="A253" s="135"/>
    </row>
    <row r="254" s="136" customFormat="1" ht="11.25">
      <c r="A254" s="135"/>
    </row>
    <row r="255" s="136" customFormat="1" ht="11.25">
      <c r="A255" s="135"/>
    </row>
    <row r="256" s="136" customFormat="1" ht="11.25">
      <c r="A256" s="135"/>
    </row>
    <row r="257" s="136" customFormat="1" ht="11.25">
      <c r="A257" s="135"/>
    </row>
    <row r="258" s="136" customFormat="1" ht="11.25">
      <c r="A258" s="135"/>
    </row>
    <row r="259" s="136" customFormat="1" ht="11.25">
      <c r="A259" s="135"/>
    </row>
    <row r="260" s="136" customFormat="1" ht="11.25">
      <c r="A260" s="135"/>
    </row>
    <row r="261" s="136" customFormat="1" ht="11.25">
      <c r="A261" s="135"/>
    </row>
    <row r="262" s="136" customFormat="1" ht="11.25">
      <c r="A262" s="135"/>
    </row>
    <row r="263" s="136" customFormat="1" ht="11.25">
      <c r="A263" s="135"/>
    </row>
    <row r="264" s="136" customFormat="1" ht="11.25">
      <c r="A264" s="135"/>
    </row>
    <row r="265" s="136" customFormat="1" ht="11.25">
      <c r="A265" s="135"/>
    </row>
    <row r="266" s="136" customFormat="1" ht="11.25">
      <c r="A266" s="135"/>
    </row>
    <row r="267" s="136" customFormat="1" ht="11.25">
      <c r="A267" s="135"/>
    </row>
    <row r="268" s="136" customFormat="1" ht="11.25">
      <c r="A268" s="135"/>
    </row>
    <row r="269" s="136" customFormat="1" ht="11.25">
      <c r="A269" s="135"/>
    </row>
    <row r="270" s="136" customFormat="1" ht="11.25">
      <c r="A270" s="135"/>
    </row>
    <row r="271" s="136" customFormat="1" ht="11.25">
      <c r="A271" s="135"/>
    </row>
    <row r="272" s="136" customFormat="1" ht="11.25">
      <c r="A272" s="135"/>
    </row>
    <row r="273" s="136" customFormat="1" ht="11.25">
      <c r="A273" s="135"/>
    </row>
    <row r="274" s="136" customFormat="1" ht="11.25">
      <c r="A274" s="135"/>
    </row>
    <row r="275" s="136" customFormat="1" ht="11.25">
      <c r="A275" s="135"/>
    </row>
    <row r="276" s="136" customFormat="1" ht="11.25">
      <c r="A276" s="135"/>
    </row>
    <row r="277" s="136" customFormat="1" ht="11.25">
      <c r="A277" s="135"/>
    </row>
    <row r="278" s="136" customFormat="1" ht="11.25">
      <c r="A278" s="135"/>
    </row>
    <row r="279" s="136" customFormat="1" ht="11.25">
      <c r="A279" s="135"/>
    </row>
    <row r="280" s="136" customFormat="1" ht="11.25">
      <c r="A280" s="135"/>
    </row>
    <row r="281" s="136" customFormat="1" ht="11.25">
      <c r="A281" s="135"/>
    </row>
    <row r="282" s="136" customFormat="1" ht="11.25">
      <c r="A282" s="135"/>
    </row>
    <row r="283" s="136" customFormat="1" ht="11.25">
      <c r="A283" s="135"/>
    </row>
    <row r="284" s="136" customFormat="1" ht="11.25">
      <c r="A284" s="135"/>
    </row>
    <row r="285" s="136" customFormat="1" ht="11.25">
      <c r="A285" s="135"/>
    </row>
    <row r="286" s="136" customFormat="1" ht="11.25">
      <c r="A286" s="135"/>
    </row>
    <row r="287" s="136" customFormat="1" ht="11.25">
      <c r="A287" s="135"/>
    </row>
    <row r="288" s="136" customFormat="1" ht="11.25">
      <c r="A288" s="135"/>
    </row>
    <row r="289" s="136" customFormat="1" ht="11.25">
      <c r="A289" s="135"/>
    </row>
    <row r="290" s="136" customFormat="1" ht="11.25">
      <c r="A290" s="135"/>
    </row>
    <row r="291" s="136" customFormat="1" ht="11.25">
      <c r="A291" s="135"/>
    </row>
    <row r="292" s="136" customFormat="1" ht="11.25">
      <c r="A292" s="135"/>
    </row>
    <row r="293" s="136" customFormat="1" ht="11.25">
      <c r="A293" s="135"/>
    </row>
    <row r="294" s="136" customFormat="1" ht="11.25">
      <c r="A294" s="135"/>
    </row>
    <row r="295" s="136" customFormat="1" ht="11.25">
      <c r="A295" s="135"/>
    </row>
    <row r="296" s="136" customFormat="1" ht="11.25">
      <c r="A296" s="135"/>
    </row>
    <row r="297" s="136" customFormat="1" ht="11.25">
      <c r="A297" s="135"/>
    </row>
    <row r="298" s="136" customFormat="1" ht="11.25">
      <c r="A298" s="135"/>
    </row>
    <row r="299" s="136" customFormat="1" ht="11.25">
      <c r="A299" s="135"/>
    </row>
    <row r="300" s="136" customFormat="1" ht="11.25">
      <c r="A300" s="135"/>
    </row>
    <row r="301" s="136" customFormat="1" ht="11.25">
      <c r="A301" s="135"/>
    </row>
    <row r="302" s="136" customFormat="1" ht="11.25">
      <c r="A302" s="135"/>
    </row>
    <row r="303" s="136" customFormat="1" ht="11.25">
      <c r="A303" s="135"/>
    </row>
    <row r="304" s="136" customFormat="1" ht="11.25">
      <c r="A304" s="135"/>
    </row>
    <row r="305" s="136" customFormat="1" ht="11.25">
      <c r="A305" s="135"/>
    </row>
    <row r="306" s="136" customFormat="1" ht="11.25">
      <c r="A306" s="135"/>
    </row>
    <row r="307" s="136" customFormat="1" ht="11.25">
      <c r="A307" s="135"/>
    </row>
    <row r="308" s="136" customFormat="1" ht="11.25">
      <c r="A308" s="135"/>
    </row>
    <row r="309" s="136" customFormat="1" ht="11.25">
      <c r="A309" s="135"/>
    </row>
    <row r="310" s="136" customFormat="1" ht="11.25">
      <c r="A310" s="135"/>
    </row>
    <row r="311" s="136" customFormat="1" ht="11.25">
      <c r="A311" s="135"/>
    </row>
    <row r="312" s="136" customFormat="1" ht="11.25">
      <c r="A312" s="135"/>
    </row>
    <row r="313" s="136" customFormat="1" ht="11.25">
      <c r="A313" s="135"/>
    </row>
    <row r="314" s="136" customFormat="1" ht="11.25">
      <c r="A314" s="135"/>
    </row>
    <row r="315" s="136" customFormat="1" ht="11.25">
      <c r="A315" s="135"/>
    </row>
    <row r="316" s="136" customFormat="1" ht="11.25">
      <c r="A316" s="135"/>
    </row>
    <row r="317" s="136" customFormat="1" ht="11.25">
      <c r="A317" s="135"/>
    </row>
    <row r="318" s="136" customFormat="1" ht="11.25">
      <c r="A318" s="135"/>
    </row>
    <row r="319" s="136" customFormat="1" ht="11.25">
      <c r="A319" s="135"/>
    </row>
    <row r="320" s="136" customFormat="1" ht="11.25">
      <c r="A320" s="135"/>
    </row>
    <row r="321" s="136" customFormat="1" ht="11.25">
      <c r="A321" s="135"/>
    </row>
    <row r="322" s="136" customFormat="1" ht="11.25">
      <c r="A322" s="135"/>
    </row>
    <row r="323" s="136" customFormat="1" ht="11.25">
      <c r="A323" s="135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 xml:space="preserve">&amp;C                               &amp;RTāme Nr.4.21.1
            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irena</cp:lastModifiedBy>
  <cp:lastPrinted>2006-01-09T13:34:02Z</cp:lastPrinted>
  <dcterms:created xsi:type="dcterms:W3CDTF">2006-01-02T10:34:47Z</dcterms:created>
  <dcterms:modified xsi:type="dcterms:W3CDTF">2006-01-09T13:35:16Z</dcterms:modified>
  <cp:category/>
  <cp:version/>
  <cp:contentType/>
  <cp:contentStatus/>
</cp:coreProperties>
</file>