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8445" firstSheet="3" activeTab="14"/>
  </bookViews>
  <sheets>
    <sheet name="6.18.1.tāme" sheetId="1" r:id="rId1"/>
    <sheet name="6.18.2.tāme" sheetId="2" r:id="rId2"/>
    <sheet name="6.19.1.tāme" sheetId="3" r:id="rId3"/>
    <sheet name="6.19.2.tāme" sheetId="4" r:id="rId4"/>
    <sheet name="7.1.1.tāme" sheetId="5" r:id="rId5"/>
    <sheet name="7.1.2.tāme" sheetId="6" r:id="rId6"/>
    <sheet name="7.1.3.tāme" sheetId="7" r:id="rId7"/>
    <sheet name="7.1.4.tāme" sheetId="8" r:id="rId8"/>
    <sheet name="7.1.5.tāme" sheetId="9" r:id="rId9"/>
    <sheet name="7.1.6.tāme" sheetId="10" r:id="rId10"/>
    <sheet name="7.2.1.tāme" sheetId="11" r:id="rId11"/>
    <sheet name="7.3.1.tāme" sheetId="12" r:id="rId12"/>
    <sheet name="7.4.1.tāme" sheetId="13" r:id="rId13"/>
    <sheet name="7.5.1.tāme" sheetId="14" r:id="rId14"/>
    <sheet name="7.6.1.tāme" sheetId="15" r:id="rId15"/>
    <sheet name="7.7.1.tāme" sheetId="16" r:id="rId16"/>
  </sheets>
  <externalReferences>
    <externalReference r:id="rId19"/>
  </externalReferences>
  <definedNames>
    <definedName name="_xlnm.Print_Area" localSheetId="0">'6.18.1.tāme'!$A$2:$H$159</definedName>
    <definedName name="_xlnm.Print_Area" localSheetId="1">'6.18.2.tāme'!$A$2:$F$149</definedName>
    <definedName name="_xlnm.Print_Area" localSheetId="2">'6.19.1.tāme'!$A$2:$H$159</definedName>
    <definedName name="_xlnm.Print_Area" localSheetId="3">'6.19.2.tāme'!$A$2:$F$149</definedName>
    <definedName name="_xlnm.Print_Area" localSheetId="4">'7.1.1.tāme'!$A$2:$H$159</definedName>
    <definedName name="_xlnm.Print_Area" localSheetId="5">'7.1.2.tāme'!$A$2:$F$149</definedName>
    <definedName name="_xlnm.Print_Area" localSheetId="6">'7.1.3.tāme'!$A$2:$H$159</definedName>
    <definedName name="_xlnm.Print_Area" localSheetId="7">'7.1.4.tāme'!$A$2:$H$159</definedName>
    <definedName name="_xlnm.Print_Area" localSheetId="8">'7.1.5.tāme'!$A$2:$F$149</definedName>
    <definedName name="_xlnm.Print_Area" localSheetId="9">'7.1.6.tāme'!$A$2:$H$159</definedName>
    <definedName name="_xlnm.Print_Area" localSheetId="10">'7.2.1.tāme'!$A$2:$H$159</definedName>
    <definedName name="_xlnm.Print_Area" localSheetId="11">'7.3.1.tāme'!$A$2:$F$149</definedName>
    <definedName name="_xlnm.Print_Area" localSheetId="12">'7.4.1.tāme'!$A$2:$H$159</definedName>
    <definedName name="_xlnm.Print_Area" localSheetId="13">'7.5.1.tāme'!$A$2:$H$159</definedName>
    <definedName name="_xlnm.Print_Area" localSheetId="14">'7.6.1.tāme'!$A$2:$H$159</definedName>
    <definedName name="_xlnm.Print_Area" localSheetId="15">'7.7.1.tāme'!$A$2:$H$159</definedName>
    <definedName name="_xlnm.Print_Titles" localSheetId="0">'6.18.1.tāme'!$12:$12</definedName>
    <definedName name="_xlnm.Print_Titles" localSheetId="1">'6.18.2.tāme'!$12:$12</definedName>
    <definedName name="_xlnm.Print_Titles" localSheetId="2">'6.19.1.tāme'!$12:$12</definedName>
    <definedName name="_xlnm.Print_Titles" localSheetId="3">'6.19.2.tāme'!$12:$12</definedName>
    <definedName name="_xlnm.Print_Titles" localSheetId="4">'7.1.1.tāme'!$12:$12</definedName>
    <definedName name="_xlnm.Print_Titles" localSheetId="5">'7.1.2.tāme'!$12:$12</definedName>
    <definedName name="_xlnm.Print_Titles" localSheetId="6">'7.1.3.tāme'!$12:$12</definedName>
    <definedName name="_xlnm.Print_Titles" localSheetId="7">'7.1.4.tāme'!$12:$12</definedName>
    <definedName name="_xlnm.Print_Titles" localSheetId="8">'7.1.5.tāme'!$12:$12</definedName>
    <definedName name="_xlnm.Print_Titles" localSheetId="9">'7.1.6.tāme'!$12:$12</definedName>
    <definedName name="_xlnm.Print_Titles" localSheetId="10">'7.2.1.tāme'!$12:$12</definedName>
    <definedName name="_xlnm.Print_Titles" localSheetId="11">'7.3.1.tāme'!$12:$12</definedName>
    <definedName name="_xlnm.Print_Titles" localSheetId="12">'7.4.1.tāme'!$12:$12</definedName>
    <definedName name="_xlnm.Print_Titles" localSheetId="13">'7.5.1.tāme'!$12:$12</definedName>
    <definedName name="_xlnm.Print_Titles" localSheetId="14">'7.6.1.tāme'!$12:$12</definedName>
    <definedName name="_xlnm.Print_Titles" localSheetId="15">'7.7.1.tāme'!$12:$12</definedName>
  </definedNames>
  <calcPr fullCalcOnLoad="1"/>
</workbook>
</file>

<file path=xl/sharedStrings.xml><?xml version="1.0" encoding="utf-8"?>
<sst xmlns="http://schemas.openxmlformats.org/spreadsheetml/2006/main" count="2830" uniqueCount="210">
  <si>
    <t>IEŅĒMUMU UN IZDEVUMU TĀME 2006.GADAM</t>
  </si>
  <si>
    <t xml:space="preserve">Iestāde               </t>
  </si>
  <si>
    <t>Adrese</t>
  </si>
  <si>
    <t>Budžeta subkonta Nr.</t>
  </si>
  <si>
    <t>Rādītāju nosaukumi</t>
  </si>
  <si>
    <t xml:space="preserve"> Izdevumu tāme </t>
  </si>
  <si>
    <t>kods</t>
  </si>
  <si>
    <t>2006.gadam</t>
  </si>
  <si>
    <t xml:space="preserve">Budžeta klasifik. </t>
  </si>
  <si>
    <t>Kopā</t>
  </si>
  <si>
    <t>Pamatbudžets</t>
  </si>
  <si>
    <t>Maksājumi no valsts budžeta</t>
  </si>
  <si>
    <t>Maksājumi no citiem budžetiem</t>
  </si>
  <si>
    <t>Maksas pakalp.</t>
  </si>
  <si>
    <t>Spec. budž.</t>
  </si>
  <si>
    <t>1</t>
  </si>
  <si>
    <t xml:space="preserve">  I   IEŅĒMUMI</t>
  </si>
  <si>
    <t>Ieņēmumi pavisam kopā, t.sk.</t>
  </si>
  <si>
    <t>Atlikums gada sākumā, t.sk:</t>
  </si>
  <si>
    <t>kasē</t>
  </si>
  <si>
    <t>bankā</t>
  </si>
  <si>
    <t>Tekošā gada ieņēmumi</t>
  </si>
  <si>
    <t>X</t>
  </si>
  <si>
    <t>Maksas pakalpojumi un citi pašu ieņēmumi kopā, t.sk:</t>
  </si>
  <si>
    <t>Maksa par izglītības pakalpojumiem</t>
  </si>
  <si>
    <t>Ieņēmumi par dokumentu izsniegšanu un kancelejas pakalpojumiem</t>
  </si>
  <si>
    <t>Ieņēmumi par nomu un īri</t>
  </si>
  <si>
    <t>Ieņēmumi par pārējiem budžeta iestāžu maksas pakalpojumiem</t>
  </si>
  <si>
    <t>Citi iepriekš neklasificētie maksas pakalpojumi u.c.pašu ieņēmumi</t>
  </si>
  <si>
    <t>85% VSAA finansējums</t>
  </si>
  <si>
    <t xml:space="preserve">    -</t>
  </si>
  <si>
    <t xml:space="preserve">  I I     IZDEVUMI</t>
  </si>
  <si>
    <t>Izdevumi pavisam kopā, t.sk.</t>
  </si>
  <si>
    <t>Izdevumi (uzturēšanas izdevumi+izdevumi kapitālieguldījumiem)</t>
  </si>
  <si>
    <t>Uzturēšanas izdevumi kopā (1000,2000, 3000)</t>
  </si>
  <si>
    <t>Kārtējie izdevumi - kopā</t>
  </si>
  <si>
    <t>Atalgojums kopā</t>
  </si>
  <si>
    <t>Algas</t>
  </si>
  <si>
    <t>Ls</t>
  </si>
  <si>
    <t>Vidējā alga mēnesī</t>
  </si>
  <si>
    <t>skaits</t>
  </si>
  <si>
    <t xml:space="preserve">Darbinieku skaits </t>
  </si>
  <si>
    <t>Piemaksas pie algām</t>
  </si>
  <si>
    <t>Pabalsti un kompensācijas</t>
  </si>
  <si>
    <t>Atalgojums ārštata darbiniekiem</t>
  </si>
  <si>
    <t>Valsts sociālās apdrošināšanas iemaksas</t>
  </si>
  <si>
    <t>Komandējumu izdevumi</t>
  </si>
  <si>
    <t>Iekšzemes komandējumi un dienesta braucieni</t>
  </si>
  <si>
    <t>Ārvalstu komandējumi</t>
  </si>
  <si>
    <t>Pakalpojumu apmaksa - kopā</t>
  </si>
  <si>
    <t>Pasta, telefona un citu sakaru pakalpojumu apmaksa, t.sk.:</t>
  </si>
  <si>
    <t>Telefona abonēšanas maksa, vietējo un tālsarunu apmaksa</t>
  </si>
  <si>
    <t>Valsts nozīmes datu pārraides tīkla pakalpojumu apmaksa</t>
  </si>
  <si>
    <t>Pārējo sakaru pakalpojumu apmaksa</t>
  </si>
  <si>
    <t>Mobilā telefona abonēšanas maksas, sarunu apmaksa</t>
  </si>
  <si>
    <t>Interneta pakalpojumu sniedzēju apmaksa</t>
  </si>
  <si>
    <t>Darba dēvēja apmaksātie veselības aprūpes pasākumi</t>
  </si>
  <si>
    <t>Ar administrācijas darbības nodrošināšanu saistīto pakalpojumu apmaksa, t.sk:</t>
  </si>
  <si>
    <t>Tipogrāfiju un publikāciju pakalpojumi</t>
  </si>
  <si>
    <t>Ārzemju delegāciju saimnieciskā apkalpošana</t>
  </si>
  <si>
    <t>Periodiskās literatūras iegāde iestādes vajadzībām</t>
  </si>
  <si>
    <t>Juridiskie pakalpojumi</t>
  </si>
  <si>
    <t>Semināru, kursu u.tml.pasākumu apmaksa</t>
  </si>
  <si>
    <t>Līgumdarbu apmaksa (ja līg.tiek slēgts ar jurid.pers.)</t>
  </si>
  <si>
    <t>Citi pakalpojumi, saistīti ar administrācijas vajadzībām</t>
  </si>
  <si>
    <t>Remonta darbu un iestāžu uzturēšanas pakalpojumu apmaksa (izņemot ēku, būvju un ceļu kapitālo remontu, t.sk:</t>
  </si>
  <si>
    <t xml:space="preserve">Ēku, būvju un telpu kārtējais remonts </t>
  </si>
  <si>
    <t xml:space="preserve">       - ēku un būvju remonts</t>
  </si>
  <si>
    <t xml:space="preserve">       - telpu remonts</t>
  </si>
  <si>
    <t>Transportlīdzekļu uzturēšana un remonts</t>
  </si>
  <si>
    <t>Iekārtu, inventāra un aparatūras remonts, tehniskā apkalpošana</t>
  </si>
  <si>
    <t>Ēku un telpu uzturēšana, labiekārtošana (uzkopšana, paklāju maiņa, apsardze, dezinfekcija, dezinsekcija u.c.)</t>
  </si>
  <si>
    <t>Transportlīdzekļu valsts obligātās civiltiesiskās apdrošin. prēmiju maksājumi</t>
  </si>
  <si>
    <t>Līdzekļi kases izdevumu atjaunošanai, ko apdrošināšanas sabiedrības atmaksā no transportlīdzekļu valsts obligātās civiltiesiskās apdrošināšanas prēmiju maksājumiem</t>
  </si>
  <si>
    <t>Pārējie pakalpojumi, saistīti ar iestāžu uzturēšanu</t>
  </si>
  <si>
    <t>Informācijas tehnoloģiju pakalpojumu apmaksa</t>
  </si>
  <si>
    <t>Datoru un datoru tīklu programmatūras izstrādāšanas izdevumi</t>
  </si>
  <si>
    <t>datoru un datoru tīklu programmatūras apkalpošanas izdevumi</t>
  </si>
  <si>
    <t>Citi pakalpojumi, saistīti datoriem un informācijas tehnoloģijām</t>
  </si>
  <si>
    <t>Telpu, ilgtermiņa ieguldījumu, pamatlīdzekļu, inventāra īre un noma</t>
  </si>
  <si>
    <t>Telpu īre un noma</t>
  </si>
  <si>
    <t>Transportlīdzekļu noma</t>
  </si>
  <si>
    <t>Pārējā noma</t>
  </si>
  <si>
    <t>Citi pakalpojumi, t.sk:</t>
  </si>
  <si>
    <t>Izdevumi, kas saistīti ar operatīvo darbību</t>
  </si>
  <si>
    <t>Pārējie klasifikācijā neuzskaitītie pakalpojumu veidi</t>
  </si>
  <si>
    <t>Maksa par zinātniski pētniecisko darbu</t>
  </si>
  <si>
    <t>Maksātnespējas procesa administratora pakalpojumu atlīdzība</t>
  </si>
  <si>
    <t>Līdzekļi neparedzētiem gadījumiem</t>
  </si>
  <si>
    <t>Atkritumu izvešana</t>
  </si>
  <si>
    <t>Kārtējie izdevumi, kas segti no ārvalstu finansu palīdzības līdzekļiem</t>
  </si>
  <si>
    <t>Nodokļu un nodevu maksājumi</t>
  </si>
  <si>
    <t>Zemes nodoklis</t>
  </si>
  <si>
    <t>Pievienotās vērtības nodoklis</t>
  </si>
  <si>
    <t>Nekustamā īpašuma nodoklis</t>
  </si>
  <si>
    <t>Pārējie nodokļu un nodevu maksājumi</t>
  </si>
  <si>
    <t>Materiālu, energoresursu, ūdens un inventāra vērtībā līdz Ls 50 par 1 vienību iegāde - kopā</t>
  </si>
  <si>
    <t>Kancelejas preces, inventārs un spectērpi, t.sk:</t>
  </si>
  <si>
    <t>Kancelejas preces un materiāli</t>
  </si>
  <si>
    <t>Inventārs</t>
  </si>
  <si>
    <t>Spectērpi</t>
  </si>
  <si>
    <t>Izdevumi apkurei, apgaismošanai un energētisko materiālu iegādei, t.sk:</t>
  </si>
  <si>
    <t>Maksa par apkuri</t>
  </si>
  <si>
    <t>Maksa par gāzi</t>
  </si>
  <si>
    <t>Maksa par elektroenerģiju</t>
  </si>
  <si>
    <t>Maksa par malkas iegādi</t>
  </si>
  <si>
    <t>Maksa par ogļu iegādi</t>
  </si>
  <si>
    <t>Maksa par degvielu</t>
  </si>
  <si>
    <t>Maksa par ūdeni un pārējo enerģētisko materiālu iegādi</t>
  </si>
  <si>
    <t>Materiāli un izejvielas palīgražošanai</t>
  </si>
  <si>
    <t>Medikamenti, ķimikālijas, laboratorijas preces</t>
  </si>
  <si>
    <t>Kārtējā remonta un iestāžu uzturēšanas materiāli, t.sk:</t>
  </si>
  <si>
    <t>Remontmateriāli</t>
  </si>
  <si>
    <t>Saimniecības materiāli</t>
  </si>
  <si>
    <t>Elektroiekārtu remonta un uzturēšanas materiāli</t>
  </si>
  <si>
    <t>Transportlīdzekļu uzturēšanas un remontmateriālu izdevumi (rezerves daļas, krāsas u.c.)</t>
  </si>
  <si>
    <t>Datortehnikas remonta un uzturēšanas materiāli</t>
  </si>
  <si>
    <t>Pārējās kārtējā remonta materiālu izmaksas</t>
  </si>
  <si>
    <t>Valsts un pašvaldību aprūpē esošo personu uzturēšanas līdzekļi, t.sk.:</t>
  </si>
  <si>
    <t>Mīkstā inventāra un ietērpa iegāde</t>
  </si>
  <si>
    <t>Virtuves inventāra, trauku un galda piederumu iegāde</t>
  </si>
  <si>
    <t>Ēdināšanas izdevumi</t>
  </si>
  <si>
    <t>Formas tērpu iegāde</t>
  </si>
  <si>
    <t>Uzturdevas kompensācija naudā</t>
  </si>
  <si>
    <t>Veselības pasākumu apmaksa</t>
  </si>
  <si>
    <t>Kabatas naudas izmaksas saskaņā ar LR lik."Sociālo pakalpojumu un sociālās palīdzības likums" 29.p.</t>
  </si>
  <si>
    <t>Personīgās higienas preces</t>
  </si>
  <si>
    <t>Mācību līdzekļi un materiāli</t>
  </si>
  <si>
    <t>Specifiskie materiāli un inventārs</t>
  </si>
  <si>
    <t>Munīcijas iegāde</t>
  </si>
  <si>
    <t>Pārējie specifiskas lietošanas materiāli un inventārs</t>
  </si>
  <si>
    <t>Pārējie materiāli</t>
  </si>
  <si>
    <t>Grāmatu un žurnālu iegāde, t.sk:</t>
  </si>
  <si>
    <t>Mācību grāmatas</t>
  </si>
  <si>
    <t>Bibliotēkas grāmatas un žurnāli</t>
  </si>
  <si>
    <t>Pārējās grāmatas un žurnāli</t>
  </si>
  <si>
    <t>Maksājumi par aizdevumiem un kredītiem</t>
  </si>
  <si>
    <t>Subsīdijas un dotācijas - kopā</t>
  </si>
  <si>
    <t>Subsīdijas</t>
  </si>
  <si>
    <t>Mērķdotācijas pašvaldību budžetiem</t>
  </si>
  <si>
    <t>Dotācijas pašvaldību budžetiem</t>
  </si>
  <si>
    <t>Dotācijas iestādēm un organizācijām</t>
  </si>
  <si>
    <t>Dotācijas iedzīvotājiem</t>
  </si>
  <si>
    <t>Biedru naudas, dalības maksas</t>
  </si>
  <si>
    <t>Pašvaldības budžeta transferi uzturēšanas izdevumiem</t>
  </si>
  <si>
    <t>Izdevumi kapitālieguldījumiem - kopā (4000,6000, 7000)</t>
  </si>
  <si>
    <t>Kapitālie izdevumi kopā</t>
  </si>
  <si>
    <t>Kustamie īpašumi (virs 50 Ls), t.sk:</t>
  </si>
  <si>
    <t>Datori un skaitļošanas tehnika</t>
  </si>
  <si>
    <t>Medicīnas un laboratoriju iekārta</t>
  </si>
  <si>
    <t>Transportlīdzekļi</t>
  </si>
  <si>
    <t>Kancelejas mēbeles un telpu iekārta</t>
  </si>
  <si>
    <t>Pārējie kustamie īpašumi</t>
  </si>
  <si>
    <t>Mākslas priekšmeti un muzeja eksponāti</t>
  </si>
  <si>
    <t>Intelektuālais īpašums</t>
  </si>
  <si>
    <t>Kapitālie izdevumi, kas segti no ārvalstu finansu palīdzības līdzekļiem</t>
  </si>
  <si>
    <t>Nekustamo īpašumu (ēku, būvju) iegāde</t>
  </si>
  <si>
    <t>Kapitālais remonts</t>
  </si>
  <si>
    <t>Zemes iegāde</t>
  </si>
  <si>
    <t>Investīcijas</t>
  </si>
  <si>
    <t>Atlikums perioda beigās, t.sk</t>
  </si>
  <si>
    <t>Kontrolsumma</t>
  </si>
  <si>
    <t>Iestāde</t>
  </si>
  <si>
    <t>Ziedojumi</t>
  </si>
  <si>
    <t>Pensijas</t>
  </si>
  <si>
    <t>Jūrmalas pilsētas pašvaldības iestāde "Sprīdītis"</t>
  </si>
  <si>
    <t>x</t>
  </si>
  <si>
    <t>Jūrmalas pilsētas dome</t>
  </si>
  <si>
    <t>Budžeta subkonta Nr. LV84PARX0002484572001</t>
  </si>
  <si>
    <t>Privatizācijas fonds</t>
  </si>
  <si>
    <t xml:space="preserve">    -Dabas resursu nodoklis</t>
  </si>
  <si>
    <t xml:space="preserve">    -Apstādījumu atjaunošanas līdzekļi</t>
  </si>
  <si>
    <t>Dabas resursu nodoklis</t>
  </si>
  <si>
    <t>Apstādījumu atjaunošanas līdzekļi</t>
  </si>
  <si>
    <t>Budžeta konta Nr.LVPARX0002484572146</t>
  </si>
  <si>
    <t>Vasarnīcu un nedzīvojamā īpašuma apsaimniekošanai</t>
  </si>
  <si>
    <t>Privatizācijas fonda līdzekļi</t>
  </si>
  <si>
    <t>SIA "Jūrmalas ūdens"</t>
  </si>
  <si>
    <t>Valdības funkciju klasifikācijas kods    07.100</t>
  </si>
  <si>
    <t>apbedīšanas pakalpojumi</t>
  </si>
  <si>
    <t>kapu nodeva</t>
  </si>
  <si>
    <t>SIA "Jūrmalas attīstības projekti""</t>
  </si>
  <si>
    <t>Pivatizacijas fonds</t>
  </si>
  <si>
    <t>Budžeta subkonta Nr. LV77PARX0002484575037</t>
  </si>
  <si>
    <t>Budžeta subkonta Nr. LV54PARX0002484572153</t>
  </si>
  <si>
    <t>Budžeta subkonta Nr. LV11PARX0002484576031</t>
  </si>
  <si>
    <t>Valdības funkciju klasifikācijas kods         07.400</t>
  </si>
  <si>
    <t>SPECIĀLĀ BUDŽETA IEŅĒMUMU UN IZDEVUMU TĀME</t>
  </si>
  <si>
    <t>2006.GADAM PA IEŅĒMUMU VEIDIEM</t>
  </si>
  <si>
    <t>Strēlnieku pr.38, Jūrmalā</t>
  </si>
  <si>
    <t>Valdības funkciju klasifikācijas kods        06.240</t>
  </si>
  <si>
    <t>PA "Jūrmalas sociālās aprūpes centrs"</t>
  </si>
  <si>
    <t xml:space="preserve">PA "Jūrmalas sociālās aprūpes centrs" </t>
  </si>
  <si>
    <t>Valdības funkciju klasifikācijas kods      06.240</t>
  </si>
  <si>
    <t>Sēravotu ielā 9, Jūrmalā</t>
  </si>
  <si>
    <t>Valdības funkciju klasifikācijas kods        06.210</t>
  </si>
  <si>
    <t>Jomas ielā 1/5, Jūrmalā</t>
  </si>
  <si>
    <t>Valdības funkciju klasifikācijas kods        07.100</t>
  </si>
  <si>
    <t>Valdības funkciju klasifikācijas kods        07.200</t>
  </si>
  <si>
    <t>Valdības funkciju klasifikācijas kods       07.320</t>
  </si>
  <si>
    <t>Valdības funkciju klasifikācijas kods        07.320</t>
  </si>
  <si>
    <t>Valdības funkciju klasifikācijas kods        07.400</t>
  </si>
  <si>
    <r>
      <t xml:space="preserve">Iestāde   </t>
    </r>
    <r>
      <rPr>
        <b/>
        <sz val="10"/>
        <rFont val="Arial"/>
        <family val="2"/>
      </rPr>
      <t>Kapitālsabiedrība SIA "Jūrmalas namsaimnieks"</t>
    </r>
  </si>
  <si>
    <t xml:space="preserve">Adrese     Jomas ielā 17, Jūrmala, LV-2015 </t>
  </si>
  <si>
    <t>Promenādes ielā 1a, Jūrmalā</t>
  </si>
  <si>
    <r>
      <t xml:space="preserve">Kapitālsabiedrība     </t>
    </r>
    <r>
      <rPr>
        <b/>
        <sz val="10"/>
        <rFont val="Arial"/>
        <family val="2"/>
      </rPr>
      <t xml:space="preserve"> P SIA "Jūrmalas kapi"</t>
    </r>
  </si>
  <si>
    <t xml:space="preserve">                Jūrmalā, Dubultu pr. 16</t>
  </si>
  <si>
    <r>
      <t xml:space="preserve">Kapitālsabiedrība              </t>
    </r>
    <r>
      <rPr>
        <b/>
        <sz val="10"/>
        <rFont val="Arial"/>
        <family val="2"/>
      </rPr>
      <t>SIA "JŪRMALAS GAISMA"</t>
    </r>
  </si>
  <si>
    <t xml:space="preserve">                         Jomas ielā 28, Jūrmalā</t>
  </si>
  <si>
    <t>SIA "AAS "Piejūra""</t>
  </si>
</sst>
</file>

<file path=xl/styles.xml><?xml version="1.0" encoding="utf-8"?>
<styleSheet xmlns="http://schemas.openxmlformats.org/spreadsheetml/2006/main">
  <numFmts count="71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0.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#,##0&quot;Ls&quot;;\-#,##0&quot;Ls&quot;"/>
    <numFmt numFmtId="182" formatCode="#,##0&quot;Ls&quot;;[Red]\-#,##0&quot;Ls&quot;"/>
    <numFmt numFmtId="183" formatCode="#,##0.00&quot;Ls&quot;;\-#,##0.00&quot;Ls&quot;"/>
    <numFmt numFmtId="184" formatCode="#,##0.00&quot;Ls&quot;;[Red]\-#,##0.00&quot;Ls&quot;"/>
    <numFmt numFmtId="185" formatCode="_-* #,##0&quot;Ls&quot;_-;\-* #,##0&quot;Ls&quot;_-;_-* &quot;-&quot;&quot;Ls&quot;_-;_-@_-"/>
    <numFmt numFmtId="186" formatCode="_-* #,##0_L_s_-;\-* #,##0_L_s_-;_-* &quot;-&quot;_L_s_-;_-@_-"/>
    <numFmt numFmtId="187" formatCode="_-* #,##0.00&quot;Ls&quot;_-;\-* #,##0.00&quot;Ls&quot;_-;_-* &quot;-&quot;??&quot;Ls&quot;_-;_-@_-"/>
    <numFmt numFmtId="188" formatCode="_-* #,##0.00_L_s_-;\-* #,##0.00_L_s_-;_-* &quot;-&quot;??_L_s_-;_-@_-"/>
    <numFmt numFmtId="189" formatCode="0.0%"/>
    <numFmt numFmtId="190" formatCode="&quot;£&quot;#,##0;\-&quot;£&quot;#,##0"/>
    <numFmt numFmtId="191" formatCode="&quot;£&quot;#,##0;[Red]\-&quot;£&quot;#,##0"/>
    <numFmt numFmtId="192" formatCode="&quot;£&quot;#,##0.00;\-&quot;£&quot;#,##0.00"/>
    <numFmt numFmtId="193" formatCode="&quot;£&quot;#,##0.00;[Red]\-&quot;£&quot;#,##0.00"/>
    <numFmt numFmtId="194" formatCode="_-&quot;£&quot;* #,##0_-;\-&quot;£&quot;* #,##0_-;_-&quot;£&quot;* &quot;-&quot;_-;_-@_-"/>
    <numFmt numFmtId="195" formatCode="_-&quot;£&quot;* #,##0.00_-;\-&quot;£&quot;* #,##0.00_-;_-&quot;£&quot;* &quot;-&quot;??_-;_-@_-"/>
    <numFmt numFmtId="196" formatCode="#,##0&quot;р.&quot;;\-#,##0&quot;р.&quot;"/>
    <numFmt numFmtId="197" formatCode="#,##0&quot;р.&quot;;[Red]\-#,##0&quot;р.&quot;"/>
    <numFmt numFmtId="198" formatCode="#,##0.00&quot;р.&quot;;\-#,##0.00&quot;р.&quot;"/>
    <numFmt numFmtId="199" formatCode="#,##0.00&quot;р.&quot;;[Red]\-#,##0.00&quot;р.&quot;"/>
    <numFmt numFmtId="200" formatCode="_-* #,##0&quot;р.&quot;_-;\-* #,##0&quot;р.&quot;_-;_-* &quot;-&quot;&quot;р.&quot;_-;_-@_-"/>
    <numFmt numFmtId="201" formatCode="_-* #,##0_р_._-;\-* #,##0_р_._-;_-* &quot;-&quot;_р_._-;_-@_-"/>
    <numFmt numFmtId="202" formatCode="_-* #,##0.00&quot;р.&quot;_-;\-* #,##0.00&quot;р.&quot;_-;_-* &quot;-&quot;??&quot;р.&quot;_-;_-@_-"/>
    <numFmt numFmtId="203" formatCode="_-* #,##0.00_р_._-;\-* #,##0.00_р_._-;_-* &quot;-&quot;??_р_._-;_-@_-"/>
    <numFmt numFmtId="204" formatCode="#,##0\ &quot;DM&quot;;\-#,##0\ &quot;DM&quot;"/>
    <numFmt numFmtId="205" formatCode="#,##0\ &quot;DM&quot;;[Red]\-#,##0\ &quot;DM&quot;"/>
    <numFmt numFmtId="206" formatCode="#,##0.00\ &quot;DM&quot;;\-#,##0.00\ &quot;DM&quot;"/>
    <numFmt numFmtId="207" formatCode="#,##0.00\ &quot;DM&quot;;[Red]\-#,##0.00\ &quot;DM&quot;"/>
    <numFmt numFmtId="208" formatCode="_-* #,##0\ &quot;DM&quot;_-;\-* #,##0\ &quot;DM&quot;_-;_-* &quot;-&quot;\ &quot;DM&quot;_-;_-@_-"/>
    <numFmt numFmtId="209" formatCode="_-* #,##0\ _D_M_-;\-* #,##0\ _D_M_-;_-* &quot;-&quot;\ _D_M_-;_-@_-"/>
    <numFmt numFmtId="210" formatCode="_-* #,##0.00\ &quot;DM&quot;_-;\-* #,##0.00\ &quot;DM&quot;_-;_-* &quot;-&quot;??\ &quot;DM&quot;_-;_-@_-"/>
    <numFmt numFmtId="211" formatCode="_-* #,##0.00\ _D_M_-;\-* #,##0.00\ _D_M_-;_-* &quot;-&quot;??\ _D_M_-;_-@_-"/>
    <numFmt numFmtId="212" formatCode="#,##0&quot;$&quot;;\-#,##0&quot;$&quot;"/>
    <numFmt numFmtId="213" formatCode="#,##0&quot;$&quot;;[Red]\-#,##0&quot;$&quot;"/>
    <numFmt numFmtId="214" formatCode="#,##0.00&quot;$&quot;;\-#,##0.00&quot;$&quot;"/>
    <numFmt numFmtId="215" formatCode="#,##0.00&quot;$&quot;;[Red]\-#,##0.00&quot;$&quot;"/>
    <numFmt numFmtId="216" formatCode="_-* #,##0&quot;$&quot;_-;\-* #,##0&quot;$&quot;_-;_-* &quot;-&quot;&quot;$&quot;_-;_-@_-"/>
    <numFmt numFmtId="217" formatCode="_-* #,##0_$_-;\-* #,##0_$_-;_-* &quot;-&quot;_$_-;_-@_-"/>
    <numFmt numFmtId="218" formatCode="_-* #,##0.00&quot;$&quot;_-;\-* #,##0.00&quot;$&quot;_-;_-* &quot;-&quot;??&quot;$&quot;_-;_-@_-"/>
    <numFmt numFmtId="219" formatCode="_-* #,##0.00_$_-;\-* #,##0.00_$_-;_-* &quot;-&quot;??_$_-;_-@_-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0%"/>
    <numFmt numFmtId="225" formatCode="0.0000"/>
    <numFmt numFmtId="226" formatCode="0.000"/>
  </numFmts>
  <fonts count="1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6">
    <xf numFmtId="0" fontId="0" fillId="0" borderId="0" xfId="0" applyAlignment="1">
      <alignment/>
    </xf>
    <xf numFmtId="0" fontId="0" fillId="2" borderId="0" xfId="0" applyFont="1" applyFill="1" applyAlignment="1" applyProtection="1">
      <alignment vertical="top"/>
      <protection locked="0"/>
    </xf>
    <xf numFmtId="0" fontId="0" fillId="2" borderId="0" xfId="0" applyFont="1" applyFill="1" applyAlignment="1" applyProtection="1">
      <alignment/>
      <protection locked="0"/>
    </xf>
    <xf numFmtId="0" fontId="0" fillId="2" borderId="0" xfId="0" applyFont="1" applyFill="1" applyAlignment="1">
      <alignment/>
    </xf>
    <xf numFmtId="0" fontId="3" fillId="2" borderId="0" xfId="0" applyFont="1" applyFill="1" applyAlignment="1" applyProtection="1">
      <alignment/>
      <protection locked="0"/>
    </xf>
    <xf numFmtId="0" fontId="0" fillId="2" borderId="0" xfId="0" applyFont="1" applyFill="1" applyAlignment="1" applyProtection="1">
      <alignment/>
      <protection locked="0"/>
    </xf>
    <xf numFmtId="0" fontId="3" fillId="2" borderId="0" xfId="0" applyFont="1" applyFill="1" applyAlignment="1" applyProtection="1">
      <alignment horizontal="centerContinuous"/>
      <protection locked="0"/>
    </xf>
    <xf numFmtId="0" fontId="5" fillId="2" borderId="0" xfId="0" applyFont="1" applyFill="1" applyAlignment="1" applyProtection="1">
      <alignment/>
      <protection locked="0"/>
    </xf>
    <xf numFmtId="49" fontId="6" fillId="2" borderId="1" xfId="0" applyNumberFormat="1" applyFont="1" applyFill="1" applyBorder="1" applyAlignment="1">
      <alignment horizontal="center" vertical="top" wrapText="1"/>
    </xf>
    <xf numFmtId="49" fontId="6" fillId="2" borderId="2" xfId="0" applyNumberFormat="1" applyFont="1" applyFill="1" applyBorder="1" applyAlignment="1">
      <alignment horizontal="center" wrapText="1"/>
    </xf>
    <xf numFmtId="49" fontId="6" fillId="2" borderId="1" xfId="0" applyNumberFormat="1" applyFont="1" applyFill="1" applyBorder="1" applyAlignment="1">
      <alignment horizontal="center" wrapText="1"/>
    </xf>
    <xf numFmtId="49" fontId="6" fillId="2" borderId="0" xfId="0" applyNumberFormat="1" applyFont="1" applyFill="1" applyAlignment="1">
      <alignment horizontal="center" vertical="top" wrapText="1"/>
    </xf>
    <xf numFmtId="49" fontId="6" fillId="2" borderId="3" xfId="0" applyNumberFormat="1" applyFont="1" applyFill="1" applyBorder="1" applyAlignment="1">
      <alignment horizontal="center" wrapText="1"/>
    </xf>
    <xf numFmtId="49" fontId="6" fillId="2" borderId="0" xfId="0" applyNumberFormat="1" applyFont="1" applyFill="1" applyAlignment="1">
      <alignment horizontal="center" wrapText="1"/>
    </xf>
    <xf numFmtId="49" fontId="6" fillId="2" borderId="4" xfId="0" applyNumberFormat="1" applyFont="1" applyFill="1" applyBorder="1" applyAlignment="1">
      <alignment horizontal="center" vertical="top" textRotation="90" wrapText="1"/>
    </xf>
    <xf numFmtId="0" fontId="6" fillId="0" borderId="5" xfId="0" applyFont="1" applyBorder="1" applyAlignment="1">
      <alignment horizontal="center" vertical="center" textRotation="90"/>
    </xf>
    <xf numFmtId="0" fontId="6" fillId="0" borderId="4" xfId="0" applyFont="1" applyBorder="1" applyAlignment="1">
      <alignment horizontal="center" vertical="center" textRotation="90"/>
    </xf>
    <xf numFmtId="0" fontId="6" fillId="0" borderId="4" xfId="0" applyNumberFormat="1" applyFont="1" applyBorder="1" applyAlignment="1">
      <alignment horizontal="center" vertical="center" textRotation="90" wrapText="1"/>
    </xf>
    <xf numFmtId="0" fontId="6" fillId="0" borderId="4" xfId="0" applyFont="1" applyBorder="1" applyAlignment="1">
      <alignment horizontal="center" vertical="center" textRotation="90" wrapText="1"/>
    </xf>
    <xf numFmtId="0" fontId="6" fillId="0" borderId="6" xfId="0" applyFont="1" applyBorder="1" applyAlignment="1">
      <alignment horizontal="center" vertical="center" textRotation="90" wrapText="1"/>
    </xf>
    <xf numFmtId="0" fontId="6" fillId="0" borderId="7" xfId="0" applyFont="1" applyBorder="1" applyAlignment="1">
      <alignment horizontal="center" vertical="center" textRotation="90"/>
    </xf>
    <xf numFmtId="1" fontId="6" fillId="2" borderId="8" xfId="0" applyNumberFormat="1" applyFont="1" applyFill="1" applyBorder="1" applyAlignment="1">
      <alignment horizontal="center" vertical="center"/>
    </xf>
    <xf numFmtId="1" fontId="6" fillId="0" borderId="9" xfId="0" applyNumberFormat="1" applyFont="1" applyBorder="1" applyAlignment="1">
      <alignment horizontal="center" vertical="center"/>
    </xf>
    <xf numFmtId="1" fontId="6" fillId="0" borderId="8" xfId="0" applyNumberFormat="1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1" fontId="6" fillId="0" borderId="1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textRotation="90"/>
    </xf>
    <xf numFmtId="0" fontId="7" fillId="0" borderId="0" xfId="0" applyFont="1" applyAlignment="1">
      <alignment vertical="top" wrapText="1"/>
    </xf>
    <xf numFmtId="0" fontId="7" fillId="0" borderId="3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12" xfId="0" applyFont="1" applyBorder="1" applyAlignment="1">
      <alignment vertical="center"/>
    </xf>
    <xf numFmtId="0" fontId="9" fillId="0" borderId="0" xfId="0" applyFont="1" applyAlignment="1">
      <alignment vertical="top" wrapText="1"/>
    </xf>
    <xf numFmtId="0" fontId="9" fillId="0" borderId="3" xfId="0" applyFont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10" fillId="0" borderId="14" xfId="0" applyFont="1" applyBorder="1" applyAlignment="1">
      <alignment vertical="top" wrapText="1"/>
    </xf>
    <xf numFmtId="0" fontId="5" fillId="0" borderId="15" xfId="0" applyFont="1" applyBorder="1" applyAlignment="1">
      <alignment horizontal="left" vertical="center" wrapText="1"/>
    </xf>
    <xf numFmtId="3" fontId="9" fillId="0" borderId="16" xfId="0" applyNumberFormat="1" applyFont="1" applyBorder="1" applyAlignment="1">
      <alignment vertical="center"/>
    </xf>
    <xf numFmtId="3" fontId="9" fillId="0" borderId="14" xfId="0" applyNumberFormat="1" applyFont="1" applyBorder="1" applyAlignment="1">
      <alignment vertical="center"/>
    </xf>
    <xf numFmtId="3" fontId="9" fillId="0" borderId="14" xfId="0" applyNumberFormat="1" applyFont="1" applyBorder="1" applyAlignment="1" applyProtection="1">
      <alignment vertical="center"/>
      <protection/>
    </xf>
    <xf numFmtId="3" fontId="9" fillId="0" borderId="17" xfId="0" applyNumberFormat="1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6" fillId="0" borderId="0" xfId="0" applyFont="1" applyAlignment="1">
      <alignment vertical="top" wrapText="1"/>
    </xf>
    <xf numFmtId="0" fontId="6" fillId="0" borderId="3" xfId="0" applyFont="1" applyBorder="1" applyAlignment="1">
      <alignment horizontal="left" vertical="center" wrapText="1"/>
    </xf>
    <xf numFmtId="3" fontId="6" fillId="0" borderId="0" xfId="0" applyNumberFormat="1" applyFont="1" applyAlignment="1" applyProtection="1">
      <alignment vertical="center"/>
      <protection/>
    </xf>
    <xf numFmtId="3" fontId="6" fillId="0" borderId="12" xfId="0" applyNumberFormat="1" applyFont="1" applyBorder="1" applyAlignment="1" applyProtection="1">
      <alignment vertical="center"/>
      <protection/>
    </xf>
    <xf numFmtId="3" fontId="6" fillId="0" borderId="13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vertical="center"/>
    </xf>
    <xf numFmtId="0" fontId="6" fillId="0" borderId="3" xfId="0" applyFont="1" applyBorder="1" applyAlignment="1">
      <alignment horizontal="right" vertical="center" wrapText="1"/>
    </xf>
    <xf numFmtId="3" fontId="6" fillId="0" borderId="0" xfId="0" applyNumberFormat="1" applyFont="1" applyAlignment="1" applyProtection="1">
      <alignment vertical="center"/>
      <protection locked="0"/>
    </xf>
    <xf numFmtId="3" fontId="6" fillId="0" borderId="12" xfId="0" applyNumberFormat="1" applyFont="1" applyBorder="1" applyAlignment="1" applyProtection="1">
      <alignment vertical="center"/>
      <protection locked="0"/>
    </xf>
    <xf numFmtId="0" fontId="6" fillId="0" borderId="18" xfId="0" applyFont="1" applyBorder="1" applyAlignment="1">
      <alignment vertical="top" wrapText="1"/>
    </xf>
    <xf numFmtId="0" fontId="9" fillId="0" borderId="19" xfId="0" applyFont="1" applyBorder="1" applyAlignment="1">
      <alignment horizontal="left" vertical="center" wrapText="1"/>
    </xf>
    <xf numFmtId="0" fontId="9" fillId="0" borderId="18" xfId="0" applyFont="1" applyBorder="1" applyAlignment="1">
      <alignment vertical="center"/>
    </xf>
    <xf numFmtId="0" fontId="9" fillId="0" borderId="18" xfId="0" applyFont="1" applyBorder="1" applyAlignment="1" applyProtection="1">
      <alignment vertical="center"/>
      <protection locked="0"/>
    </xf>
    <xf numFmtId="0" fontId="6" fillId="0" borderId="18" xfId="0" applyFont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horizontal="center" vertical="center"/>
      <protection/>
    </xf>
    <xf numFmtId="0" fontId="6" fillId="0" borderId="18" xfId="0" applyFont="1" applyBorder="1" applyAlignment="1">
      <alignment vertical="center"/>
    </xf>
    <xf numFmtId="0" fontId="9" fillId="0" borderId="0" xfId="0" applyFont="1" applyAlignment="1">
      <alignment horizontal="center" vertical="top" wrapText="1"/>
    </xf>
    <xf numFmtId="3" fontId="9" fillId="0" borderId="0" xfId="0" applyNumberFormat="1" applyFont="1" applyAlignment="1">
      <alignment vertical="center"/>
    </xf>
    <xf numFmtId="3" fontId="9" fillId="0" borderId="0" xfId="0" applyNumberFormat="1" applyFont="1" applyAlignment="1" applyProtection="1">
      <alignment vertical="center"/>
      <protection/>
    </xf>
    <xf numFmtId="3" fontId="9" fillId="0" borderId="12" xfId="0" applyNumberFormat="1" applyFont="1" applyBorder="1" applyAlignment="1">
      <alignment vertical="center"/>
    </xf>
    <xf numFmtId="0" fontId="6" fillId="0" borderId="3" xfId="0" applyFont="1" applyBorder="1" applyAlignment="1" applyProtection="1">
      <alignment horizontal="left" vertical="center" wrapText="1"/>
      <protection locked="0"/>
    </xf>
    <xf numFmtId="3" fontId="6" fillId="0" borderId="0" xfId="0" applyNumberFormat="1" applyFont="1" applyAlignment="1">
      <alignment vertical="center"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 locked="0"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12" xfId="0" applyFont="1" applyBorder="1" applyAlignment="1" applyProtection="1">
      <alignment vertical="center"/>
      <protection locked="0"/>
    </xf>
    <xf numFmtId="3" fontId="6" fillId="0" borderId="13" xfId="0" applyNumberFormat="1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11" fillId="0" borderId="14" xfId="0" applyFont="1" applyBorder="1" applyAlignment="1">
      <alignment vertical="top"/>
    </xf>
    <xf numFmtId="0" fontId="5" fillId="0" borderId="15" xfId="0" applyFont="1" applyBorder="1" applyAlignment="1">
      <alignment vertical="center" wrapText="1"/>
    </xf>
    <xf numFmtId="0" fontId="11" fillId="0" borderId="14" xfId="0" applyFont="1" applyBorder="1" applyAlignment="1">
      <alignment vertical="center"/>
    </xf>
    <xf numFmtId="0" fontId="5" fillId="0" borderId="0" xfId="0" applyFont="1" applyBorder="1" applyAlignment="1">
      <alignment vertical="top"/>
    </xf>
    <xf numFmtId="0" fontId="12" fillId="0" borderId="21" xfId="0" applyFont="1" applyBorder="1" applyAlignment="1">
      <alignment vertical="center" wrapText="1"/>
    </xf>
    <xf numFmtId="3" fontId="9" fillId="0" borderId="0" xfId="0" applyNumberFormat="1" applyFont="1" applyBorder="1" applyAlignment="1">
      <alignment vertical="center"/>
    </xf>
    <xf numFmtId="3" fontId="9" fillId="0" borderId="0" xfId="0" applyNumberFormat="1" applyFont="1" applyBorder="1" applyAlignment="1" applyProtection="1">
      <alignment vertical="center"/>
      <protection/>
    </xf>
    <xf numFmtId="3" fontId="9" fillId="0" borderId="22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top" wrapText="1"/>
    </xf>
    <xf numFmtId="3" fontId="9" fillId="0" borderId="13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horizontal="left" vertical="top" wrapText="1"/>
    </xf>
    <xf numFmtId="0" fontId="9" fillId="0" borderId="18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center" wrapText="1"/>
    </xf>
    <xf numFmtId="3" fontId="6" fillId="0" borderId="18" xfId="0" applyNumberFormat="1" applyFont="1" applyBorder="1" applyAlignment="1" applyProtection="1">
      <alignment vertical="center"/>
      <protection/>
    </xf>
    <xf numFmtId="3" fontId="6" fillId="0" borderId="23" xfId="0" applyNumberFormat="1" applyFont="1" applyBorder="1" applyAlignment="1" applyProtection="1">
      <alignment vertical="center"/>
      <protection/>
    </xf>
    <xf numFmtId="0" fontId="13" fillId="0" borderId="0" xfId="0" applyFont="1" applyAlignment="1">
      <alignment horizontal="center" vertical="top" wrapText="1"/>
    </xf>
    <xf numFmtId="0" fontId="13" fillId="0" borderId="3" xfId="0" applyFont="1" applyBorder="1" applyAlignment="1">
      <alignment horizontal="left" vertical="center" wrapText="1"/>
    </xf>
    <xf numFmtId="3" fontId="13" fillId="0" borderId="0" xfId="0" applyNumberFormat="1" applyFont="1" applyAlignment="1" applyProtection="1">
      <alignment vertical="center"/>
      <protection/>
    </xf>
    <xf numFmtId="3" fontId="13" fillId="0" borderId="0" xfId="0" applyNumberFormat="1" applyFont="1" applyAlignment="1" applyProtection="1">
      <alignment vertical="center"/>
      <protection locked="0"/>
    </xf>
    <xf numFmtId="3" fontId="13" fillId="0" borderId="13" xfId="0" applyNumberFormat="1" applyFont="1" applyBorder="1" applyAlignment="1" applyProtection="1">
      <alignment vertical="center"/>
      <protection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right" vertical="top" wrapText="1"/>
    </xf>
    <xf numFmtId="3" fontId="13" fillId="0" borderId="12" xfId="0" applyNumberFormat="1" applyFont="1" applyBorder="1" applyAlignment="1" applyProtection="1">
      <alignment vertical="center"/>
      <protection locked="0"/>
    </xf>
    <xf numFmtId="0" fontId="9" fillId="0" borderId="18" xfId="0" applyFont="1" applyBorder="1" applyAlignment="1">
      <alignment horizontal="left" vertical="center" wrapText="1"/>
    </xf>
    <xf numFmtId="3" fontId="6" fillId="0" borderId="18" xfId="0" applyNumberFormat="1" applyFont="1" applyBorder="1" applyAlignment="1" applyProtection="1">
      <alignment vertical="center"/>
      <protection locked="0"/>
    </xf>
    <xf numFmtId="3" fontId="6" fillId="0" borderId="18" xfId="0" applyNumberFormat="1" applyFont="1" applyBorder="1" applyAlignment="1">
      <alignment vertical="center"/>
    </xf>
    <xf numFmtId="3" fontId="6" fillId="0" borderId="20" xfId="0" applyNumberFormat="1" applyFont="1" applyBorder="1" applyAlignment="1">
      <alignment vertical="center"/>
    </xf>
    <xf numFmtId="3" fontId="6" fillId="0" borderId="23" xfId="0" applyNumberFormat="1" applyFont="1" applyBorder="1" applyAlignment="1">
      <alignment vertical="center"/>
    </xf>
    <xf numFmtId="3" fontId="13" fillId="0" borderId="0" xfId="0" applyNumberFormat="1" applyFont="1" applyAlignment="1">
      <alignment vertical="center"/>
    </xf>
    <xf numFmtId="0" fontId="14" fillId="0" borderId="0" xfId="0" applyFont="1" applyAlignment="1">
      <alignment horizontal="center" vertical="top" wrapText="1"/>
    </xf>
    <xf numFmtId="3" fontId="13" fillId="0" borderId="12" xfId="0" applyNumberFormat="1" applyFont="1" applyBorder="1" applyAlignment="1">
      <alignment vertical="center"/>
    </xf>
    <xf numFmtId="0" fontId="13" fillId="0" borderId="0" xfId="0" applyFont="1" applyAlignment="1">
      <alignment vertical="top" wrapText="1"/>
    </xf>
    <xf numFmtId="0" fontId="13" fillId="0" borderId="0" xfId="0" applyFont="1" applyFill="1" applyAlignment="1">
      <alignment vertical="top" wrapText="1"/>
    </xf>
    <xf numFmtId="0" fontId="13" fillId="0" borderId="3" xfId="0" applyFont="1" applyFill="1" applyBorder="1" applyAlignment="1">
      <alignment horizontal="left" vertical="center" wrapText="1"/>
    </xf>
    <xf numFmtId="3" fontId="13" fillId="0" borderId="12" xfId="0" applyNumberFormat="1" applyFont="1" applyBorder="1" applyAlignment="1" applyProtection="1">
      <alignment vertical="center"/>
      <protection/>
    </xf>
    <xf numFmtId="0" fontId="13" fillId="0" borderId="3" xfId="0" applyFont="1" applyFill="1" applyBorder="1" applyAlignment="1">
      <alignment horizontal="left" vertical="center" wrapText="1"/>
    </xf>
    <xf numFmtId="3" fontId="6" fillId="0" borderId="20" xfId="0" applyNumberFormat="1" applyFont="1" applyBorder="1" applyAlignment="1" applyProtection="1">
      <alignment vertical="center"/>
      <protection locked="0"/>
    </xf>
    <xf numFmtId="0" fontId="5" fillId="0" borderId="0" xfId="0" applyFont="1" applyAlignment="1">
      <alignment horizontal="left" vertical="top" wrapText="1"/>
    </xf>
    <xf numFmtId="0" fontId="5" fillId="0" borderId="3" xfId="0" applyFont="1" applyBorder="1" applyAlignment="1">
      <alignment horizontal="left" vertical="center" wrapText="1"/>
    </xf>
    <xf numFmtId="3" fontId="5" fillId="0" borderId="0" xfId="0" applyNumberFormat="1" applyFont="1" applyAlignment="1">
      <alignment vertical="center"/>
    </xf>
    <xf numFmtId="3" fontId="5" fillId="0" borderId="0" xfId="0" applyNumberFormat="1" applyFont="1" applyAlignment="1" applyProtection="1">
      <alignment vertical="center"/>
      <protection/>
    </xf>
    <xf numFmtId="3" fontId="5" fillId="0" borderId="12" xfId="0" applyNumberFormat="1" applyFont="1" applyBorder="1" applyAlignment="1">
      <alignment vertical="center"/>
    </xf>
    <xf numFmtId="1" fontId="9" fillId="0" borderId="18" xfId="0" applyNumberFormat="1" applyFont="1" applyBorder="1" applyAlignment="1">
      <alignment horizontal="left" vertical="center" wrapText="1"/>
    </xf>
    <xf numFmtId="3" fontId="9" fillId="0" borderId="18" xfId="0" applyNumberFormat="1" applyFont="1" applyBorder="1" applyAlignment="1">
      <alignment vertical="center"/>
    </xf>
    <xf numFmtId="3" fontId="9" fillId="0" borderId="20" xfId="0" applyNumberFormat="1" applyFont="1" applyBorder="1" applyAlignment="1">
      <alignment vertical="center"/>
    </xf>
    <xf numFmtId="3" fontId="6" fillId="0" borderId="12" xfId="0" applyNumberFormat="1" applyFont="1" applyBorder="1" applyAlignment="1">
      <alignment vertical="center"/>
    </xf>
    <xf numFmtId="0" fontId="6" fillId="0" borderId="3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 vertical="top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6" fillId="0" borderId="18" xfId="0" applyFont="1" applyBorder="1" applyAlignment="1">
      <alignment vertical="top"/>
    </xf>
    <xf numFmtId="0" fontId="6" fillId="0" borderId="19" xfId="0" applyFont="1" applyFill="1" applyBorder="1" applyAlignment="1">
      <alignment horizontal="left" vertical="center" wrapText="1"/>
    </xf>
    <xf numFmtId="3" fontId="6" fillId="0" borderId="20" xfId="0" applyNumberFormat="1" applyFont="1" applyBorder="1" applyAlignment="1" applyProtection="1">
      <alignment vertical="center"/>
      <protection/>
    </xf>
    <xf numFmtId="0" fontId="6" fillId="0" borderId="18" xfId="0" applyFont="1" applyFill="1" applyBorder="1" applyAlignment="1">
      <alignment horizontal="right" vertical="center" wrapText="1"/>
    </xf>
    <xf numFmtId="0" fontId="15" fillId="0" borderId="18" xfId="0" applyFont="1" applyFill="1" applyBorder="1" applyAlignment="1">
      <alignment vertical="top"/>
    </xf>
    <xf numFmtId="0" fontId="15" fillId="0" borderId="18" xfId="0" applyFont="1" applyFill="1" applyBorder="1" applyAlignment="1">
      <alignment vertical="center"/>
    </xf>
    <xf numFmtId="0" fontId="15" fillId="0" borderId="18" xfId="0" applyFont="1" applyFill="1" applyBorder="1" applyAlignment="1" applyProtection="1">
      <alignment vertical="center"/>
      <protection/>
    </xf>
    <xf numFmtId="0" fontId="15" fillId="0" borderId="20" xfId="0" applyFont="1" applyFill="1" applyBorder="1" applyAlignment="1" applyProtection="1">
      <alignment vertical="center"/>
      <protection/>
    </xf>
    <xf numFmtId="0" fontId="6" fillId="0" borderId="0" xfId="0" applyFont="1" applyAlignment="1">
      <alignment vertical="top"/>
    </xf>
    <xf numFmtId="0" fontId="6" fillId="0" borderId="0" xfId="0" applyFont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2" borderId="0" xfId="0" applyFill="1" applyAlignment="1" applyProtection="1">
      <alignment vertical="top"/>
      <protection locked="0"/>
    </xf>
    <xf numFmtId="0" fontId="0" fillId="2" borderId="0" xfId="0" applyFill="1" applyAlignment="1" applyProtection="1">
      <alignment/>
      <protection locked="0"/>
    </xf>
    <xf numFmtId="0" fontId="0" fillId="2" borderId="0" xfId="0" applyFill="1" applyAlignment="1">
      <alignment/>
    </xf>
    <xf numFmtId="0" fontId="0" fillId="2" borderId="0" xfId="0" applyFill="1" applyAlignment="1" applyProtection="1">
      <alignment/>
      <protection locked="0"/>
    </xf>
    <xf numFmtId="0" fontId="3" fillId="2" borderId="0" xfId="0" applyFont="1" applyFill="1" applyAlignment="1" applyProtection="1">
      <alignment horizontal="centerContinuous"/>
      <protection locked="0"/>
    </xf>
    <xf numFmtId="0" fontId="5" fillId="2" borderId="0" xfId="0" applyFont="1" applyFill="1" applyAlignment="1" applyProtection="1">
      <alignment/>
      <protection locked="0"/>
    </xf>
    <xf numFmtId="0" fontId="0" fillId="2" borderId="4" xfId="0" applyFill="1" applyBorder="1" applyAlignment="1" applyProtection="1">
      <alignment/>
      <protection locked="0"/>
    </xf>
    <xf numFmtId="49" fontId="6" fillId="2" borderId="2" xfId="0" applyNumberFormat="1" applyFont="1" applyFill="1" applyBorder="1" applyAlignment="1">
      <alignment horizontal="center" vertical="top" wrapText="1"/>
    </xf>
    <xf numFmtId="49" fontId="6" fillId="2" borderId="2" xfId="0" applyNumberFormat="1" applyFont="1" applyFill="1" applyBorder="1" applyAlignment="1">
      <alignment horizontal="center" wrapText="1"/>
    </xf>
    <xf numFmtId="49" fontId="6" fillId="2" borderId="1" xfId="0" applyNumberFormat="1" applyFont="1" applyFill="1" applyBorder="1" applyAlignment="1">
      <alignment horizontal="center" wrapText="1"/>
    </xf>
    <xf numFmtId="49" fontId="6" fillId="2" borderId="3" xfId="0" applyNumberFormat="1" applyFont="1" applyFill="1" applyBorder="1" applyAlignment="1">
      <alignment horizontal="center" vertical="top" wrapText="1"/>
    </xf>
    <xf numFmtId="49" fontId="6" fillId="2" borderId="3" xfId="0" applyNumberFormat="1" applyFont="1" applyFill="1" applyBorder="1" applyAlignment="1">
      <alignment horizontal="center" wrapText="1"/>
    </xf>
    <xf numFmtId="49" fontId="6" fillId="2" borderId="0" xfId="0" applyNumberFormat="1" applyFont="1" applyFill="1" applyAlignment="1">
      <alignment horizontal="center" wrapText="1"/>
    </xf>
    <xf numFmtId="49" fontId="6" fillId="2" borderId="5" xfId="0" applyNumberFormat="1" applyFont="1" applyFill="1" applyBorder="1" applyAlignment="1">
      <alignment horizontal="center" vertical="top" textRotation="90" wrapText="1"/>
    </xf>
    <xf numFmtId="0" fontId="6" fillId="0" borderId="5" xfId="0" applyFont="1" applyBorder="1" applyAlignment="1">
      <alignment horizontal="center" vertical="center" textRotation="90"/>
    </xf>
    <xf numFmtId="0" fontId="6" fillId="0" borderId="4" xfId="0" applyFont="1" applyBorder="1" applyAlignment="1">
      <alignment horizontal="center" vertical="center" textRotation="90"/>
    </xf>
    <xf numFmtId="0" fontId="6" fillId="0" borderId="4" xfId="0" applyFont="1" applyBorder="1" applyAlignment="1" applyProtection="1">
      <alignment horizontal="center" vertical="center" textRotation="90"/>
      <protection locked="0"/>
    </xf>
    <xf numFmtId="0" fontId="6" fillId="0" borderId="4" xfId="0" applyFont="1" applyBorder="1" applyAlignment="1" applyProtection="1">
      <alignment horizontal="center" vertical="center" textRotation="90" wrapText="1"/>
      <protection locked="0"/>
    </xf>
    <xf numFmtId="0" fontId="6" fillId="0" borderId="6" xfId="0" applyFont="1" applyBorder="1" applyAlignment="1" applyProtection="1">
      <alignment horizontal="center" vertical="center" textRotation="90" wrapText="1"/>
      <protection locked="0"/>
    </xf>
    <xf numFmtId="1" fontId="6" fillId="2" borderId="9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textRotation="90"/>
    </xf>
    <xf numFmtId="0" fontId="7" fillId="0" borderId="0" xfId="0" applyFont="1" applyAlignment="1">
      <alignment vertical="top" wrapText="1"/>
    </xf>
    <xf numFmtId="0" fontId="7" fillId="0" borderId="3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12" xfId="0" applyFont="1" applyBorder="1" applyAlignment="1">
      <alignment vertical="center"/>
    </xf>
    <xf numFmtId="0" fontId="9" fillId="0" borderId="0" xfId="0" applyFont="1" applyAlignment="1">
      <alignment vertical="top" wrapText="1"/>
    </xf>
    <xf numFmtId="0" fontId="9" fillId="0" borderId="3" xfId="0" applyFont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9" fillId="0" borderId="12" xfId="0" applyFont="1" applyBorder="1" applyAlignment="1">
      <alignment vertical="center"/>
    </xf>
    <xf numFmtId="0" fontId="10" fillId="0" borderId="14" xfId="0" applyFont="1" applyBorder="1" applyAlignment="1">
      <alignment vertical="top" wrapText="1"/>
    </xf>
    <xf numFmtId="0" fontId="10" fillId="0" borderId="14" xfId="0" applyFont="1" applyBorder="1" applyAlignment="1">
      <alignment vertical="center"/>
    </xf>
    <xf numFmtId="0" fontId="6" fillId="0" borderId="0" xfId="0" applyFont="1" applyAlignment="1">
      <alignment vertical="top" wrapText="1"/>
    </xf>
    <xf numFmtId="0" fontId="6" fillId="0" borderId="3" xfId="0" applyFont="1" applyBorder="1" applyAlignment="1">
      <alignment horizontal="left" vertical="center" wrapText="1"/>
    </xf>
    <xf numFmtId="3" fontId="6" fillId="0" borderId="0" xfId="0" applyNumberFormat="1" applyFont="1" applyAlignment="1" applyProtection="1">
      <alignment vertical="center"/>
      <protection/>
    </xf>
    <xf numFmtId="3" fontId="6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vertical="center"/>
    </xf>
    <xf numFmtId="0" fontId="6" fillId="0" borderId="3" xfId="0" applyFont="1" applyBorder="1" applyAlignment="1">
      <alignment horizontal="right" vertical="center" wrapText="1"/>
    </xf>
    <xf numFmtId="3" fontId="6" fillId="0" borderId="0" xfId="0" applyNumberFormat="1" applyFont="1" applyAlignment="1" applyProtection="1">
      <alignment vertical="center"/>
      <protection locked="0"/>
    </xf>
    <xf numFmtId="3" fontId="6" fillId="0" borderId="12" xfId="0" applyNumberFormat="1" applyFont="1" applyBorder="1" applyAlignment="1" applyProtection="1">
      <alignment vertical="center"/>
      <protection locked="0"/>
    </xf>
    <xf numFmtId="0" fontId="6" fillId="0" borderId="18" xfId="0" applyFont="1" applyBorder="1" applyAlignment="1">
      <alignment vertical="top" wrapText="1"/>
    </xf>
    <xf numFmtId="3" fontId="6" fillId="0" borderId="18" xfId="0" applyNumberFormat="1" applyFont="1" applyBorder="1" applyAlignment="1">
      <alignment vertical="center"/>
    </xf>
    <xf numFmtId="3" fontId="6" fillId="0" borderId="18" xfId="0" applyNumberFormat="1" applyFont="1" applyBorder="1" applyAlignment="1" applyProtection="1">
      <alignment vertical="center"/>
      <protection locked="0"/>
    </xf>
    <xf numFmtId="3" fontId="6" fillId="0" borderId="20" xfId="0" applyNumberFormat="1" applyFont="1" applyBorder="1" applyAlignment="1" applyProtection="1">
      <alignment vertical="center"/>
      <protection locked="0"/>
    </xf>
    <xf numFmtId="0" fontId="6" fillId="0" borderId="18" xfId="0" applyFont="1" applyBorder="1" applyAlignment="1">
      <alignment vertical="center"/>
    </xf>
    <xf numFmtId="3" fontId="6" fillId="0" borderId="0" xfId="0" applyNumberFormat="1" applyFont="1" applyAlignment="1">
      <alignment vertical="center"/>
    </xf>
    <xf numFmtId="3" fontId="6" fillId="0" borderId="12" xfId="0" applyNumberFormat="1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3" fontId="7" fillId="0" borderId="12" xfId="0" applyNumberFormat="1" applyFont="1" applyBorder="1" applyAlignment="1">
      <alignment vertical="center"/>
    </xf>
    <xf numFmtId="0" fontId="11" fillId="0" borderId="14" xfId="0" applyFont="1" applyBorder="1" applyAlignment="1">
      <alignment vertical="top"/>
    </xf>
    <xf numFmtId="0" fontId="11" fillId="0" borderId="14" xfId="0" applyFont="1" applyBorder="1" applyAlignment="1">
      <alignment vertical="center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top" wrapText="1"/>
    </xf>
    <xf numFmtId="0" fontId="12" fillId="0" borderId="3" xfId="0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9" fillId="0" borderId="0" xfId="0" applyFont="1" applyAlignment="1">
      <alignment horizontal="left" vertical="top" wrapText="1"/>
    </xf>
    <xf numFmtId="3" fontId="9" fillId="0" borderId="0" xfId="0" applyNumberFormat="1" applyFont="1" applyAlignment="1">
      <alignment vertical="center"/>
    </xf>
    <xf numFmtId="3" fontId="9" fillId="0" borderId="12" xfId="0" applyNumberFormat="1" applyFont="1" applyBorder="1" applyAlignment="1">
      <alignment vertical="center"/>
    </xf>
    <xf numFmtId="0" fontId="6" fillId="0" borderId="19" xfId="0" applyFont="1" applyBorder="1" applyAlignment="1">
      <alignment horizontal="left" vertical="center" wrapText="1"/>
    </xf>
    <xf numFmtId="3" fontId="6" fillId="0" borderId="20" xfId="0" applyNumberFormat="1" applyFont="1" applyBorder="1" applyAlignment="1">
      <alignment vertical="center"/>
    </xf>
    <xf numFmtId="0" fontId="13" fillId="0" borderId="0" xfId="0" applyFont="1" applyAlignment="1">
      <alignment horizontal="center" vertical="top" wrapText="1"/>
    </xf>
    <xf numFmtId="0" fontId="13" fillId="0" borderId="3" xfId="0" applyFont="1" applyBorder="1" applyAlignment="1">
      <alignment horizontal="left" vertical="center" wrapText="1"/>
    </xf>
    <xf numFmtId="3" fontId="13" fillId="0" borderId="0" xfId="0" applyNumberFormat="1" applyFont="1" applyAlignment="1">
      <alignment vertical="center"/>
    </xf>
    <xf numFmtId="3" fontId="13" fillId="0" borderId="0" xfId="0" applyNumberFormat="1" applyFont="1" applyAlignment="1" applyProtection="1">
      <alignment vertical="center"/>
      <protection locked="0"/>
    </xf>
    <xf numFmtId="3" fontId="13" fillId="0" borderId="12" xfId="0" applyNumberFormat="1" applyFont="1" applyBorder="1" applyAlignment="1" applyProtection="1">
      <alignment vertical="center"/>
      <protection locked="0"/>
    </xf>
    <xf numFmtId="0" fontId="13" fillId="0" borderId="0" xfId="0" applyFont="1" applyAlignment="1">
      <alignment vertical="center"/>
    </xf>
    <xf numFmtId="3" fontId="13" fillId="0" borderId="12" xfId="0" applyNumberFormat="1" applyFont="1" applyBorder="1" applyAlignment="1">
      <alignment vertical="center"/>
    </xf>
    <xf numFmtId="3" fontId="9" fillId="0" borderId="18" xfId="0" applyNumberFormat="1" applyFont="1" applyBorder="1" applyAlignment="1" applyProtection="1">
      <alignment vertical="center"/>
      <protection locked="0"/>
    </xf>
    <xf numFmtId="3" fontId="9" fillId="0" borderId="20" xfId="0" applyNumberFormat="1" applyFont="1" applyBorder="1" applyAlignment="1" applyProtection="1">
      <alignment vertical="center"/>
      <protection locked="0"/>
    </xf>
    <xf numFmtId="3" fontId="5" fillId="0" borderId="0" xfId="0" applyNumberFormat="1" applyFont="1" applyAlignment="1">
      <alignment vertical="center"/>
    </xf>
    <xf numFmtId="3" fontId="5" fillId="0" borderId="12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3" fontId="9" fillId="0" borderId="0" xfId="0" applyNumberFormat="1" applyFont="1" applyAlignment="1" applyProtection="1">
      <alignment vertical="center"/>
      <protection locked="0"/>
    </xf>
    <xf numFmtId="3" fontId="9" fillId="0" borderId="12" xfId="0" applyNumberFormat="1" applyFont="1" applyBorder="1" applyAlignment="1" applyProtection="1">
      <alignment vertical="center"/>
      <protection locked="0"/>
    </xf>
    <xf numFmtId="3" fontId="6" fillId="0" borderId="18" xfId="0" applyNumberFormat="1" applyFont="1" applyBorder="1" applyAlignment="1" applyProtection="1">
      <alignment vertical="center"/>
      <protection/>
    </xf>
    <xf numFmtId="3" fontId="6" fillId="0" borderId="20" xfId="0" applyNumberFormat="1" applyFont="1" applyBorder="1" applyAlignment="1" applyProtection="1">
      <alignment vertical="center"/>
      <protection/>
    </xf>
    <xf numFmtId="0" fontId="15" fillId="0" borderId="18" xfId="0" applyFont="1" applyFill="1" applyBorder="1" applyAlignment="1">
      <alignment vertical="center"/>
    </xf>
    <xf numFmtId="0" fontId="15" fillId="0" borderId="20" xfId="0" applyFont="1" applyFill="1" applyBorder="1" applyAlignment="1">
      <alignment vertical="center"/>
    </xf>
    <xf numFmtId="0" fontId="6" fillId="0" borderId="0" xfId="0" applyFont="1" applyAlignment="1">
      <alignment vertical="top"/>
    </xf>
    <xf numFmtId="0" fontId="6" fillId="0" borderId="0" xfId="0" applyFont="1" applyAlignment="1">
      <alignment/>
    </xf>
    <xf numFmtId="0" fontId="0" fillId="0" borderId="0" xfId="0" applyAlignment="1">
      <alignment vertical="top"/>
    </xf>
    <xf numFmtId="0" fontId="0" fillId="2" borderId="0" xfId="0" applyFont="1" applyFill="1" applyAlignment="1" applyProtection="1">
      <alignment vertical="top"/>
      <protection/>
    </xf>
    <xf numFmtId="0" fontId="0" fillId="2" borderId="0" xfId="0" applyFont="1" applyFill="1" applyAlignment="1" applyProtection="1">
      <alignment/>
      <protection/>
    </xf>
    <xf numFmtId="0" fontId="3" fillId="2" borderId="0" xfId="0" applyFont="1" applyFill="1" applyAlignment="1" applyProtection="1">
      <alignment/>
      <protection/>
    </xf>
    <xf numFmtId="0" fontId="0" fillId="2" borderId="0" xfId="0" applyFont="1" applyFill="1" applyAlignment="1" applyProtection="1">
      <alignment/>
      <protection/>
    </xf>
    <xf numFmtId="0" fontId="3" fillId="2" borderId="0" xfId="0" applyFont="1" applyFill="1" applyAlignment="1" applyProtection="1">
      <alignment horizontal="centerContinuous"/>
      <protection/>
    </xf>
    <xf numFmtId="0" fontId="5" fillId="2" borderId="0" xfId="0" applyFont="1" applyFill="1" applyAlignment="1" applyProtection="1">
      <alignment/>
      <protection/>
    </xf>
    <xf numFmtId="49" fontId="6" fillId="2" borderId="1" xfId="0" applyNumberFormat="1" applyFont="1" applyFill="1" applyBorder="1" applyAlignment="1" applyProtection="1">
      <alignment horizontal="center" vertical="top" wrapText="1"/>
      <protection/>
    </xf>
    <xf numFmtId="49" fontId="6" fillId="2" borderId="2" xfId="0" applyNumberFormat="1" applyFont="1" applyFill="1" applyBorder="1" applyAlignment="1" applyProtection="1">
      <alignment horizontal="center" wrapText="1"/>
      <protection/>
    </xf>
    <xf numFmtId="49" fontId="6" fillId="2" borderId="1" xfId="0" applyNumberFormat="1" applyFont="1" applyFill="1" applyBorder="1" applyAlignment="1" applyProtection="1">
      <alignment horizontal="center" wrapText="1"/>
      <protection/>
    </xf>
    <xf numFmtId="49" fontId="6" fillId="2" borderId="0" xfId="0" applyNumberFormat="1" applyFont="1" applyFill="1" applyAlignment="1" applyProtection="1">
      <alignment horizontal="center" vertical="top" wrapText="1"/>
      <protection/>
    </xf>
    <xf numFmtId="49" fontId="6" fillId="2" borderId="3" xfId="0" applyNumberFormat="1" applyFont="1" applyFill="1" applyBorder="1" applyAlignment="1" applyProtection="1">
      <alignment horizontal="center" wrapText="1"/>
      <protection/>
    </xf>
    <xf numFmtId="49" fontId="6" fillId="2" borderId="0" xfId="0" applyNumberFormat="1" applyFont="1" applyFill="1" applyAlignment="1" applyProtection="1">
      <alignment horizontal="center" wrapText="1"/>
      <protection/>
    </xf>
    <xf numFmtId="49" fontId="6" fillId="2" borderId="4" xfId="0" applyNumberFormat="1" applyFont="1" applyFill="1" applyBorder="1" applyAlignment="1" applyProtection="1">
      <alignment horizontal="center" vertical="top" textRotation="90" wrapText="1"/>
      <protection/>
    </xf>
    <xf numFmtId="0" fontId="6" fillId="0" borderId="5" xfId="0" applyFont="1" applyBorder="1" applyAlignment="1" applyProtection="1">
      <alignment horizontal="center" vertical="center" textRotation="90"/>
      <protection/>
    </xf>
    <xf numFmtId="0" fontId="6" fillId="0" borderId="4" xfId="0" applyFont="1" applyBorder="1" applyAlignment="1" applyProtection="1">
      <alignment horizontal="center" vertical="center" textRotation="90"/>
      <protection/>
    </xf>
    <xf numFmtId="0" fontId="6" fillId="0" borderId="4" xfId="0" applyNumberFormat="1" applyFont="1" applyBorder="1" applyAlignment="1" applyProtection="1">
      <alignment horizontal="center" vertical="center" textRotation="90" wrapText="1"/>
      <protection/>
    </xf>
    <xf numFmtId="0" fontId="6" fillId="0" borderId="4" xfId="0" applyFont="1" applyBorder="1" applyAlignment="1" applyProtection="1">
      <alignment horizontal="center" vertical="center" textRotation="90" wrapText="1"/>
      <protection/>
    </xf>
    <xf numFmtId="0" fontId="6" fillId="0" borderId="6" xfId="0" applyFont="1" applyBorder="1" applyAlignment="1" applyProtection="1">
      <alignment horizontal="center" vertical="center" textRotation="90" wrapText="1"/>
      <protection/>
    </xf>
    <xf numFmtId="0" fontId="6" fillId="0" borderId="7" xfId="0" applyFont="1" applyBorder="1" applyAlignment="1" applyProtection="1">
      <alignment horizontal="center" vertical="center" textRotation="90"/>
      <protection/>
    </xf>
    <xf numFmtId="1" fontId="6" fillId="2" borderId="8" xfId="0" applyNumberFormat="1" applyFont="1" applyFill="1" applyBorder="1" applyAlignment="1" applyProtection="1">
      <alignment horizontal="center" vertical="center"/>
      <protection/>
    </xf>
    <xf numFmtId="1" fontId="6" fillId="0" borderId="9" xfId="0" applyNumberFormat="1" applyFont="1" applyBorder="1" applyAlignment="1" applyProtection="1">
      <alignment horizontal="center" vertical="center"/>
      <protection/>
    </xf>
    <xf numFmtId="1" fontId="6" fillId="0" borderId="8" xfId="0" applyNumberFormat="1" applyFont="1" applyBorder="1" applyAlignment="1" applyProtection="1">
      <alignment horizontal="center" vertical="center"/>
      <protection/>
    </xf>
    <xf numFmtId="1" fontId="6" fillId="0" borderId="10" xfId="0" applyNumberFormat="1" applyFont="1" applyBorder="1" applyAlignment="1" applyProtection="1">
      <alignment horizontal="center" vertical="center"/>
      <protection/>
    </xf>
    <xf numFmtId="1" fontId="6" fillId="0" borderId="11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 textRotation="90"/>
      <protection/>
    </xf>
    <xf numFmtId="0" fontId="7" fillId="0" borderId="0" xfId="0" applyFont="1" applyAlignment="1" applyProtection="1">
      <alignment vertical="top" wrapText="1"/>
      <protection/>
    </xf>
    <xf numFmtId="0" fontId="7" fillId="0" borderId="3" xfId="0" applyFont="1" applyBorder="1" applyAlignment="1" applyProtection="1">
      <alignment horizontal="left" vertical="center" wrapText="1"/>
      <protection/>
    </xf>
    <xf numFmtId="0" fontId="7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7" fillId="0" borderId="12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top" wrapText="1"/>
      <protection/>
    </xf>
    <xf numFmtId="0" fontId="9" fillId="0" borderId="3" xfId="0" applyFont="1" applyBorder="1" applyAlignment="1" applyProtection="1">
      <alignment horizontal="left" vertical="center" wrapText="1"/>
      <protection/>
    </xf>
    <xf numFmtId="0" fontId="9" fillId="0" borderId="0" xfId="0" applyFont="1" applyAlignment="1" applyProtection="1">
      <alignment vertical="center"/>
      <protection/>
    </xf>
    <xf numFmtId="0" fontId="9" fillId="0" borderId="12" xfId="0" applyFont="1" applyBorder="1" applyAlignment="1" applyProtection="1">
      <alignment vertical="center"/>
      <protection/>
    </xf>
    <xf numFmtId="0" fontId="9" fillId="0" borderId="13" xfId="0" applyFont="1" applyBorder="1" applyAlignment="1" applyProtection="1">
      <alignment vertical="center"/>
      <protection/>
    </xf>
    <xf numFmtId="0" fontId="10" fillId="0" borderId="14" xfId="0" applyFont="1" applyBorder="1" applyAlignment="1" applyProtection="1">
      <alignment vertical="top" wrapText="1"/>
      <protection/>
    </xf>
    <xf numFmtId="0" fontId="5" fillId="0" borderId="15" xfId="0" applyFont="1" applyBorder="1" applyAlignment="1" applyProtection="1">
      <alignment horizontal="left" vertical="center" wrapText="1"/>
      <protection/>
    </xf>
    <xf numFmtId="3" fontId="9" fillId="0" borderId="16" xfId="0" applyNumberFormat="1" applyFont="1" applyBorder="1" applyAlignment="1" applyProtection="1">
      <alignment vertical="center"/>
      <protection/>
    </xf>
    <xf numFmtId="3" fontId="9" fillId="0" borderId="17" xfId="0" applyNumberFormat="1" applyFont="1" applyBorder="1" applyAlignment="1" applyProtection="1">
      <alignment vertical="center"/>
      <protection/>
    </xf>
    <xf numFmtId="0" fontId="10" fillId="0" borderId="14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top" wrapText="1"/>
      <protection/>
    </xf>
    <xf numFmtId="0" fontId="6" fillId="0" borderId="3" xfId="0" applyFont="1" applyBorder="1" applyAlignment="1" applyProtection="1">
      <alignment horizontal="left" vertical="center" wrapText="1"/>
      <protection/>
    </xf>
    <xf numFmtId="0" fontId="6" fillId="0" borderId="3" xfId="0" applyFont="1" applyBorder="1" applyAlignment="1" applyProtection="1">
      <alignment horizontal="right" vertical="center" wrapText="1"/>
      <protection/>
    </xf>
    <xf numFmtId="0" fontId="6" fillId="0" borderId="18" xfId="0" applyFont="1" applyBorder="1" applyAlignment="1" applyProtection="1">
      <alignment vertical="top" wrapText="1"/>
      <protection/>
    </xf>
    <xf numFmtId="0" fontId="9" fillId="0" borderId="19" xfId="0" applyFont="1" applyBorder="1" applyAlignment="1" applyProtection="1">
      <alignment horizontal="left" vertical="center" wrapText="1"/>
      <protection/>
    </xf>
    <xf numFmtId="0" fontId="9" fillId="0" borderId="18" xfId="0" applyFont="1" applyBorder="1" applyAlignment="1" applyProtection="1">
      <alignment vertical="center"/>
      <protection/>
    </xf>
    <xf numFmtId="0" fontId="6" fillId="0" borderId="18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horizontal="center" vertical="top" wrapText="1"/>
      <protection/>
    </xf>
    <xf numFmtId="3" fontId="9" fillId="0" borderId="12" xfId="0" applyNumberFormat="1" applyFont="1" applyBorder="1" applyAlignment="1" applyProtection="1">
      <alignment vertical="center"/>
      <protection/>
    </xf>
    <xf numFmtId="0" fontId="6" fillId="0" borderId="12" xfId="0" applyFont="1" applyBorder="1" applyAlignment="1" applyProtection="1">
      <alignment vertical="center"/>
      <protection/>
    </xf>
    <xf numFmtId="0" fontId="7" fillId="0" borderId="13" xfId="0" applyFont="1" applyBorder="1" applyAlignment="1" applyProtection="1">
      <alignment vertical="center"/>
      <protection/>
    </xf>
    <xf numFmtId="0" fontId="11" fillId="0" borderId="14" xfId="0" applyFont="1" applyBorder="1" applyAlignment="1" applyProtection="1">
      <alignment vertical="top"/>
      <protection/>
    </xf>
    <xf numFmtId="0" fontId="5" fillId="0" borderId="15" xfId="0" applyFont="1" applyBorder="1" applyAlignment="1" applyProtection="1">
      <alignment vertical="center" wrapText="1"/>
      <protection/>
    </xf>
    <xf numFmtId="0" fontId="11" fillId="0" borderId="14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top"/>
      <protection/>
    </xf>
    <xf numFmtId="0" fontId="12" fillId="0" borderId="21" xfId="0" applyFont="1" applyBorder="1" applyAlignment="1" applyProtection="1">
      <alignment vertical="center" wrapText="1"/>
      <protection/>
    </xf>
    <xf numFmtId="3" fontId="9" fillId="0" borderId="22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vertical="top" wrapText="1"/>
      <protection/>
    </xf>
    <xf numFmtId="3" fontId="9" fillId="0" borderId="13" xfId="0" applyNumberFormat="1" applyFont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left" vertical="top" wrapText="1"/>
      <protection/>
    </xf>
    <xf numFmtId="0" fontId="9" fillId="0" borderId="18" xfId="0" applyFont="1" applyBorder="1" applyAlignment="1" applyProtection="1">
      <alignment horizontal="left" vertical="top" wrapText="1"/>
      <protection/>
    </xf>
    <xf numFmtId="0" fontId="6" fillId="0" borderId="19" xfId="0" applyFont="1" applyBorder="1" applyAlignment="1" applyProtection="1">
      <alignment horizontal="left" vertical="center" wrapText="1"/>
      <protection/>
    </xf>
    <xf numFmtId="0" fontId="13" fillId="0" borderId="0" xfId="0" applyFont="1" applyAlignment="1" applyProtection="1">
      <alignment horizontal="center" vertical="top" wrapText="1"/>
      <protection/>
    </xf>
    <xf numFmtId="0" fontId="13" fillId="0" borderId="3" xfId="0" applyFont="1" applyBorder="1" applyAlignment="1" applyProtection="1">
      <alignment horizontal="left" vertical="center" wrapText="1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right" vertical="top" wrapText="1"/>
      <protection/>
    </xf>
    <xf numFmtId="0" fontId="9" fillId="0" borderId="18" xfId="0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horizontal="center" vertical="top" wrapText="1"/>
      <protection/>
    </xf>
    <xf numFmtId="0" fontId="13" fillId="0" borderId="0" xfId="0" applyFont="1" applyAlignment="1" applyProtection="1">
      <alignment vertical="top" wrapText="1"/>
      <protection/>
    </xf>
    <xf numFmtId="0" fontId="13" fillId="0" borderId="0" xfId="0" applyFont="1" applyFill="1" applyAlignment="1" applyProtection="1">
      <alignment vertical="top" wrapText="1"/>
      <protection/>
    </xf>
    <xf numFmtId="0" fontId="13" fillId="0" borderId="3" xfId="0" applyFont="1" applyFill="1" applyBorder="1" applyAlignment="1" applyProtection="1">
      <alignment horizontal="left" vertical="center" wrapText="1"/>
      <protection/>
    </xf>
    <xf numFmtId="0" fontId="13" fillId="0" borderId="3" xfId="0" applyFont="1" applyFill="1" applyBorder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left" vertical="top" wrapText="1"/>
      <protection/>
    </xf>
    <xf numFmtId="0" fontId="5" fillId="0" borderId="3" xfId="0" applyFont="1" applyBorder="1" applyAlignment="1" applyProtection="1">
      <alignment horizontal="left" vertical="center" wrapText="1"/>
      <protection/>
    </xf>
    <xf numFmtId="3" fontId="5" fillId="0" borderId="12" xfId="0" applyNumberFormat="1" applyFont="1" applyBorder="1" applyAlignment="1" applyProtection="1">
      <alignment vertical="center"/>
      <protection/>
    </xf>
    <xf numFmtId="1" fontId="9" fillId="0" borderId="18" xfId="0" applyNumberFormat="1" applyFont="1" applyBorder="1" applyAlignment="1" applyProtection="1">
      <alignment horizontal="left" vertical="center" wrapText="1"/>
      <protection/>
    </xf>
    <xf numFmtId="3" fontId="9" fillId="0" borderId="18" xfId="0" applyNumberFormat="1" applyFont="1" applyBorder="1" applyAlignment="1" applyProtection="1">
      <alignment vertical="center"/>
      <protection/>
    </xf>
    <xf numFmtId="3" fontId="9" fillId="0" borderId="20" xfId="0" applyNumberFormat="1" applyFont="1" applyBorder="1" applyAlignment="1" applyProtection="1">
      <alignment vertical="center"/>
      <protection/>
    </xf>
    <xf numFmtId="0" fontId="6" fillId="0" borderId="3" xfId="0" applyFont="1" applyFill="1" applyBorder="1" applyAlignment="1" applyProtection="1">
      <alignment horizontal="left" vertical="center" wrapText="1"/>
      <protection/>
    </xf>
    <xf numFmtId="0" fontId="9" fillId="0" borderId="0" xfId="0" applyFont="1" applyFill="1" applyAlignment="1" applyProtection="1">
      <alignment horizontal="left" vertical="top" wrapText="1"/>
      <protection/>
    </xf>
    <xf numFmtId="0" fontId="9" fillId="0" borderId="3" xfId="0" applyFont="1" applyFill="1" applyBorder="1" applyAlignment="1" applyProtection="1">
      <alignment horizontal="left" vertical="center" wrapText="1"/>
      <protection/>
    </xf>
    <xf numFmtId="0" fontId="9" fillId="0" borderId="19" xfId="0" applyFont="1" applyFill="1" applyBorder="1" applyAlignment="1" applyProtection="1">
      <alignment horizontal="left" vertical="center" wrapText="1"/>
      <protection/>
    </xf>
    <xf numFmtId="0" fontId="6" fillId="0" borderId="18" xfId="0" applyFont="1" applyBorder="1" applyAlignment="1" applyProtection="1">
      <alignment vertical="top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18" xfId="0" applyFont="1" applyFill="1" applyBorder="1" applyAlignment="1" applyProtection="1">
      <alignment horizontal="right" vertical="center" wrapText="1"/>
      <protection/>
    </xf>
    <xf numFmtId="0" fontId="15" fillId="0" borderId="18" xfId="0" applyFont="1" applyFill="1" applyBorder="1" applyAlignment="1" applyProtection="1">
      <alignment vertical="top"/>
      <protection/>
    </xf>
    <xf numFmtId="0" fontId="6" fillId="0" borderId="0" xfId="0" applyFont="1" applyAlignment="1" applyProtection="1">
      <alignment vertical="top"/>
      <protection/>
    </xf>
    <xf numFmtId="0" fontId="6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Alignment="1" applyProtection="1">
      <alignment/>
      <protection/>
    </xf>
    <xf numFmtId="3" fontId="6" fillId="0" borderId="24" xfId="0" applyNumberFormat="1" applyFont="1" applyBorder="1" applyAlignment="1">
      <alignment vertical="center"/>
    </xf>
    <xf numFmtId="3" fontId="6" fillId="0" borderId="25" xfId="0" applyNumberFormat="1" applyFont="1" applyBorder="1" applyAlignment="1">
      <alignment vertical="center"/>
    </xf>
    <xf numFmtId="3" fontId="6" fillId="0" borderId="26" xfId="0" applyNumberFormat="1" applyFont="1" applyBorder="1" applyAlignment="1">
      <alignment vertical="center"/>
    </xf>
    <xf numFmtId="14" fontId="9" fillId="0" borderId="0" xfId="0" applyNumberFormat="1" applyFont="1" applyAlignment="1">
      <alignment vertical="center"/>
    </xf>
    <xf numFmtId="49" fontId="6" fillId="2" borderId="23" xfId="0" applyNumberFormat="1" applyFont="1" applyFill="1" applyBorder="1" applyAlignment="1">
      <alignment horizontal="center"/>
    </xf>
    <xf numFmtId="49" fontId="6" fillId="2" borderId="18" xfId="0" applyNumberFormat="1" applyFont="1" applyFill="1" applyBorder="1" applyAlignment="1">
      <alignment horizontal="center"/>
    </xf>
    <xf numFmtId="49" fontId="6" fillId="2" borderId="20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49" fontId="6" fillId="2" borderId="27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/>
    </xf>
    <xf numFmtId="49" fontId="6" fillId="2" borderId="28" xfId="0" applyNumberFormat="1" applyFont="1" applyFill="1" applyBorder="1" applyAlignment="1">
      <alignment horizontal="center"/>
    </xf>
    <xf numFmtId="49" fontId="6" fillId="2" borderId="27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/>
    </xf>
    <xf numFmtId="49" fontId="6" fillId="2" borderId="28" xfId="0" applyNumberFormat="1" applyFont="1" applyFill="1" applyBorder="1" applyAlignment="1">
      <alignment horizontal="center"/>
    </xf>
    <xf numFmtId="49" fontId="6" fillId="2" borderId="23" xfId="0" applyNumberFormat="1" applyFont="1" applyFill="1" applyBorder="1" applyAlignment="1">
      <alignment horizontal="center"/>
    </xf>
    <xf numFmtId="49" fontId="6" fillId="2" borderId="18" xfId="0" applyNumberFormat="1" applyFont="1" applyFill="1" applyBorder="1" applyAlignment="1">
      <alignment horizontal="center"/>
    </xf>
    <xf numFmtId="49" fontId="6" fillId="2" borderId="20" xfId="0" applyNumberFormat="1" applyFont="1" applyFill="1" applyBorder="1" applyAlignment="1">
      <alignment horizontal="center"/>
    </xf>
    <xf numFmtId="0" fontId="4" fillId="2" borderId="0" xfId="0" applyFont="1" applyFill="1" applyAlignment="1" applyProtection="1">
      <alignment horizontal="center" vertical="top"/>
      <protection locked="0"/>
    </xf>
    <xf numFmtId="49" fontId="6" fillId="2" borderId="23" xfId="0" applyNumberFormat="1" applyFont="1" applyFill="1" applyBorder="1" applyAlignment="1" applyProtection="1">
      <alignment horizontal="center"/>
      <protection/>
    </xf>
    <xf numFmtId="49" fontId="6" fillId="2" borderId="18" xfId="0" applyNumberFormat="1" applyFont="1" applyFill="1" applyBorder="1" applyAlignment="1" applyProtection="1">
      <alignment horizontal="center"/>
      <protection/>
    </xf>
    <xf numFmtId="49" fontId="6" fillId="2" borderId="20" xfId="0" applyNumberFormat="1" applyFont="1" applyFill="1" applyBorder="1" applyAlignment="1" applyProtection="1">
      <alignment horizontal="center"/>
      <protection/>
    </xf>
    <xf numFmtId="0" fontId="4" fillId="2" borderId="0" xfId="0" applyFont="1" applyFill="1" applyAlignment="1" applyProtection="1">
      <alignment horizontal="center"/>
      <protection/>
    </xf>
    <xf numFmtId="49" fontId="6" fillId="2" borderId="27" xfId="0" applyNumberFormat="1" applyFont="1" applyFill="1" applyBorder="1" applyAlignment="1" applyProtection="1">
      <alignment horizontal="center"/>
      <protection/>
    </xf>
    <xf numFmtId="49" fontId="6" fillId="2" borderId="1" xfId="0" applyNumberFormat="1" applyFont="1" applyFill="1" applyBorder="1" applyAlignment="1" applyProtection="1">
      <alignment horizontal="center"/>
      <protection/>
    </xf>
    <xf numFmtId="49" fontId="6" fillId="2" borderId="28" xfId="0" applyNumberFormat="1" applyFont="1" applyFill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Q\2006\2006apstipr\Sandra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P 06.150"/>
      <sheetName val="IP 06.150 pirmssk."/>
      <sheetName val="IP 06.210"/>
      <sheetName val="IP 06.210 specsk."/>
      <sheetName val="Sākumskola &quot;Taurenītis&quot; 06.150"/>
      <sheetName val="Slokas psk. 06.150"/>
      <sheetName val="Jaundubuultu vsk. 06.150"/>
      <sheetName val="Alternatīvā skola 06.150"/>
      <sheetName val="Kauguru vsk. 06.150"/>
      <sheetName val="Majoru psk. 06.150"/>
      <sheetName val="Pumpuru vsk."/>
      <sheetName val="Sākumskola &quot;Atvase&quot; 06.150"/>
      <sheetName val="Mežmalas vsk. 06.150"/>
      <sheetName val="Vakara vsk. 06.150"/>
      <sheetName val="Lielupes vsk. 06.150"/>
      <sheetName val="1.ģimnāzija 06.150"/>
      <sheetName val="Vaivaru pamatsk."/>
      <sheetName val="PI &quot;Sprīdītis&quot; 06.210"/>
      <sheetName val="PI&quot;Sprīdītis&quot;-bez struktv."/>
      <sheetName val="PI&quot;Sprīdītis&quot;-Paspārne"/>
      <sheetName val="PI&quot;Sprīdītis&quot;-jauniešu māja"/>
      <sheetName val="PA &quot;Jūrmalas SAC&quot; 06.240"/>
      <sheetName val="Labklājības pārvalde 05.700"/>
      <sheetName val="Labklājības pārvalde 06.150"/>
      <sheetName val="Labklājības Pārvalde 06.251"/>
      <sheetName val="Bāriņtiesa 06.320"/>
      <sheetName val="SIA &quot;Bulduru slimnica&quot;"/>
    </sheetNames>
    <sheetDataSet>
      <sheetData sheetId="18">
        <row r="15">
          <cell r="V15">
            <v>191529</v>
          </cell>
          <cell r="W15">
            <v>0</v>
          </cell>
          <cell r="X15">
            <v>0</v>
          </cell>
          <cell r="Y15">
            <v>0</v>
          </cell>
          <cell r="Z15">
            <v>7399</v>
          </cell>
        </row>
        <row r="16"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</row>
        <row r="19">
          <cell r="V19">
            <v>191529</v>
          </cell>
          <cell r="Y19" t="str">
            <v>X</v>
          </cell>
          <cell r="Z19" t="str">
            <v>X</v>
          </cell>
        </row>
        <row r="20"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7399</v>
          </cell>
        </row>
        <row r="26">
          <cell r="Z26">
            <v>7399</v>
          </cell>
        </row>
        <row r="30">
          <cell r="V30">
            <v>191529</v>
          </cell>
          <cell r="W30">
            <v>0</v>
          </cell>
          <cell r="X30">
            <v>0</v>
          </cell>
          <cell r="Y30">
            <v>0</v>
          </cell>
          <cell r="Z30">
            <v>7399</v>
          </cell>
        </row>
        <row r="31">
          <cell r="V31">
            <v>191529</v>
          </cell>
          <cell r="W31">
            <v>0</v>
          </cell>
          <cell r="X31">
            <v>0</v>
          </cell>
          <cell r="Y31">
            <v>0</v>
          </cell>
          <cell r="Z31">
            <v>7399</v>
          </cell>
        </row>
        <row r="32">
          <cell r="V32">
            <v>189679</v>
          </cell>
          <cell r="W32">
            <v>0</v>
          </cell>
          <cell r="X32">
            <v>0</v>
          </cell>
          <cell r="Y32">
            <v>0</v>
          </cell>
          <cell r="Z32">
            <v>3399</v>
          </cell>
        </row>
        <row r="33">
          <cell r="V33">
            <v>189679</v>
          </cell>
          <cell r="W33">
            <v>0</v>
          </cell>
          <cell r="X33">
            <v>0</v>
          </cell>
          <cell r="Y33">
            <v>0</v>
          </cell>
          <cell r="Z33">
            <v>3399</v>
          </cell>
        </row>
        <row r="34">
          <cell r="V34">
            <v>92958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</row>
        <row r="35">
          <cell r="V35">
            <v>84345</v>
          </cell>
        </row>
        <row r="38">
          <cell r="V38">
            <v>8613</v>
          </cell>
        </row>
        <row r="41">
          <cell r="V41">
            <v>22394</v>
          </cell>
        </row>
        <row r="42">
          <cell r="V42">
            <v>252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</row>
        <row r="43">
          <cell r="V43">
            <v>252</v>
          </cell>
        </row>
        <row r="45">
          <cell r="V45">
            <v>7169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</row>
        <row r="46">
          <cell r="V46">
            <v>2227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</row>
        <row r="47">
          <cell r="V47">
            <v>1130</v>
          </cell>
        </row>
        <row r="49">
          <cell r="V49">
            <v>50</v>
          </cell>
        </row>
        <row r="50">
          <cell r="V50">
            <v>624</v>
          </cell>
        </row>
        <row r="51">
          <cell r="V51">
            <v>423</v>
          </cell>
        </row>
        <row r="52">
          <cell r="V52">
            <v>260</v>
          </cell>
        </row>
        <row r="53">
          <cell r="V53">
            <v>329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</row>
        <row r="54">
          <cell r="V54">
            <v>40</v>
          </cell>
        </row>
        <row r="56">
          <cell r="V56">
            <v>89</v>
          </cell>
        </row>
        <row r="58">
          <cell r="V58">
            <v>200</v>
          </cell>
        </row>
        <row r="61">
          <cell r="V61">
            <v>3178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</row>
        <row r="62"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</row>
        <row r="65">
          <cell r="V65">
            <v>190</v>
          </cell>
        </row>
        <row r="66">
          <cell r="V66">
            <v>371</v>
          </cell>
        </row>
        <row r="67">
          <cell r="V67">
            <v>214</v>
          </cell>
        </row>
        <row r="68">
          <cell r="V68">
            <v>80</v>
          </cell>
        </row>
        <row r="70">
          <cell r="V70">
            <v>2323</v>
          </cell>
        </row>
        <row r="71"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</row>
        <row r="75">
          <cell r="V75">
            <v>408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</row>
        <row r="77">
          <cell r="V77">
            <v>408</v>
          </cell>
        </row>
        <row r="79">
          <cell r="V79">
            <v>633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</row>
        <row r="81">
          <cell r="V81">
            <v>270</v>
          </cell>
        </row>
        <row r="85">
          <cell r="V85">
            <v>363</v>
          </cell>
        </row>
        <row r="87">
          <cell r="V87">
            <v>134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</row>
        <row r="91">
          <cell r="V91">
            <v>134</v>
          </cell>
        </row>
        <row r="92">
          <cell r="V92">
            <v>66518</v>
          </cell>
          <cell r="W92">
            <v>0</v>
          </cell>
          <cell r="X92">
            <v>0</v>
          </cell>
          <cell r="Y92">
            <v>0</v>
          </cell>
          <cell r="Z92">
            <v>3399</v>
          </cell>
        </row>
        <row r="93">
          <cell r="V93">
            <v>734</v>
          </cell>
          <cell r="W93">
            <v>0</v>
          </cell>
          <cell r="X93">
            <v>0</v>
          </cell>
          <cell r="Y93">
            <v>0</v>
          </cell>
          <cell r="Z93">
            <v>1399</v>
          </cell>
        </row>
        <row r="94">
          <cell r="V94">
            <v>478</v>
          </cell>
        </row>
        <row r="95">
          <cell r="V95">
            <v>256</v>
          </cell>
          <cell r="Z95">
            <v>1399</v>
          </cell>
        </row>
        <row r="97">
          <cell r="V97">
            <v>19300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</row>
        <row r="98">
          <cell r="V98">
            <v>11769</v>
          </cell>
        </row>
        <row r="100">
          <cell r="V100">
            <v>3841</v>
          </cell>
        </row>
        <row r="103">
          <cell r="V103">
            <v>1956</v>
          </cell>
        </row>
        <row r="104">
          <cell r="V104">
            <v>1734</v>
          </cell>
        </row>
        <row r="106">
          <cell r="V106">
            <v>1465</v>
          </cell>
        </row>
        <row r="107">
          <cell r="V107">
            <v>2551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</row>
        <row r="108">
          <cell r="V108">
            <v>526</v>
          </cell>
        </row>
        <row r="109">
          <cell r="V109">
            <v>1310</v>
          </cell>
        </row>
        <row r="110">
          <cell r="V110">
            <v>150</v>
          </cell>
        </row>
        <row r="111">
          <cell r="V111">
            <v>400</v>
          </cell>
        </row>
        <row r="112">
          <cell r="V112">
            <v>165</v>
          </cell>
        </row>
        <row r="114">
          <cell r="V114">
            <v>40370</v>
          </cell>
          <cell r="W114">
            <v>0</v>
          </cell>
          <cell r="X114">
            <v>0</v>
          </cell>
          <cell r="Y114">
            <v>0</v>
          </cell>
          <cell r="Z114">
            <v>2000</v>
          </cell>
        </row>
        <row r="115">
          <cell r="V115">
            <v>4661</v>
          </cell>
          <cell r="Z115">
            <v>2000</v>
          </cell>
        </row>
        <row r="116">
          <cell r="V116">
            <v>219</v>
          </cell>
        </row>
        <row r="117">
          <cell r="V117">
            <v>29445</v>
          </cell>
        </row>
        <row r="119">
          <cell r="V119">
            <v>1523</v>
          </cell>
        </row>
        <row r="120">
          <cell r="V120">
            <v>123</v>
          </cell>
        </row>
        <row r="121">
          <cell r="V121">
            <v>3765</v>
          </cell>
        </row>
        <row r="122">
          <cell r="V122">
            <v>634</v>
          </cell>
        </row>
        <row r="123">
          <cell r="V123">
            <v>1573</v>
          </cell>
        </row>
        <row r="124">
          <cell r="V124">
            <v>75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</row>
        <row r="126">
          <cell r="V126">
            <v>75</v>
          </cell>
        </row>
        <row r="127">
          <cell r="V127">
            <v>450</v>
          </cell>
        </row>
        <row r="128">
          <cell r="V128">
            <v>388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</row>
        <row r="129">
          <cell r="V129">
            <v>324</v>
          </cell>
        </row>
        <row r="130">
          <cell r="V130">
            <v>64</v>
          </cell>
        </row>
        <row r="133"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</row>
        <row r="141">
          <cell r="V141">
            <v>1850</v>
          </cell>
          <cell r="W141">
            <v>0</v>
          </cell>
          <cell r="X141">
            <v>0</v>
          </cell>
          <cell r="Y141">
            <v>0</v>
          </cell>
          <cell r="Z141">
            <v>4000</v>
          </cell>
        </row>
        <row r="142">
          <cell r="V142">
            <v>1850</v>
          </cell>
          <cell r="W142">
            <v>0</v>
          </cell>
          <cell r="X142">
            <v>0</v>
          </cell>
          <cell r="Y142">
            <v>0</v>
          </cell>
          <cell r="Z142">
            <v>4000</v>
          </cell>
        </row>
        <row r="143">
          <cell r="V143">
            <v>1550</v>
          </cell>
          <cell r="W143">
            <v>0</v>
          </cell>
          <cell r="X143">
            <v>0</v>
          </cell>
          <cell r="Y143">
            <v>0</v>
          </cell>
          <cell r="Z143">
            <v>4000</v>
          </cell>
        </row>
        <row r="144">
          <cell r="V144">
            <v>400</v>
          </cell>
        </row>
        <row r="147">
          <cell r="Z147">
            <v>4000</v>
          </cell>
        </row>
        <row r="148">
          <cell r="V148">
            <v>1150</v>
          </cell>
        </row>
        <row r="150">
          <cell r="V150">
            <v>300</v>
          </cell>
        </row>
        <row r="156"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</row>
      </sheetData>
      <sheetData sheetId="19">
        <row r="15">
          <cell r="V15">
            <v>21843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</row>
        <row r="16"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</row>
        <row r="19">
          <cell r="V19">
            <v>21843</v>
          </cell>
          <cell r="Y19" t="str">
            <v>X</v>
          </cell>
          <cell r="Z19" t="str">
            <v>X</v>
          </cell>
        </row>
        <row r="20"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</row>
        <row r="30">
          <cell r="V30">
            <v>21843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</row>
        <row r="31">
          <cell r="V31">
            <v>21843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</row>
        <row r="32">
          <cell r="V32">
            <v>21622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</row>
        <row r="33">
          <cell r="V33">
            <v>21622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</row>
        <row r="34">
          <cell r="V34">
            <v>13285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</row>
        <row r="35">
          <cell r="V35">
            <v>11835</v>
          </cell>
        </row>
        <row r="38">
          <cell r="V38">
            <v>1450</v>
          </cell>
        </row>
        <row r="41">
          <cell r="V41">
            <v>3200</v>
          </cell>
        </row>
        <row r="42">
          <cell r="V42">
            <v>10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</row>
        <row r="43">
          <cell r="V43">
            <v>10</v>
          </cell>
        </row>
        <row r="45">
          <cell r="V45">
            <v>596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</row>
        <row r="46">
          <cell r="V46">
            <v>241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</row>
        <row r="47">
          <cell r="V47">
            <v>241</v>
          </cell>
        </row>
        <row r="52">
          <cell r="V52">
            <v>55</v>
          </cell>
        </row>
        <row r="53"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</row>
        <row r="61">
          <cell r="V61">
            <v>245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</row>
        <row r="62"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</row>
        <row r="66">
          <cell r="V66">
            <v>17</v>
          </cell>
        </row>
        <row r="67">
          <cell r="V67">
            <v>127</v>
          </cell>
        </row>
        <row r="70">
          <cell r="V70">
            <v>101</v>
          </cell>
        </row>
        <row r="71"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</row>
        <row r="75"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</row>
        <row r="79">
          <cell r="V79">
            <v>55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</row>
        <row r="85">
          <cell r="V85">
            <v>55</v>
          </cell>
        </row>
        <row r="87"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</row>
        <row r="92">
          <cell r="V92">
            <v>4531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</row>
        <row r="93">
          <cell r="V93">
            <v>78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</row>
        <row r="94">
          <cell r="V94">
            <v>20</v>
          </cell>
        </row>
        <row r="95">
          <cell r="V95">
            <v>58</v>
          </cell>
        </row>
        <row r="97">
          <cell r="V97">
            <v>970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</row>
        <row r="98">
          <cell r="V98">
            <v>430</v>
          </cell>
        </row>
        <row r="100">
          <cell r="V100">
            <v>50</v>
          </cell>
        </row>
        <row r="104">
          <cell r="V104">
            <v>490</v>
          </cell>
        </row>
        <row r="106">
          <cell r="V106">
            <v>60</v>
          </cell>
        </row>
        <row r="107">
          <cell r="V107">
            <v>396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</row>
        <row r="108">
          <cell r="V108">
            <v>96</v>
          </cell>
        </row>
        <row r="109">
          <cell r="V109">
            <v>250</v>
          </cell>
        </row>
        <row r="110">
          <cell r="V110">
            <v>30</v>
          </cell>
        </row>
        <row r="112">
          <cell r="V112">
            <v>20</v>
          </cell>
        </row>
        <row r="114">
          <cell r="V114">
            <v>3017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</row>
        <row r="115">
          <cell r="V115">
            <v>100</v>
          </cell>
        </row>
        <row r="116">
          <cell r="V116">
            <v>17</v>
          </cell>
        </row>
        <row r="117">
          <cell r="V117">
            <v>2850</v>
          </cell>
        </row>
        <row r="122">
          <cell r="V122">
            <v>50</v>
          </cell>
        </row>
        <row r="124"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</row>
        <row r="127">
          <cell r="V127">
            <v>10</v>
          </cell>
        </row>
        <row r="128"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</row>
        <row r="133"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</row>
        <row r="141">
          <cell r="V141">
            <v>221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</row>
        <row r="142">
          <cell r="V142">
            <v>221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</row>
        <row r="143">
          <cell r="V143">
            <v>221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</row>
        <row r="147">
          <cell r="V147">
            <v>221</v>
          </cell>
        </row>
        <row r="156"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</row>
      </sheetData>
      <sheetData sheetId="20">
        <row r="15">
          <cell r="V15">
            <v>25976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</row>
        <row r="16"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</row>
        <row r="19">
          <cell r="V19">
            <v>25976</v>
          </cell>
          <cell r="Y19" t="str">
            <v>X</v>
          </cell>
          <cell r="Z19" t="str">
            <v>X</v>
          </cell>
        </row>
        <row r="20"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</row>
        <row r="30">
          <cell r="V30">
            <v>25976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</row>
        <row r="31">
          <cell r="V31">
            <v>25976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</row>
        <row r="32">
          <cell r="V32">
            <v>25976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</row>
        <row r="33">
          <cell r="V33">
            <v>25976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</row>
        <row r="34">
          <cell r="V34">
            <v>9517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</row>
        <row r="35">
          <cell r="V35">
            <v>8550</v>
          </cell>
        </row>
        <row r="38">
          <cell r="V38">
            <v>967</v>
          </cell>
        </row>
        <row r="41">
          <cell r="V41">
            <v>2293</v>
          </cell>
        </row>
        <row r="42">
          <cell r="V42">
            <v>20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</row>
        <row r="43">
          <cell r="V43">
            <v>20</v>
          </cell>
        </row>
        <row r="45">
          <cell r="V45">
            <v>468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</row>
        <row r="46">
          <cell r="V46">
            <v>228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</row>
        <row r="49">
          <cell r="V49">
            <v>12</v>
          </cell>
        </row>
        <row r="51">
          <cell r="V51">
            <v>216</v>
          </cell>
        </row>
        <row r="52">
          <cell r="V52">
            <v>35</v>
          </cell>
        </row>
        <row r="53"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</row>
        <row r="61">
          <cell r="V61">
            <v>150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</row>
        <row r="62"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</row>
        <row r="66">
          <cell r="V66">
            <v>30</v>
          </cell>
        </row>
        <row r="67">
          <cell r="V67">
            <v>20</v>
          </cell>
        </row>
        <row r="70">
          <cell r="V70">
            <v>100</v>
          </cell>
        </row>
        <row r="71"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</row>
        <row r="75"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</row>
        <row r="79">
          <cell r="V79">
            <v>55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</row>
        <row r="85">
          <cell r="V85">
            <v>55</v>
          </cell>
        </row>
        <row r="87"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</row>
        <row r="92">
          <cell r="V92">
            <v>13678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</row>
        <row r="93">
          <cell r="V93">
            <v>210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</row>
        <row r="94">
          <cell r="V94">
            <v>60</v>
          </cell>
        </row>
        <row r="95">
          <cell r="V95">
            <v>150</v>
          </cell>
        </row>
        <row r="97">
          <cell r="V97">
            <v>5230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</row>
        <row r="98">
          <cell r="V98">
            <v>4103</v>
          </cell>
        </row>
        <row r="100">
          <cell r="V100">
            <v>992</v>
          </cell>
        </row>
        <row r="104">
          <cell r="V104">
            <v>135</v>
          </cell>
        </row>
        <row r="106">
          <cell r="V106">
            <v>60</v>
          </cell>
        </row>
        <row r="107">
          <cell r="V107">
            <v>250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</row>
        <row r="108">
          <cell r="V108">
            <v>30</v>
          </cell>
        </row>
        <row r="109">
          <cell r="V109">
            <v>200</v>
          </cell>
        </row>
        <row r="110">
          <cell r="V110">
            <v>20</v>
          </cell>
        </row>
        <row r="114">
          <cell r="V114">
            <v>7717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</row>
        <row r="115">
          <cell r="V115">
            <v>1211</v>
          </cell>
        </row>
        <row r="116">
          <cell r="V116">
            <v>42</v>
          </cell>
        </row>
        <row r="117">
          <cell r="V117">
            <v>4964</v>
          </cell>
        </row>
        <row r="119">
          <cell r="V119">
            <v>1075</v>
          </cell>
        </row>
        <row r="120">
          <cell r="V120">
            <v>30</v>
          </cell>
        </row>
        <row r="121">
          <cell r="V121">
            <v>315</v>
          </cell>
        </row>
        <row r="122">
          <cell r="V122">
            <v>80</v>
          </cell>
        </row>
        <row r="123">
          <cell r="V123">
            <v>161</v>
          </cell>
        </row>
        <row r="124"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</row>
        <row r="127">
          <cell r="V127">
            <v>50</v>
          </cell>
        </row>
        <row r="128"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</row>
        <row r="133"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</row>
        <row r="141"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</row>
        <row r="142"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</row>
        <row r="143"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</row>
        <row r="156"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3"/>
  <sheetViews>
    <sheetView view="pageBreakPreview" zoomScaleNormal="85" zoomScaleSheetLayoutView="100" workbookViewId="0" topLeftCell="A1">
      <selection activeCell="A2" sqref="A2"/>
    </sheetView>
  </sheetViews>
  <sheetFormatPr defaultColWidth="9.140625" defaultRowHeight="12.75"/>
  <cols>
    <col min="1" max="1" width="7.57421875" style="135" customWidth="1"/>
    <col min="2" max="2" width="20.421875" style="136" customWidth="1"/>
    <col min="3" max="3" width="8.421875" style="136" customWidth="1"/>
    <col min="4" max="5" width="7.8515625" style="136" customWidth="1"/>
    <col min="6" max="8" width="7.140625" style="136" customWidth="1"/>
    <col min="9" max="9" width="0.13671875" style="136" hidden="1" customWidth="1"/>
    <col min="10" max="11" width="0" style="136" hidden="1" customWidth="1"/>
    <col min="12" max="16384" width="9.140625" style="136" customWidth="1"/>
  </cols>
  <sheetData>
    <row r="1" spans="1:8" s="3" customFormat="1" ht="12.75">
      <c r="A1" s="1"/>
      <c r="B1" s="2"/>
      <c r="C1" s="2"/>
      <c r="D1" s="2"/>
      <c r="E1" s="2"/>
      <c r="F1" s="2"/>
      <c r="G1" s="2"/>
      <c r="H1" s="2"/>
    </row>
    <row r="2" spans="1:8" s="3" customFormat="1" ht="18">
      <c r="A2" s="1"/>
      <c r="B2" s="4"/>
      <c r="C2" s="2"/>
      <c r="D2" s="2"/>
      <c r="E2" s="2"/>
      <c r="F2" s="2"/>
      <c r="G2" s="2"/>
      <c r="H2" s="2"/>
    </row>
    <row r="3" spans="1:8" s="3" customFormat="1" ht="18" customHeight="1">
      <c r="A3" s="318" t="s">
        <v>0</v>
      </c>
      <c r="B3" s="318"/>
      <c r="C3" s="318"/>
      <c r="D3" s="318"/>
      <c r="E3" s="318"/>
      <c r="F3" s="318"/>
      <c r="G3" s="318"/>
      <c r="H3" s="318"/>
    </row>
    <row r="4" spans="1:8" s="3" customFormat="1" ht="18">
      <c r="A4" s="1"/>
      <c r="B4" s="5"/>
      <c r="C4" s="6"/>
      <c r="D4" s="2"/>
      <c r="E4" s="2"/>
      <c r="F4" s="2"/>
      <c r="G4" s="2"/>
      <c r="H4" s="2"/>
    </row>
    <row r="5" spans="1:8" s="3" customFormat="1" ht="12.75">
      <c r="A5" s="1" t="s">
        <v>1</v>
      </c>
      <c r="B5" s="7" t="s">
        <v>191</v>
      </c>
      <c r="C5" s="7"/>
      <c r="D5" s="7"/>
      <c r="E5" s="7"/>
      <c r="F5" s="7"/>
      <c r="G5" s="7"/>
      <c r="H5" s="7"/>
    </row>
    <row r="6" spans="1:8" s="3" customFormat="1" ht="12.75">
      <c r="A6" s="1" t="s">
        <v>2</v>
      </c>
      <c r="B6" s="2" t="s">
        <v>189</v>
      </c>
      <c r="C6" s="2"/>
      <c r="D6" s="2"/>
      <c r="E6" s="2"/>
      <c r="F6" s="2"/>
      <c r="G6" s="2"/>
      <c r="H6" s="2"/>
    </row>
    <row r="7" spans="1:8" s="3" customFormat="1" ht="12.75">
      <c r="A7" s="1" t="s">
        <v>190</v>
      </c>
      <c r="B7" s="2"/>
      <c r="C7" s="2"/>
      <c r="D7" s="2"/>
      <c r="E7" s="2"/>
      <c r="F7" s="2"/>
      <c r="G7" s="2"/>
      <c r="H7" s="2"/>
    </row>
    <row r="8" spans="1:8" s="3" customFormat="1" ht="13.5" thickBot="1">
      <c r="A8" s="1" t="s">
        <v>3</v>
      </c>
      <c r="B8" s="2"/>
      <c r="C8" s="2"/>
      <c r="D8" s="2"/>
      <c r="E8" s="2"/>
      <c r="F8" s="2"/>
      <c r="G8" s="2"/>
      <c r="H8" s="2"/>
    </row>
    <row r="9" spans="1:8" s="10" customFormat="1" ht="12.75" customHeight="1">
      <c r="A9" s="8"/>
      <c r="B9" s="9" t="s">
        <v>4</v>
      </c>
      <c r="C9" s="319" t="s">
        <v>5</v>
      </c>
      <c r="D9" s="320"/>
      <c r="E9" s="320"/>
      <c r="F9" s="320"/>
      <c r="G9" s="320"/>
      <c r="H9" s="321"/>
    </row>
    <row r="10" spans="1:8" s="13" customFormat="1" ht="12.75" customHeight="1">
      <c r="A10" s="11" t="s">
        <v>6</v>
      </c>
      <c r="B10" s="12"/>
      <c r="C10" s="315" t="s">
        <v>7</v>
      </c>
      <c r="D10" s="316"/>
      <c r="E10" s="316"/>
      <c r="F10" s="316"/>
      <c r="G10" s="316"/>
      <c r="H10" s="317"/>
    </row>
    <row r="11" spans="1:8" s="16" customFormat="1" ht="56.25" customHeight="1" thickBot="1">
      <c r="A11" s="14" t="s">
        <v>8</v>
      </c>
      <c r="B11" s="15"/>
      <c r="C11" s="20" t="s">
        <v>9</v>
      </c>
      <c r="D11" s="16" t="s">
        <v>10</v>
      </c>
      <c r="E11" s="17" t="s">
        <v>11</v>
      </c>
      <c r="F11" s="17" t="s">
        <v>12</v>
      </c>
      <c r="G11" s="18" t="s">
        <v>13</v>
      </c>
      <c r="H11" s="19" t="s">
        <v>14</v>
      </c>
    </row>
    <row r="12" spans="1:11" s="26" customFormat="1" ht="13.5" customHeight="1" thickBot="1">
      <c r="A12" s="21" t="s">
        <v>15</v>
      </c>
      <c r="B12" s="22">
        <v>2</v>
      </c>
      <c r="C12" s="23">
        <v>3</v>
      </c>
      <c r="D12" s="23">
        <v>4</v>
      </c>
      <c r="E12" s="23">
        <v>5</v>
      </c>
      <c r="F12" s="23">
        <v>6</v>
      </c>
      <c r="G12" s="23">
        <v>7</v>
      </c>
      <c r="H12" s="24">
        <v>8</v>
      </c>
      <c r="I12" s="25">
        <v>27</v>
      </c>
      <c r="J12" s="25">
        <v>28</v>
      </c>
      <c r="K12" s="25">
        <v>29</v>
      </c>
    </row>
    <row r="13" spans="1:8" s="29" customFormat="1" ht="16.5">
      <c r="A13" s="27"/>
      <c r="B13" s="28" t="s">
        <v>16</v>
      </c>
      <c r="D13" s="30"/>
      <c r="E13" s="30"/>
      <c r="F13" s="30"/>
      <c r="G13" s="30"/>
      <c r="H13" s="31"/>
    </row>
    <row r="14" spans="1:8" s="34" customFormat="1" ht="11.25">
      <c r="A14" s="32"/>
      <c r="B14" s="33"/>
      <c r="C14" s="36"/>
      <c r="H14" s="35"/>
    </row>
    <row r="15" spans="1:8" s="43" customFormat="1" ht="32.25" customHeight="1" thickBot="1">
      <c r="A15" s="37"/>
      <c r="B15" s="38" t="s">
        <v>17</v>
      </c>
      <c r="C15" s="39">
        <f>SUM(D15:H15)</f>
        <v>530290</v>
      </c>
      <c r="D15" s="40">
        <f>SUM(D16,D19,D20,)</f>
        <v>346109</v>
      </c>
      <c r="E15" s="40">
        <f>SUM(E16,E19,E20,)</f>
        <v>10160</v>
      </c>
      <c r="F15" s="41">
        <f>SUM(F16,F19,F20,)</f>
        <v>0</v>
      </c>
      <c r="G15" s="40">
        <f>SUM(G16,G19,G20,)</f>
        <v>77131</v>
      </c>
      <c r="H15" s="42">
        <f>SUM(H16,H19,H20,)</f>
        <v>96890</v>
      </c>
    </row>
    <row r="16" spans="1:8" s="49" customFormat="1" ht="21.75" customHeight="1" thickTop="1">
      <c r="A16" s="44"/>
      <c r="B16" s="45" t="s">
        <v>18</v>
      </c>
      <c r="C16" s="48">
        <f>SUM(D16:H16)</f>
        <v>0</v>
      </c>
      <c r="D16" s="46">
        <f>SUM(D17:D18)</f>
        <v>0</v>
      </c>
      <c r="E16" s="46">
        <f>SUM(E17:E18)</f>
        <v>0</v>
      </c>
      <c r="F16" s="46">
        <f>SUM(F17:F18)</f>
        <v>0</v>
      </c>
      <c r="G16" s="46">
        <f>SUM(G17:G18)</f>
        <v>0</v>
      </c>
      <c r="H16" s="47">
        <f>SUM(H17:H18)</f>
        <v>0</v>
      </c>
    </row>
    <row r="17" spans="1:8" s="49" customFormat="1" ht="11.25">
      <c r="A17" s="44"/>
      <c r="B17" s="50" t="s">
        <v>19</v>
      </c>
      <c r="C17" s="48">
        <f>SUM(D17:H17)</f>
        <v>0</v>
      </c>
      <c r="D17" s="51"/>
      <c r="E17" s="51"/>
      <c r="F17" s="51"/>
      <c r="G17" s="51"/>
      <c r="H17" s="52"/>
    </row>
    <row r="18" spans="1:8" s="49" customFormat="1" ht="11.25">
      <c r="A18" s="44"/>
      <c r="B18" s="50" t="s">
        <v>20</v>
      </c>
      <c r="C18" s="48">
        <f>SUM(D18:H18)</f>
        <v>0</v>
      </c>
      <c r="D18" s="51"/>
      <c r="E18" s="51"/>
      <c r="F18" s="51"/>
      <c r="G18" s="51"/>
      <c r="H18" s="52"/>
    </row>
    <row r="19" spans="1:8" s="59" customFormat="1" ht="15.75" customHeight="1">
      <c r="A19" s="53"/>
      <c r="B19" s="54" t="s">
        <v>21</v>
      </c>
      <c r="C19" s="55"/>
      <c r="D19" s="56">
        <v>346109</v>
      </c>
      <c r="E19" s="56">
        <v>10160</v>
      </c>
      <c r="F19" s="56"/>
      <c r="G19" s="57" t="s">
        <v>22</v>
      </c>
      <c r="H19" s="58" t="s">
        <v>22</v>
      </c>
    </row>
    <row r="20" spans="1:8" s="49" customFormat="1" ht="33.75">
      <c r="A20" s="60">
        <v>600</v>
      </c>
      <c r="B20" s="33" t="s">
        <v>23</v>
      </c>
      <c r="C20" s="61">
        <f aca="true" t="shared" si="0" ref="C20:C28">SUM(D20:H20)</f>
        <v>174021</v>
      </c>
      <c r="D20" s="61">
        <f>SUM(D21:D28)</f>
        <v>0</v>
      </c>
      <c r="E20" s="62">
        <f>SUM(E21:E28)</f>
        <v>0</v>
      </c>
      <c r="F20" s="62">
        <f>SUM(F21:F28)</f>
        <v>0</v>
      </c>
      <c r="G20" s="61">
        <f>SUM(G21:G28)</f>
        <v>77131</v>
      </c>
      <c r="H20" s="63">
        <f>SUM(H21:H28)</f>
        <v>96890</v>
      </c>
    </row>
    <row r="21" spans="1:8" s="49" customFormat="1" ht="22.5">
      <c r="A21" s="44">
        <v>610</v>
      </c>
      <c r="B21" s="64" t="s">
        <v>24</v>
      </c>
      <c r="C21" s="65">
        <f t="shared" si="0"/>
        <v>0</v>
      </c>
      <c r="D21" s="66" t="s">
        <v>22</v>
      </c>
      <c r="E21" s="66" t="s">
        <v>22</v>
      </c>
      <c r="F21" s="66" t="s">
        <v>22</v>
      </c>
      <c r="G21" s="67"/>
      <c r="H21" s="68" t="s">
        <v>22</v>
      </c>
    </row>
    <row r="22" spans="1:8" s="49" customFormat="1" ht="33.75">
      <c r="A22" s="44">
        <v>630</v>
      </c>
      <c r="B22" s="64" t="s">
        <v>25</v>
      </c>
      <c r="C22" s="65">
        <f t="shared" si="0"/>
        <v>0</v>
      </c>
      <c r="D22" s="66" t="s">
        <v>22</v>
      </c>
      <c r="E22" s="66" t="s">
        <v>22</v>
      </c>
      <c r="F22" s="66" t="s">
        <v>22</v>
      </c>
      <c r="G22" s="67"/>
      <c r="H22" s="68" t="s">
        <v>22</v>
      </c>
    </row>
    <row r="23" spans="1:8" s="49" customFormat="1" ht="11.25">
      <c r="A23" s="44">
        <v>640</v>
      </c>
      <c r="B23" s="64" t="s">
        <v>26</v>
      </c>
      <c r="C23" s="65">
        <f t="shared" si="0"/>
        <v>37079</v>
      </c>
      <c r="D23" s="66" t="s">
        <v>22</v>
      </c>
      <c r="E23" s="66" t="s">
        <v>22</v>
      </c>
      <c r="F23" s="66" t="s">
        <v>22</v>
      </c>
      <c r="G23" s="67">
        <v>37079</v>
      </c>
      <c r="H23" s="68" t="s">
        <v>22</v>
      </c>
    </row>
    <row r="24" spans="1:8" s="49" customFormat="1" ht="33.75">
      <c r="A24" s="44">
        <v>660</v>
      </c>
      <c r="B24" s="64" t="s">
        <v>27</v>
      </c>
      <c r="C24" s="65">
        <f t="shared" si="0"/>
        <v>28661</v>
      </c>
      <c r="D24" s="66" t="s">
        <v>22</v>
      </c>
      <c r="E24" s="66" t="s">
        <v>22</v>
      </c>
      <c r="F24" s="66" t="s">
        <v>22</v>
      </c>
      <c r="G24" s="67">
        <v>28661</v>
      </c>
      <c r="H24" s="68" t="s">
        <v>22</v>
      </c>
    </row>
    <row r="25" spans="1:8" s="49" customFormat="1" ht="33.75">
      <c r="A25" s="44">
        <v>690</v>
      </c>
      <c r="B25" s="64" t="s">
        <v>28</v>
      </c>
      <c r="C25" s="65">
        <f t="shared" si="0"/>
        <v>11391</v>
      </c>
      <c r="D25" s="66" t="s">
        <v>22</v>
      </c>
      <c r="E25" s="66" t="s">
        <v>22</v>
      </c>
      <c r="F25" s="66" t="s">
        <v>22</v>
      </c>
      <c r="G25" s="67">
        <v>11391</v>
      </c>
      <c r="H25" s="68" t="s">
        <v>22</v>
      </c>
    </row>
    <row r="26" spans="1:8" s="49" customFormat="1" ht="11.25">
      <c r="A26" s="44"/>
      <c r="B26" s="64" t="s">
        <v>29</v>
      </c>
      <c r="C26" s="71">
        <f t="shared" si="0"/>
        <v>96890</v>
      </c>
      <c r="D26" s="69"/>
      <c r="E26" s="69"/>
      <c r="F26" s="69"/>
      <c r="G26" s="67"/>
      <c r="H26" s="70">
        <v>96890</v>
      </c>
    </row>
    <row r="27" spans="1:8" s="49" customFormat="1" ht="11.25">
      <c r="A27" s="44"/>
      <c r="B27" s="64" t="s">
        <v>30</v>
      </c>
      <c r="C27" s="71">
        <f t="shared" si="0"/>
        <v>0</v>
      </c>
      <c r="D27" s="69"/>
      <c r="E27" s="69"/>
      <c r="F27" s="69"/>
      <c r="G27" s="67"/>
      <c r="H27" s="70"/>
    </row>
    <row r="28" spans="1:8" s="49" customFormat="1" ht="11.25">
      <c r="A28" s="44"/>
      <c r="B28" s="64" t="s">
        <v>30</v>
      </c>
      <c r="C28" s="71">
        <f t="shared" si="0"/>
        <v>0</v>
      </c>
      <c r="D28" s="69"/>
      <c r="E28" s="69"/>
      <c r="F28" s="69"/>
      <c r="G28" s="67"/>
      <c r="H28" s="70"/>
    </row>
    <row r="29" spans="1:8" s="29" customFormat="1" ht="16.5">
      <c r="A29" s="27"/>
      <c r="B29" s="28" t="s">
        <v>31</v>
      </c>
      <c r="C29" s="72"/>
      <c r="H29" s="31"/>
    </row>
    <row r="30" spans="1:8" s="75" customFormat="1" ht="26.25" thickBot="1">
      <c r="A30" s="73"/>
      <c r="B30" s="74" t="s">
        <v>32</v>
      </c>
      <c r="C30" s="39">
        <f aca="true" t="shared" si="1" ref="C30:C35">SUM(D30:H30)</f>
        <v>530290</v>
      </c>
      <c r="D30" s="40">
        <f>SUM(D31,D156)</f>
        <v>346109</v>
      </c>
      <c r="E30" s="40">
        <f>SUM(E31,E156)</f>
        <v>10160</v>
      </c>
      <c r="F30" s="41">
        <f>SUM(F31,F156)</f>
        <v>0</v>
      </c>
      <c r="G30" s="40">
        <f>SUM(G31,G156)</f>
        <v>77131</v>
      </c>
      <c r="H30" s="42">
        <f>SUM(H31,H156)</f>
        <v>96890</v>
      </c>
    </row>
    <row r="31" spans="1:8" s="81" customFormat="1" ht="36.75" thickTop="1">
      <c r="A31" s="76"/>
      <c r="B31" s="77" t="s">
        <v>33</v>
      </c>
      <c r="C31" s="80">
        <f t="shared" si="1"/>
        <v>530290</v>
      </c>
      <c r="D31" s="78">
        <f>SUM(D141,D32)</f>
        <v>346109</v>
      </c>
      <c r="E31" s="78">
        <f>SUM(E141,E32)</f>
        <v>10160</v>
      </c>
      <c r="F31" s="79">
        <f>SUM(F141,F32)</f>
        <v>0</v>
      </c>
      <c r="G31" s="78">
        <f>SUM(G141,G32)</f>
        <v>77131</v>
      </c>
      <c r="H31" s="63">
        <f>SUM(H141,H32)</f>
        <v>96890</v>
      </c>
    </row>
    <row r="32" spans="1:8" s="84" customFormat="1" ht="22.5">
      <c r="A32" s="82"/>
      <c r="B32" s="33" t="s">
        <v>34</v>
      </c>
      <c r="C32" s="83">
        <f t="shared" si="1"/>
        <v>526719</v>
      </c>
      <c r="D32" s="61">
        <f>SUM(D33,D132,D133)</f>
        <v>345109</v>
      </c>
      <c r="E32" s="61">
        <f>SUM(E33,E132,E133)</f>
        <v>10160</v>
      </c>
      <c r="F32" s="62">
        <f>SUM(F33,F132,F133)</f>
        <v>0</v>
      </c>
      <c r="G32" s="61">
        <f>SUM(G33,G132,G133)</f>
        <v>77031</v>
      </c>
      <c r="H32" s="63">
        <f>SUM(H33,H132,H133)</f>
        <v>94419</v>
      </c>
    </row>
    <row r="33" spans="1:8" s="34" customFormat="1" ht="11.25">
      <c r="A33" s="85">
        <v>1000</v>
      </c>
      <c r="B33" s="33" t="s">
        <v>35</v>
      </c>
      <c r="C33" s="83">
        <f t="shared" si="1"/>
        <v>526719</v>
      </c>
      <c r="D33" s="61">
        <f>SUM(D34,D41,D42,D45,D92,D128)</f>
        <v>345109</v>
      </c>
      <c r="E33" s="61">
        <f>SUM(E34,E41,E42,E45,E92,E128)</f>
        <v>10160</v>
      </c>
      <c r="F33" s="62">
        <f>SUM(F34,F41,F42,F45,F92,F128)</f>
        <v>0</v>
      </c>
      <c r="G33" s="61">
        <f>SUM(G34,G41,G42,G45,G92,G128)</f>
        <v>77031</v>
      </c>
      <c r="H33" s="63">
        <f>SUM(H34,H41,H42,H45,H92,H128)</f>
        <v>94419</v>
      </c>
    </row>
    <row r="34" spans="1:8" s="59" customFormat="1" ht="11.25">
      <c r="A34" s="86">
        <v>1100</v>
      </c>
      <c r="B34" s="87" t="s">
        <v>36</v>
      </c>
      <c r="C34" s="89">
        <f t="shared" si="1"/>
        <v>246144</v>
      </c>
      <c r="D34" s="88">
        <f>SUM(D35,D38:D40)</f>
        <v>208224</v>
      </c>
      <c r="E34" s="88">
        <f>SUM(E35,E38:E40)</f>
        <v>8678</v>
      </c>
      <c r="F34" s="88">
        <f>SUM(F35,F38:F40)</f>
        <v>0</v>
      </c>
      <c r="G34" s="88">
        <f>SUM(G35,G38:G40)</f>
        <v>29242</v>
      </c>
      <c r="H34" s="88">
        <f>SUM(H35,H38:H40)</f>
        <v>0</v>
      </c>
    </row>
    <row r="35" spans="1:8" s="95" customFormat="1" ht="9.75">
      <c r="A35" s="90">
        <v>1110</v>
      </c>
      <c r="B35" s="91" t="s">
        <v>37</v>
      </c>
      <c r="C35" s="94">
        <f t="shared" si="1"/>
        <v>213448</v>
      </c>
      <c r="D35" s="93">
        <f>187390+6720</f>
        <v>194110</v>
      </c>
      <c r="E35" s="93"/>
      <c r="F35" s="93"/>
      <c r="G35" s="93">
        <v>19338</v>
      </c>
      <c r="H35" s="93"/>
    </row>
    <row r="36" spans="1:8" s="95" customFormat="1" ht="9.75">
      <c r="A36" s="96" t="s">
        <v>38</v>
      </c>
      <c r="B36" s="91" t="s">
        <v>39</v>
      </c>
      <c r="C36" s="94"/>
      <c r="D36" s="93"/>
      <c r="E36" s="93"/>
      <c r="F36" s="93"/>
      <c r="G36" s="93"/>
      <c r="H36" s="97"/>
    </row>
    <row r="37" spans="1:8" s="95" customFormat="1" ht="9.75" customHeight="1">
      <c r="A37" s="96" t="s">
        <v>40</v>
      </c>
      <c r="B37" s="91" t="s">
        <v>41</v>
      </c>
      <c r="C37" s="94"/>
      <c r="D37" s="93"/>
      <c r="E37" s="93"/>
      <c r="F37" s="93"/>
      <c r="G37" s="93"/>
      <c r="H37" s="97"/>
    </row>
    <row r="38" spans="1:8" s="95" customFormat="1" ht="9.75">
      <c r="A38" s="90">
        <v>1140</v>
      </c>
      <c r="B38" s="91" t="s">
        <v>42</v>
      </c>
      <c r="C38" s="94">
        <f aca="true" t="shared" si="2" ref="C38:C69">SUM(D38:H38)</f>
        <v>20673</v>
      </c>
      <c r="D38" s="93">
        <f>11294+2820</f>
        <v>14114</v>
      </c>
      <c r="E38" s="93"/>
      <c r="F38" s="93"/>
      <c r="G38" s="93">
        <v>6559</v>
      </c>
      <c r="H38" s="93"/>
    </row>
    <row r="39" spans="1:8" s="95" customFormat="1" ht="9.75">
      <c r="A39" s="90">
        <v>1150</v>
      </c>
      <c r="B39" s="91" t="s">
        <v>43</v>
      </c>
      <c r="C39" s="94">
        <f t="shared" si="2"/>
        <v>1845</v>
      </c>
      <c r="D39" s="93"/>
      <c r="E39" s="93"/>
      <c r="F39" s="93"/>
      <c r="G39" s="93">
        <v>1845</v>
      </c>
      <c r="H39" s="97"/>
    </row>
    <row r="40" spans="1:8" s="95" customFormat="1" ht="9.75">
      <c r="A40" s="90">
        <v>1170</v>
      </c>
      <c r="B40" s="91" t="s">
        <v>44</v>
      </c>
      <c r="C40" s="94">
        <f t="shared" si="2"/>
        <v>10178</v>
      </c>
      <c r="D40" s="93"/>
      <c r="E40" s="93">
        <f>3248+1200+1800+2430</f>
        <v>8678</v>
      </c>
      <c r="F40" s="93"/>
      <c r="G40" s="93">
        <v>1500</v>
      </c>
      <c r="H40" s="97"/>
    </row>
    <row r="41" spans="1:8" s="59" customFormat="1" ht="22.5">
      <c r="A41" s="98">
        <v>1200</v>
      </c>
      <c r="B41" s="87" t="s">
        <v>45</v>
      </c>
      <c r="C41" s="89">
        <f t="shared" si="2"/>
        <v>58423</v>
      </c>
      <c r="D41" s="99">
        <f>47863+2298</f>
        <v>50161</v>
      </c>
      <c r="E41" s="99">
        <f>782+700</f>
        <v>1482</v>
      </c>
      <c r="F41" s="99"/>
      <c r="G41" s="99">
        <v>6780</v>
      </c>
      <c r="H41" s="99"/>
    </row>
    <row r="42" spans="1:8" s="59" customFormat="1" ht="11.25">
      <c r="A42" s="86">
        <v>1300</v>
      </c>
      <c r="B42" s="87" t="s">
        <v>46</v>
      </c>
      <c r="C42" s="102">
        <f t="shared" si="2"/>
        <v>5580</v>
      </c>
      <c r="D42" s="100">
        <f>SUM(D43:D44)</f>
        <v>480</v>
      </c>
      <c r="E42" s="100">
        <f>SUM(E43:E44)</f>
        <v>0</v>
      </c>
      <c r="F42" s="88">
        <f>SUM(F43:F44)</f>
        <v>0</v>
      </c>
      <c r="G42" s="100">
        <f>SUM(G43:G44)</f>
        <v>600</v>
      </c>
      <c r="H42" s="101">
        <f>SUM(H43:H44)</f>
        <v>4500</v>
      </c>
    </row>
    <row r="43" spans="1:8" s="95" customFormat="1" ht="19.5">
      <c r="A43" s="90">
        <v>1310</v>
      </c>
      <c r="B43" s="91" t="s">
        <v>47</v>
      </c>
      <c r="C43" s="103">
        <f t="shared" si="2"/>
        <v>480</v>
      </c>
      <c r="D43" s="93">
        <v>480</v>
      </c>
      <c r="E43" s="93"/>
      <c r="F43" s="93"/>
      <c r="G43" s="93"/>
      <c r="H43" s="97"/>
    </row>
    <row r="44" spans="1:8" s="95" customFormat="1" ht="9.75">
      <c r="A44" s="104">
        <v>1330</v>
      </c>
      <c r="B44" s="91" t="s">
        <v>48</v>
      </c>
      <c r="C44" s="103">
        <f t="shared" si="2"/>
        <v>5100</v>
      </c>
      <c r="D44" s="93"/>
      <c r="E44" s="93"/>
      <c r="F44" s="93"/>
      <c r="G44" s="93">
        <v>600</v>
      </c>
      <c r="H44" s="97">
        <v>4500</v>
      </c>
    </row>
    <row r="45" spans="1:8" s="59" customFormat="1" ht="22.5">
      <c r="A45" s="98">
        <v>1400</v>
      </c>
      <c r="B45" s="87" t="s">
        <v>49</v>
      </c>
      <c r="C45" s="100">
        <f t="shared" si="2"/>
        <v>40672</v>
      </c>
      <c r="D45" s="100">
        <f>SUM(D46,D52,D53,D61,D71,D75,D79,D87)</f>
        <v>12134</v>
      </c>
      <c r="E45" s="100">
        <f>SUM(E46,E52,E53,E61,E71,E75,E79,E87)</f>
        <v>0</v>
      </c>
      <c r="F45" s="88">
        <f>SUM(F46,F52,F53,F61,F71,F75,F79,F87)</f>
        <v>0</v>
      </c>
      <c r="G45" s="100">
        <f>SUM(G46,G52,G53,G61,G71,G75,G79,G87)</f>
        <v>13836</v>
      </c>
      <c r="H45" s="101">
        <f>SUM(H46,H52,H53,H61,H71,H75,H79,H87)</f>
        <v>14702</v>
      </c>
    </row>
    <row r="46" spans="1:8" s="95" customFormat="1" ht="19.5">
      <c r="A46" s="90">
        <v>1410</v>
      </c>
      <c r="B46" s="91" t="s">
        <v>50</v>
      </c>
      <c r="C46" s="103">
        <f t="shared" si="2"/>
        <v>3777</v>
      </c>
      <c r="D46" s="103">
        <f>SUM(D47:D51)</f>
        <v>2698</v>
      </c>
      <c r="E46" s="103">
        <f>SUM(E47:E51)</f>
        <v>0</v>
      </c>
      <c r="F46" s="92">
        <f>SUM(F47:F51)</f>
        <v>0</v>
      </c>
      <c r="G46" s="103">
        <f>SUM(G47:G51)</f>
        <v>767</v>
      </c>
      <c r="H46" s="105">
        <f>SUM(H47:H51)</f>
        <v>312</v>
      </c>
    </row>
    <row r="47" spans="1:8" s="95" customFormat="1" ht="19.5">
      <c r="A47" s="106">
        <v>1411</v>
      </c>
      <c r="B47" s="91" t="s">
        <v>51</v>
      </c>
      <c r="C47" s="103">
        <f t="shared" si="2"/>
        <v>2623</v>
      </c>
      <c r="D47" s="93">
        <f>2149+234</f>
        <v>2383</v>
      </c>
      <c r="E47" s="93"/>
      <c r="F47" s="93"/>
      <c r="G47" s="93">
        <v>240</v>
      </c>
      <c r="H47" s="97"/>
    </row>
    <row r="48" spans="1:8" s="95" customFormat="1" ht="19.5">
      <c r="A48" s="106">
        <v>1412</v>
      </c>
      <c r="B48" s="91" t="s">
        <v>52</v>
      </c>
      <c r="C48" s="103">
        <f t="shared" si="2"/>
        <v>0</v>
      </c>
      <c r="D48" s="93"/>
      <c r="E48" s="93"/>
      <c r="F48" s="93"/>
      <c r="G48" s="93"/>
      <c r="H48" s="97"/>
    </row>
    <row r="49" spans="1:8" s="95" customFormat="1" ht="19.5">
      <c r="A49" s="106">
        <v>1413</v>
      </c>
      <c r="B49" s="91" t="s">
        <v>53</v>
      </c>
      <c r="C49" s="103">
        <f t="shared" si="2"/>
        <v>100</v>
      </c>
      <c r="D49" s="93"/>
      <c r="E49" s="93"/>
      <c r="F49" s="93"/>
      <c r="G49" s="93"/>
      <c r="H49" s="97">
        <v>100</v>
      </c>
    </row>
    <row r="50" spans="1:8" s="95" customFormat="1" ht="19.5">
      <c r="A50" s="106">
        <v>1414</v>
      </c>
      <c r="B50" s="91" t="s">
        <v>54</v>
      </c>
      <c r="C50" s="103">
        <f t="shared" si="2"/>
        <v>630</v>
      </c>
      <c r="D50" s="93">
        <v>315</v>
      </c>
      <c r="E50" s="93"/>
      <c r="F50" s="93"/>
      <c r="G50" s="93">
        <v>315</v>
      </c>
      <c r="H50" s="97"/>
    </row>
    <row r="51" spans="1:8" s="95" customFormat="1" ht="19.5">
      <c r="A51" s="106">
        <v>1415</v>
      </c>
      <c r="B51" s="91" t="s">
        <v>55</v>
      </c>
      <c r="C51" s="103">
        <f t="shared" si="2"/>
        <v>424</v>
      </c>
      <c r="D51" s="93"/>
      <c r="E51" s="93"/>
      <c r="F51" s="93"/>
      <c r="G51" s="93">
        <v>212</v>
      </c>
      <c r="H51" s="97">
        <v>212</v>
      </c>
    </row>
    <row r="52" spans="1:8" s="95" customFormat="1" ht="19.5">
      <c r="A52" s="90">
        <v>1420</v>
      </c>
      <c r="B52" s="91" t="s">
        <v>56</v>
      </c>
      <c r="C52" s="103">
        <f t="shared" si="2"/>
        <v>1318</v>
      </c>
      <c r="D52" s="93">
        <v>708</v>
      </c>
      <c r="E52" s="93"/>
      <c r="F52" s="93"/>
      <c r="G52" s="93"/>
      <c r="H52" s="97">
        <v>610</v>
      </c>
    </row>
    <row r="53" spans="1:8" s="95" customFormat="1" ht="29.25">
      <c r="A53" s="90">
        <v>1440</v>
      </c>
      <c r="B53" s="91" t="s">
        <v>57</v>
      </c>
      <c r="C53" s="103">
        <f t="shared" si="2"/>
        <v>2389</v>
      </c>
      <c r="D53" s="103">
        <f>SUM(D54:D60)</f>
        <v>300</v>
      </c>
      <c r="E53" s="103">
        <f>SUM(E54:E60)</f>
        <v>0</v>
      </c>
      <c r="F53" s="92">
        <f>SUM(F54:F60)</f>
        <v>0</v>
      </c>
      <c r="G53" s="103">
        <f>SUM(G54:G60)</f>
        <v>1344</v>
      </c>
      <c r="H53" s="105">
        <f>SUM(H54:H60)</f>
        <v>745</v>
      </c>
    </row>
    <row r="54" spans="1:8" s="95" customFormat="1" ht="19.5">
      <c r="A54" s="106">
        <v>1441</v>
      </c>
      <c r="B54" s="91" t="s">
        <v>58</v>
      </c>
      <c r="C54" s="103">
        <f t="shared" si="2"/>
        <v>890</v>
      </c>
      <c r="D54" s="93"/>
      <c r="E54" s="93"/>
      <c r="F54" s="93"/>
      <c r="G54" s="93">
        <v>890</v>
      </c>
      <c r="H54" s="97"/>
    </row>
    <row r="55" spans="1:8" s="95" customFormat="1" ht="19.5">
      <c r="A55" s="106">
        <v>1442</v>
      </c>
      <c r="B55" s="91" t="s">
        <v>59</v>
      </c>
      <c r="C55" s="103">
        <f t="shared" si="2"/>
        <v>0</v>
      </c>
      <c r="D55" s="93"/>
      <c r="E55" s="93"/>
      <c r="F55" s="93"/>
      <c r="G55" s="93"/>
      <c r="H55" s="97"/>
    </row>
    <row r="56" spans="1:8" s="95" customFormat="1" ht="19.5">
      <c r="A56" s="106">
        <v>1443</v>
      </c>
      <c r="B56" s="91" t="s">
        <v>60</v>
      </c>
      <c r="C56" s="103">
        <f t="shared" si="2"/>
        <v>695</v>
      </c>
      <c r="D56" s="93"/>
      <c r="E56" s="93"/>
      <c r="F56" s="93"/>
      <c r="G56" s="93"/>
      <c r="H56" s="97">
        <v>695</v>
      </c>
    </row>
    <row r="57" spans="1:8" s="95" customFormat="1" ht="9.75">
      <c r="A57" s="106">
        <v>1444</v>
      </c>
      <c r="B57" s="91" t="s">
        <v>61</v>
      </c>
      <c r="C57" s="103">
        <f t="shared" si="2"/>
        <v>0</v>
      </c>
      <c r="D57" s="93"/>
      <c r="E57" s="93"/>
      <c r="F57" s="93"/>
      <c r="G57" s="93"/>
      <c r="H57" s="97"/>
    </row>
    <row r="58" spans="1:8" s="95" customFormat="1" ht="19.5">
      <c r="A58" s="106">
        <v>1445</v>
      </c>
      <c r="B58" s="91" t="s">
        <v>62</v>
      </c>
      <c r="C58" s="103">
        <f t="shared" si="2"/>
        <v>754</v>
      </c>
      <c r="D58" s="93">
        <v>300</v>
      </c>
      <c r="E58" s="93"/>
      <c r="F58" s="93"/>
      <c r="G58" s="93">
        <v>454</v>
      </c>
      <c r="H58" s="97"/>
    </row>
    <row r="59" spans="1:8" s="95" customFormat="1" ht="19.5">
      <c r="A59" s="106">
        <v>1447</v>
      </c>
      <c r="B59" s="91" t="s">
        <v>63</v>
      </c>
      <c r="C59" s="103">
        <f t="shared" si="2"/>
        <v>0</v>
      </c>
      <c r="D59" s="93"/>
      <c r="E59" s="93"/>
      <c r="F59" s="93"/>
      <c r="G59" s="93"/>
      <c r="H59" s="97"/>
    </row>
    <row r="60" spans="1:8" s="95" customFormat="1" ht="19.5">
      <c r="A60" s="106">
        <v>1449</v>
      </c>
      <c r="B60" s="91" t="s">
        <v>64</v>
      </c>
      <c r="C60" s="103">
        <f t="shared" si="2"/>
        <v>50</v>
      </c>
      <c r="D60" s="93"/>
      <c r="E60" s="93"/>
      <c r="F60" s="93"/>
      <c r="G60" s="93"/>
      <c r="H60" s="97">
        <v>50</v>
      </c>
    </row>
    <row r="61" spans="1:8" s="95" customFormat="1" ht="39">
      <c r="A61" s="90">
        <v>1450</v>
      </c>
      <c r="B61" s="91" t="s">
        <v>65</v>
      </c>
      <c r="C61" s="103">
        <f t="shared" si="2"/>
        <v>20447</v>
      </c>
      <c r="D61" s="103">
        <f>SUM(D65:D70,D62)</f>
        <v>4376</v>
      </c>
      <c r="E61" s="103">
        <f>SUM(E65:E70,E62)</f>
        <v>0</v>
      </c>
      <c r="F61" s="92">
        <f>SUM(F65:F70,F62)</f>
        <v>0</v>
      </c>
      <c r="G61" s="103">
        <f>SUM(G65:G70,G62)</f>
        <v>5005</v>
      </c>
      <c r="H61" s="105">
        <f>SUM(H65:H70,H62)</f>
        <v>11066</v>
      </c>
    </row>
    <row r="62" spans="1:8" s="95" customFormat="1" ht="19.5">
      <c r="A62" s="107">
        <v>1451</v>
      </c>
      <c r="B62" s="108" t="s">
        <v>66</v>
      </c>
      <c r="C62" s="103">
        <f t="shared" si="2"/>
        <v>2272</v>
      </c>
      <c r="D62" s="92">
        <f>D63+D64</f>
        <v>0</v>
      </c>
      <c r="E62" s="92">
        <f>E63+E64</f>
        <v>0</v>
      </c>
      <c r="F62" s="92">
        <f>F63+F64</f>
        <v>0</v>
      </c>
      <c r="G62" s="92">
        <f>G63+G64</f>
        <v>772</v>
      </c>
      <c r="H62" s="109">
        <f>H63+H64</f>
        <v>1500</v>
      </c>
    </row>
    <row r="63" spans="1:8" s="95" customFormat="1" ht="9.75">
      <c r="A63" s="106"/>
      <c r="B63" s="91" t="s">
        <v>67</v>
      </c>
      <c r="C63" s="103">
        <f t="shared" si="2"/>
        <v>1500</v>
      </c>
      <c r="D63" s="93"/>
      <c r="E63" s="93"/>
      <c r="F63" s="93"/>
      <c r="G63" s="93"/>
      <c r="H63" s="97">
        <v>1500</v>
      </c>
    </row>
    <row r="64" spans="1:8" s="95" customFormat="1" ht="9.75">
      <c r="A64" s="106"/>
      <c r="B64" s="91" t="s">
        <v>68</v>
      </c>
      <c r="C64" s="103">
        <f t="shared" si="2"/>
        <v>772</v>
      </c>
      <c r="D64" s="93"/>
      <c r="E64" s="93"/>
      <c r="F64" s="93"/>
      <c r="G64" s="93">
        <v>772</v>
      </c>
      <c r="H64" s="97"/>
    </row>
    <row r="65" spans="1:8" s="95" customFormat="1" ht="19.5">
      <c r="A65" s="106">
        <v>1452</v>
      </c>
      <c r="B65" s="91" t="s">
        <v>69</v>
      </c>
      <c r="C65" s="103">
        <f t="shared" si="2"/>
        <v>2360</v>
      </c>
      <c r="D65" s="93">
        <f>600+1260</f>
        <v>1860</v>
      </c>
      <c r="E65" s="93"/>
      <c r="F65" s="93"/>
      <c r="G65" s="93"/>
      <c r="H65" s="97">
        <v>500</v>
      </c>
    </row>
    <row r="66" spans="1:8" s="95" customFormat="1" ht="19.5">
      <c r="A66" s="106">
        <v>1453</v>
      </c>
      <c r="B66" s="91" t="s">
        <v>70</v>
      </c>
      <c r="C66" s="103">
        <f t="shared" si="2"/>
        <v>368</v>
      </c>
      <c r="D66" s="93">
        <v>248</v>
      </c>
      <c r="E66" s="93"/>
      <c r="F66" s="93"/>
      <c r="G66" s="93">
        <v>120</v>
      </c>
      <c r="H66" s="97"/>
    </row>
    <row r="67" spans="1:8" s="95" customFormat="1" ht="39">
      <c r="A67" s="106">
        <v>1454</v>
      </c>
      <c r="B67" s="91" t="s">
        <v>71</v>
      </c>
      <c r="C67" s="103">
        <f t="shared" si="2"/>
        <v>2301</v>
      </c>
      <c r="D67" s="93">
        <v>868</v>
      </c>
      <c r="E67" s="93"/>
      <c r="F67" s="93"/>
      <c r="G67" s="93">
        <v>723</v>
      </c>
      <c r="H67" s="97">
        <v>710</v>
      </c>
    </row>
    <row r="68" spans="1:8" s="95" customFormat="1" ht="29.25">
      <c r="A68" s="106">
        <v>1455</v>
      </c>
      <c r="B68" s="91" t="s">
        <v>72</v>
      </c>
      <c r="C68" s="103">
        <f t="shared" si="2"/>
        <v>1400</v>
      </c>
      <c r="D68" s="93">
        <f>200+1200</f>
        <v>1400</v>
      </c>
      <c r="E68" s="93"/>
      <c r="F68" s="93"/>
      <c r="G68" s="93"/>
      <c r="H68" s="97"/>
    </row>
    <row r="69" spans="1:8" s="95" customFormat="1" ht="68.25">
      <c r="A69" s="106">
        <v>1456</v>
      </c>
      <c r="B69" s="91" t="s">
        <v>73</v>
      </c>
      <c r="C69" s="103">
        <f t="shared" si="2"/>
        <v>0</v>
      </c>
      <c r="D69" s="93"/>
      <c r="E69" s="93"/>
      <c r="F69" s="93"/>
      <c r="G69" s="93"/>
      <c r="H69" s="97"/>
    </row>
    <row r="70" spans="1:8" s="95" customFormat="1" ht="19.5">
      <c r="A70" s="106">
        <v>1459</v>
      </c>
      <c r="B70" s="91" t="s">
        <v>74</v>
      </c>
      <c r="C70" s="103">
        <f aca="true" t="shared" si="3" ref="C70:C101">SUM(D70:H70)</f>
        <v>11746</v>
      </c>
      <c r="D70" s="93"/>
      <c r="E70" s="93"/>
      <c r="F70" s="93"/>
      <c r="G70" s="93">
        <v>3390</v>
      </c>
      <c r="H70" s="97">
        <v>8356</v>
      </c>
    </row>
    <row r="71" spans="1:8" s="95" customFormat="1" ht="19.5">
      <c r="A71" s="90">
        <v>1460</v>
      </c>
      <c r="B71" s="91" t="s">
        <v>75</v>
      </c>
      <c r="C71" s="103">
        <f t="shared" si="3"/>
        <v>504</v>
      </c>
      <c r="D71" s="103">
        <f>SUM(D72:D74)</f>
        <v>304</v>
      </c>
      <c r="E71" s="103">
        <f>SUM(E72:E74)</f>
        <v>0</v>
      </c>
      <c r="F71" s="92">
        <f>SUM(F72:F74)</f>
        <v>0</v>
      </c>
      <c r="G71" s="103">
        <f>SUM(G72:G74)</f>
        <v>138</v>
      </c>
      <c r="H71" s="105">
        <f>SUM(H72:H74)</f>
        <v>62</v>
      </c>
    </row>
    <row r="72" spans="1:8" s="95" customFormat="1" ht="29.25">
      <c r="A72" s="106">
        <v>1461</v>
      </c>
      <c r="B72" s="91" t="s">
        <v>76</v>
      </c>
      <c r="C72" s="103">
        <f t="shared" si="3"/>
        <v>0</v>
      </c>
      <c r="D72" s="93"/>
      <c r="E72" s="93"/>
      <c r="F72" s="93"/>
      <c r="G72" s="93"/>
      <c r="H72" s="97"/>
    </row>
    <row r="73" spans="1:8" s="95" customFormat="1" ht="29.25">
      <c r="A73" s="106">
        <v>1462</v>
      </c>
      <c r="B73" s="91" t="s">
        <v>77</v>
      </c>
      <c r="C73" s="103">
        <f t="shared" si="3"/>
        <v>0</v>
      </c>
      <c r="D73" s="93"/>
      <c r="E73" s="93"/>
      <c r="F73" s="93"/>
      <c r="G73" s="93"/>
      <c r="H73" s="97"/>
    </row>
    <row r="74" spans="1:8" s="95" customFormat="1" ht="29.25">
      <c r="A74" s="106">
        <v>1469</v>
      </c>
      <c r="B74" s="91" t="s">
        <v>78</v>
      </c>
      <c r="C74" s="103">
        <f t="shared" si="3"/>
        <v>504</v>
      </c>
      <c r="D74" s="93">
        <v>304</v>
      </c>
      <c r="E74" s="93"/>
      <c r="F74" s="93"/>
      <c r="G74" s="93">
        <v>138</v>
      </c>
      <c r="H74" s="97">
        <v>62</v>
      </c>
    </row>
    <row r="75" spans="1:8" s="95" customFormat="1" ht="29.25">
      <c r="A75" s="90">
        <v>1470</v>
      </c>
      <c r="B75" s="91" t="s">
        <v>79</v>
      </c>
      <c r="C75" s="103">
        <f t="shared" si="3"/>
        <v>300</v>
      </c>
      <c r="D75" s="103">
        <f>SUM(D76:D78)</f>
        <v>200</v>
      </c>
      <c r="E75" s="103">
        <f>SUM(E76:E78)</f>
        <v>0</v>
      </c>
      <c r="F75" s="92">
        <f>SUM(F76:F78)</f>
        <v>0</v>
      </c>
      <c r="G75" s="103">
        <f>SUM(G76:G78)</f>
        <v>0</v>
      </c>
      <c r="H75" s="105">
        <f>SUM(H76:H78)</f>
        <v>100</v>
      </c>
    </row>
    <row r="76" spans="1:8" s="95" customFormat="1" ht="9.75">
      <c r="A76" s="106">
        <v>1471</v>
      </c>
      <c r="B76" s="91" t="s">
        <v>80</v>
      </c>
      <c r="C76" s="103">
        <f t="shared" si="3"/>
        <v>0</v>
      </c>
      <c r="D76" s="93"/>
      <c r="E76" s="93"/>
      <c r="F76" s="93"/>
      <c r="G76" s="93"/>
      <c r="H76" s="97"/>
    </row>
    <row r="77" spans="1:8" s="95" customFormat="1" ht="9.75">
      <c r="A77" s="106">
        <v>1472</v>
      </c>
      <c r="B77" s="91" t="s">
        <v>81</v>
      </c>
      <c r="C77" s="103">
        <f t="shared" si="3"/>
        <v>200</v>
      </c>
      <c r="D77" s="93">
        <v>200</v>
      </c>
      <c r="E77" s="93"/>
      <c r="F77" s="93"/>
      <c r="G77" s="93"/>
      <c r="H77" s="97"/>
    </row>
    <row r="78" spans="1:8" s="95" customFormat="1" ht="9.75">
      <c r="A78" s="106">
        <v>1479</v>
      </c>
      <c r="B78" s="91" t="s">
        <v>82</v>
      </c>
      <c r="C78" s="103">
        <f t="shared" si="3"/>
        <v>100</v>
      </c>
      <c r="D78" s="93"/>
      <c r="E78" s="93"/>
      <c r="F78" s="93"/>
      <c r="G78" s="93"/>
      <c r="H78" s="97">
        <v>100</v>
      </c>
    </row>
    <row r="79" spans="1:8" s="95" customFormat="1" ht="9.75">
      <c r="A79" s="90">
        <v>1480</v>
      </c>
      <c r="B79" s="91" t="s">
        <v>83</v>
      </c>
      <c r="C79" s="103">
        <f t="shared" si="3"/>
        <v>5977</v>
      </c>
      <c r="D79" s="103">
        <f>SUM(D80:D86)</f>
        <v>3428</v>
      </c>
      <c r="E79" s="103">
        <f>SUM(E80:E86)</f>
        <v>0</v>
      </c>
      <c r="F79" s="92">
        <f>SUM(F80:F86)</f>
        <v>0</v>
      </c>
      <c r="G79" s="103">
        <f>SUM(G80:G86)</f>
        <v>792</v>
      </c>
      <c r="H79" s="105">
        <f>SUM(H80:H86)</f>
        <v>1757</v>
      </c>
    </row>
    <row r="80" spans="1:8" s="95" customFormat="1" ht="19.5">
      <c r="A80" s="106">
        <v>1481</v>
      </c>
      <c r="B80" s="91" t="s">
        <v>84</v>
      </c>
      <c r="C80" s="103">
        <f t="shared" si="3"/>
        <v>0</v>
      </c>
      <c r="D80" s="93"/>
      <c r="E80" s="93"/>
      <c r="F80" s="93"/>
      <c r="G80" s="93"/>
      <c r="H80" s="97"/>
    </row>
    <row r="81" spans="1:8" s="95" customFormat="1" ht="19.5">
      <c r="A81" s="106">
        <v>1482</v>
      </c>
      <c r="B81" s="91" t="s">
        <v>85</v>
      </c>
      <c r="C81" s="103">
        <f t="shared" si="3"/>
        <v>2797</v>
      </c>
      <c r="D81" s="93">
        <v>348</v>
      </c>
      <c r="E81" s="93"/>
      <c r="F81" s="93"/>
      <c r="G81" s="93">
        <v>692</v>
      </c>
      <c r="H81" s="97">
        <v>1757</v>
      </c>
    </row>
    <row r="82" spans="1:8" s="95" customFormat="1" ht="19.5">
      <c r="A82" s="106">
        <v>1483</v>
      </c>
      <c r="B82" s="91" t="s">
        <v>86</v>
      </c>
      <c r="C82" s="103">
        <f t="shared" si="3"/>
        <v>0</v>
      </c>
      <c r="D82" s="93"/>
      <c r="E82" s="93"/>
      <c r="F82" s="93"/>
      <c r="G82" s="93"/>
      <c r="H82" s="97"/>
    </row>
    <row r="83" spans="1:8" s="95" customFormat="1" ht="29.25">
      <c r="A83" s="106">
        <v>1484</v>
      </c>
      <c r="B83" s="91" t="s">
        <v>87</v>
      </c>
      <c r="C83" s="103">
        <f t="shared" si="3"/>
        <v>0</v>
      </c>
      <c r="D83" s="93"/>
      <c r="E83" s="93"/>
      <c r="F83" s="93"/>
      <c r="G83" s="93"/>
      <c r="H83" s="97"/>
    </row>
    <row r="84" spans="1:8" s="95" customFormat="1" ht="19.5">
      <c r="A84" s="106">
        <v>1485</v>
      </c>
      <c r="B84" s="91" t="s">
        <v>88</v>
      </c>
      <c r="C84" s="103">
        <f t="shared" si="3"/>
        <v>2309</v>
      </c>
      <c r="D84" s="93">
        <v>2309</v>
      </c>
      <c r="E84" s="93"/>
      <c r="F84" s="93"/>
      <c r="G84" s="93"/>
      <c r="H84" s="97"/>
    </row>
    <row r="85" spans="1:8" s="95" customFormat="1" ht="9.75">
      <c r="A85" s="106">
        <v>1486</v>
      </c>
      <c r="B85" s="91" t="s">
        <v>89</v>
      </c>
      <c r="C85" s="103">
        <f t="shared" si="3"/>
        <v>871</v>
      </c>
      <c r="D85" s="93">
        <v>771</v>
      </c>
      <c r="E85" s="93"/>
      <c r="F85" s="93"/>
      <c r="G85" s="93">
        <v>100</v>
      </c>
      <c r="H85" s="97"/>
    </row>
    <row r="86" spans="1:8" s="95" customFormat="1" ht="29.25">
      <c r="A86" s="106">
        <v>1489</v>
      </c>
      <c r="B86" s="91" t="s">
        <v>90</v>
      </c>
      <c r="C86" s="103">
        <f t="shared" si="3"/>
        <v>0</v>
      </c>
      <c r="D86" s="93"/>
      <c r="E86" s="93"/>
      <c r="F86" s="93"/>
      <c r="G86" s="93"/>
      <c r="H86" s="97"/>
    </row>
    <row r="87" spans="1:8" s="95" customFormat="1" ht="9.75">
      <c r="A87" s="90">
        <v>1490</v>
      </c>
      <c r="B87" s="91" t="s">
        <v>91</v>
      </c>
      <c r="C87" s="103">
        <f t="shared" si="3"/>
        <v>5960</v>
      </c>
      <c r="D87" s="103">
        <f>SUM(D88:D91)</f>
        <v>120</v>
      </c>
      <c r="E87" s="103">
        <f>SUM(E88:E91)</f>
        <v>0</v>
      </c>
      <c r="F87" s="92">
        <f>SUM(F88:F91)</f>
        <v>0</v>
      </c>
      <c r="G87" s="103">
        <f>SUM(G88:G91)</f>
        <v>5790</v>
      </c>
      <c r="H87" s="105">
        <f>SUM(H88:H91)</f>
        <v>50</v>
      </c>
    </row>
    <row r="88" spans="1:8" s="95" customFormat="1" ht="9.75">
      <c r="A88" s="106">
        <v>1491</v>
      </c>
      <c r="B88" s="91" t="s">
        <v>92</v>
      </c>
      <c r="C88" s="103">
        <f t="shared" si="3"/>
        <v>0</v>
      </c>
      <c r="D88" s="93"/>
      <c r="E88" s="93"/>
      <c r="F88" s="93"/>
      <c r="G88" s="93"/>
      <c r="H88" s="97"/>
    </row>
    <row r="89" spans="1:8" s="95" customFormat="1" ht="9.75">
      <c r="A89" s="106">
        <v>1492</v>
      </c>
      <c r="B89" s="91" t="s">
        <v>93</v>
      </c>
      <c r="C89" s="103">
        <f t="shared" si="3"/>
        <v>5200</v>
      </c>
      <c r="D89" s="93"/>
      <c r="E89" s="93"/>
      <c r="F89" s="93"/>
      <c r="G89" s="93">
        <v>5200</v>
      </c>
      <c r="H89" s="97"/>
    </row>
    <row r="90" spans="1:8" s="95" customFormat="1" ht="9.75">
      <c r="A90" s="106">
        <v>1493</v>
      </c>
      <c r="B90" s="91" t="s">
        <v>94</v>
      </c>
      <c r="C90" s="103">
        <f t="shared" si="3"/>
        <v>460</v>
      </c>
      <c r="D90" s="93"/>
      <c r="E90" s="93"/>
      <c r="F90" s="93"/>
      <c r="G90" s="93">
        <v>460</v>
      </c>
      <c r="H90" s="97"/>
    </row>
    <row r="91" spans="1:8" s="95" customFormat="1" ht="19.5">
      <c r="A91" s="106">
        <v>1499</v>
      </c>
      <c r="B91" s="91" t="s">
        <v>95</v>
      </c>
      <c r="C91" s="103">
        <f t="shared" si="3"/>
        <v>300</v>
      </c>
      <c r="D91" s="93">
        <v>120</v>
      </c>
      <c r="E91" s="93"/>
      <c r="F91" s="93"/>
      <c r="G91" s="93">
        <v>130</v>
      </c>
      <c r="H91" s="97">
        <v>50</v>
      </c>
    </row>
    <row r="92" spans="1:8" s="59" customFormat="1" ht="45">
      <c r="A92" s="98">
        <v>1500</v>
      </c>
      <c r="B92" s="87" t="s">
        <v>96</v>
      </c>
      <c r="C92" s="100">
        <f t="shared" si="3"/>
        <v>175900</v>
      </c>
      <c r="D92" s="100">
        <f>SUM(D93,D97,D105,D106,D107,D114,D123,D124,D127)</f>
        <v>74110</v>
      </c>
      <c r="E92" s="100">
        <f>SUM(E93,E97,E105,E106,E107,E114,E123,E124,E127)</f>
        <v>0</v>
      </c>
      <c r="F92" s="88">
        <f>SUM(F93,F97,F105,F106,F107,F114,F123,F124,F127)</f>
        <v>0</v>
      </c>
      <c r="G92" s="100">
        <f>SUM(G93,G97,G105,G106,G107,G114,G123,G124,G127)</f>
        <v>26573</v>
      </c>
      <c r="H92" s="101">
        <f>SUM(H93,H97,H105,H106,H107,H114,H123,H124,H127)</f>
        <v>75217</v>
      </c>
    </row>
    <row r="93" spans="1:8" s="95" customFormat="1" ht="19.5">
      <c r="A93" s="90">
        <v>1510</v>
      </c>
      <c r="B93" s="91" t="s">
        <v>97</v>
      </c>
      <c r="C93" s="103">
        <f t="shared" si="3"/>
        <v>4505</v>
      </c>
      <c r="D93" s="103">
        <f>SUM(D94:D96)</f>
        <v>542</v>
      </c>
      <c r="E93" s="103">
        <f>SUM(E94:E96)</f>
        <v>0</v>
      </c>
      <c r="F93" s="92">
        <f>SUM(F94:F96)</f>
        <v>0</v>
      </c>
      <c r="G93" s="103">
        <f>SUM(G94:G96)</f>
        <v>1420</v>
      </c>
      <c r="H93" s="105">
        <f>SUM(H94:H96)</f>
        <v>2543</v>
      </c>
    </row>
    <row r="94" spans="1:8" s="95" customFormat="1" ht="9.75">
      <c r="A94" s="106">
        <v>1511</v>
      </c>
      <c r="B94" s="91" t="s">
        <v>98</v>
      </c>
      <c r="C94" s="103">
        <f t="shared" si="3"/>
        <v>1253</v>
      </c>
      <c r="D94" s="93">
        <f>482+60</f>
        <v>542</v>
      </c>
      <c r="E94" s="93"/>
      <c r="F94" s="93"/>
      <c r="G94" s="93">
        <v>60</v>
      </c>
      <c r="H94" s="97">
        <v>651</v>
      </c>
    </row>
    <row r="95" spans="1:8" s="95" customFormat="1" ht="9.75">
      <c r="A95" s="106">
        <v>1512</v>
      </c>
      <c r="B95" s="91" t="s">
        <v>99</v>
      </c>
      <c r="C95" s="103">
        <f t="shared" si="3"/>
        <v>2832</v>
      </c>
      <c r="D95" s="93"/>
      <c r="E95" s="93"/>
      <c r="F95" s="93"/>
      <c r="G95" s="93">
        <v>1360</v>
      </c>
      <c r="H95" s="97">
        <v>1472</v>
      </c>
    </row>
    <row r="96" spans="1:8" s="95" customFormat="1" ht="9.75">
      <c r="A96" s="106">
        <v>1513</v>
      </c>
      <c r="B96" s="91" t="s">
        <v>100</v>
      </c>
      <c r="C96" s="103">
        <f t="shared" si="3"/>
        <v>420</v>
      </c>
      <c r="D96" s="93"/>
      <c r="E96" s="93"/>
      <c r="F96" s="93"/>
      <c r="G96" s="93"/>
      <c r="H96" s="97">
        <v>420</v>
      </c>
    </row>
    <row r="97" spans="1:8" s="95" customFormat="1" ht="29.25">
      <c r="A97" s="90">
        <v>1520</v>
      </c>
      <c r="B97" s="91" t="s">
        <v>101</v>
      </c>
      <c r="C97" s="103">
        <f t="shared" si="3"/>
        <v>78730</v>
      </c>
      <c r="D97" s="103">
        <f>SUM(D98:D104)</f>
        <v>64001</v>
      </c>
      <c r="E97" s="103">
        <f>SUM(E98:E104)</f>
        <v>0</v>
      </c>
      <c r="F97" s="92">
        <f>SUM(F98:F104)</f>
        <v>0</v>
      </c>
      <c r="G97" s="103">
        <f>SUM(G98:G104)</f>
        <v>11294</v>
      </c>
      <c r="H97" s="105">
        <f>SUM(H98:H104)</f>
        <v>3435</v>
      </c>
    </row>
    <row r="98" spans="1:8" s="95" customFormat="1" ht="9.75">
      <c r="A98" s="106">
        <v>1521</v>
      </c>
      <c r="B98" s="91" t="s">
        <v>102</v>
      </c>
      <c r="C98" s="103">
        <f t="shared" si="3"/>
        <v>47110</v>
      </c>
      <c r="D98" s="93">
        <v>42827</v>
      </c>
      <c r="E98" s="93"/>
      <c r="F98" s="93"/>
      <c r="G98" s="93">
        <v>4283</v>
      </c>
      <c r="H98" s="97"/>
    </row>
    <row r="99" spans="1:8" s="95" customFormat="1" ht="9.75">
      <c r="A99" s="106">
        <v>1522</v>
      </c>
      <c r="B99" s="91" t="s">
        <v>103</v>
      </c>
      <c r="C99" s="103">
        <f t="shared" si="3"/>
        <v>0</v>
      </c>
      <c r="D99" s="93"/>
      <c r="E99" s="93"/>
      <c r="F99" s="93"/>
      <c r="G99" s="93"/>
      <c r="H99" s="97"/>
    </row>
    <row r="100" spans="1:8" s="95" customFormat="1" ht="9.75">
      <c r="A100" s="106">
        <v>1523</v>
      </c>
      <c r="B100" s="91" t="s">
        <v>104</v>
      </c>
      <c r="C100" s="103">
        <f t="shared" si="3"/>
        <v>15151</v>
      </c>
      <c r="D100" s="93">
        <v>11731</v>
      </c>
      <c r="E100" s="93"/>
      <c r="F100" s="93"/>
      <c r="G100" s="93">
        <v>3420</v>
      </c>
      <c r="H100" s="97"/>
    </row>
    <row r="101" spans="1:8" s="95" customFormat="1" ht="9.75">
      <c r="A101" s="106">
        <v>1524</v>
      </c>
      <c r="B101" s="91" t="s">
        <v>105</v>
      </c>
      <c r="C101" s="103">
        <f t="shared" si="3"/>
        <v>0</v>
      </c>
      <c r="D101" s="93"/>
      <c r="E101" s="93"/>
      <c r="F101" s="93"/>
      <c r="G101" s="93"/>
      <c r="H101" s="97"/>
    </row>
    <row r="102" spans="1:8" s="95" customFormat="1" ht="9.75">
      <c r="A102" s="106">
        <v>1525</v>
      </c>
      <c r="B102" s="91" t="s">
        <v>106</v>
      </c>
      <c r="C102" s="103">
        <f aca="true" t="shared" si="4" ref="C102:C133">SUM(D102:H102)</f>
        <v>0</v>
      </c>
      <c r="D102" s="93"/>
      <c r="E102" s="93"/>
      <c r="F102" s="93"/>
      <c r="G102" s="93"/>
      <c r="H102" s="97"/>
    </row>
    <row r="103" spans="1:8" s="95" customFormat="1" ht="9.75">
      <c r="A103" s="106">
        <v>1528</v>
      </c>
      <c r="B103" s="91" t="s">
        <v>107</v>
      </c>
      <c r="C103" s="103">
        <f t="shared" si="4"/>
        <v>8736</v>
      </c>
      <c r="D103" s="93">
        <f>1449+5376</f>
        <v>6825</v>
      </c>
      <c r="E103" s="93"/>
      <c r="F103" s="93"/>
      <c r="G103" s="93">
        <v>900</v>
      </c>
      <c r="H103" s="97">
        <v>1011</v>
      </c>
    </row>
    <row r="104" spans="1:8" s="95" customFormat="1" ht="19.5">
      <c r="A104" s="106">
        <v>1529</v>
      </c>
      <c r="B104" s="91" t="s">
        <v>108</v>
      </c>
      <c r="C104" s="103">
        <f t="shared" si="4"/>
        <v>7733</v>
      </c>
      <c r="D104" s="93">
        <v>2618</v>
      </c>
      <c r="E104" s="93"/>
      <c r="F104" s="93"/>
      <c r="G104" s="93">
        <v>2691</v>
      </c>
      <c r="H104" s="97">
        <v>2424</v>
      </c>
    </row>
    <row r="105" spans="1:8" s="95" customFormat="1" ht="19.5">
      <c r="A105" s="90">
        <v>1530</v>
      </c>
      <c r="B105" s="91" t="s">
        <v>109</v>
      </c>
      <c r="C105" s="103">
        <f t="shared" si="4"/>
        <v>1400</v>
      </c>
      <c r="D105" s="93"/>
      <c r="E105" s="93"/>
      <c r="F105" s="93"/>
      <c r="G105" s="93">
        <v>1400</v>
      </c>
      <c r="H105" s="97"/>
    </row>
    <row r="106" spans="1:8" s="95" customFormat="1" ht="19.5">
      <c r="A106" s="90">
        <v>1540</v>
      </c>
      <c r="B106" s="91" t="s">
        <v>110</v>
      </c>
      <c r="C106" s="103">
        <f t="shared" si="4"/>
        <v>5764</v>
      </c>
      <c r="D106" s="93">
        <v>590</v>
      </c>
      <c r="E106" s="93"/>
      <c r="F106" s="93"/>
      <c r="G106" s="93">
        <v>604</v>
      </c>
      <c r="H106" s="97">
        <v>4570</v>
      </c>
    </row>
    <row r="107" spans="1:8" s="95" customFormat="1" ht="19.5">
      <c r="A107" s="90">
        <v>1550</v>
      </c>
      <c r="B107" s="91" t="s">
        <v>111</v>
      </c>
      <c r="C107" s="103">
        <f t="shared" si="4"/>
        <v>13858</v>
      </c>
      <c r="D107" s="103">
        <f>SUM(D108:D113)</f>
        <v>3236</v>
      </c>
      <c r="E107" s="103">
        <f>SUM(E108:E113)</f>
        <v>0</v>
      </c>
      <c r="F107" s="92">
        <f>SUM(F108:F113)</f>
        <v>0</v>
      </c>
      <c r="G107" s="103">
        <f>SUM(G108:G113)</f>
        <v>1795</v>
      </c>
      <c r="H107" s="105">
        <f>SUM(H108:H113)</f>
        <v>8827</v>
      </c>
    </row>
    <row r="108" spans="1:8" s="95" customFormat="1" ht="9.75">
      <c r="A108" s="106">
        <v>1551</v>
      </c>
      <c r="B108" s="91" t="s">
        <v>112</v>
      </c>
      <c r="C108" s="103">
        <f t="shared" si="4"/>
        <v>4771</v>
      </c>
      <c r="D108" s="93">
        <v>497</v>
      </c>
      <c r="E108" s="93"/>
      <c r="F108" s="93"/>
      <c r="G108" s="93">
        <v>250</v>
      </c>
      <c r="H108" s="97">
        <v>4024</v>
      </c>
    </row>
    <row r="109" spans="1:8" s="95" customFormat="1" ht="9.75">
      <c r="A109" s="106">
        <v>1552</v>
      </c>
      <c r="B109" s="91" t="s">
        <v>113</v>
      </c>
      <c r="C109" s="103">
        <f t="shared" si="4"/>
        <v>6819</v>
      </c>
      <c r="D109" s="93">
        <v>1919</v>
      </c>
      <c r="E109" s="93"/>
      <c r="F109" s="93"/>
      <c r="G109" s="93">
        <v>1500</v>
      </c>
      <c r="H109" s="97">
        <v>3400</v>
      </c>
    </row>
    <row r="110" spans="1:8" s="95" customFormat="1" ht="19.5">
      <c r="A110" s="106">
        <v>1553</v>
      </c>
      <c r="B110" s="91" t="s">
        <v>114</v>
      </c>
      <c r="C110" s="103">
        <f t="shared" si="4"/>
        <v>615</v>
      </c>
      <c r="D110" s="93">
        <v>570</v>
      </c>
      <c r="E110" s="93"/>
      <c r="F110" s="93"/>
      <c r="G110" s="93">
        <v>45</v>
      </c>
      <c r="H110" s="97"/>
    </row>
    <row r="111" spans="1:8" s="95" customFormat="1" ht="29.25">
      <c r="A111" s="106">
        <v>1554</v>
      </c>
      <c r="B111" s="91" t="s">
        <v>115</v>
      </c>
      <c r="C111" s="103">
        <f t="shared" si="4"/>
        <v>1323</v>
      </c>
      <c r="D111" s="93">
        <v>150</v>
      </c>
      <c r="E111" s="93"/>
      <c r="F111" s="93"/>
      <c r="G111" s="93"/>
      <c r="H111" s="97">
        <v>1173</v>
      </c>
    </row>
    <row r="112" spans="1:8" s="95" customFormat="1" ht="19.5">
      <c r="A112" s="106">
        <v>1555</v>
      </c>
      <c r="B112" s="91" t="s">
        <v>116</v>
      </c>
      <c r="C112" s="103">
        <f t="shared" si="4"/>
        <v>330</v>
      </c>
      <c r="D112" s="93">
        <v>100</v>
      </c>
      <c r="E112" s="93"/>
      <c r="F112" s="93"/>
      <c r="G112" s="93"/>
      <c r="H112" s="97">
        <v>230</v>
      </c>
    </row>
    <row r="113" spans="1:8" s="95" customFormat="1" ht="19.5">
      <c r="A113" s="106">
        <v>1559</v>
      </c>
      <c r="B113" s="91" t="s">
        <v>117</v>
      </c>
      <c r="C113" s="103">
        <f t="shared" si="4"/>
        <v>0</v>
      </c>
      <c r="D113" s="93"/>
      <c r="E113" s="93"/>
      <c r="F113" s="93"/>
      <c r="G113" s="93"/>
      <c r="H113" s="97"/>
    </row>
    <row r="114" spans="1:8" s="95" customFormat="1" ht="29.25">
      <c r="A114" s="90">
        <v>1560</v>
      </c>
      <c r="B114" s="91" t="s">
        <v>118</v>
      </c>
      <c r="C114" s="103">
        <f t="shared" si="4"/>
        <v>65374</v>
      </c>
      <c r="D114" s="103">
        <f>SUM(D115:D122)</f>
        <v>4691</v>
      </c>
      <c r="E114" s="103">
        <f>SUM(E115:E122)</f>
        <v>0</v>
      </c>
      <c r="F114" s="103">
        <f>SUM(F115:F122)</f>
        <v>0</v>
      </c>
      <c r="G114" s="103">
        <f>SUM(G115:G122)</f>
        <v>9120</v>
      </c>
      <c r="H114" s="105">
        <f>SUM(H115:H122)</f>
        <v>51563</v>
      </c>
    </row>
    <row r="115" spans="1:8" s="95" customFormat="1" ht="19.5">
      <c r="A115" s="106">
        <v>1561</v>
      </c>
      <c r="B115" s="91" t="s">
        <v>119</v>
      </c>
      <c r="C115" s="103">
        <f t="shared" si="4"/>
        <v>3490</v>
      </c>
      <c r="D115" s="93"/>
      <c r="E115" s="93"/>
      <c r="F115" s="93"/>
      <c r="G115" s="93">
        <v>470</v>
      </c>
      <c r="H115" s="97">
        <v>3020</v>
      </c>
    </row>
    <row r="116" spans="1:8" s="95" customFormat="1" ht="19.5">
      <c r="A116" s="106">
        <v>1562</v>
      </c>
      <c r="B116" s="91" t="s">
        <v>120</v>
      </c>
      <c r="C116" s="103">
        <f t="shared" si="4"/>
        <v>925</v>
      </c>
      <c r="D116" s="93"/>
      <c r="E116" s="93"/>
      <c r="F116" s="93"/>
      <c r="G116" s="93"/>
      <c r="H116" s="97">
        <v>925</v>
      </c>
    </row>
    <row r="117" spans="1:8" s="95" customFormat="1" ht="9.75">
      <c r="A117" s="106">
        <v>1563</v>
      </c>
      <c r="B117" s="91" t="s">
        <v>121</v>
      </c>
      <c r="C117" s="103">
        <f t="shared" si="4"/>
        <v>59469</v>
      </c>
      <c r="D117" s="93">
        <v>4691</v>
      </c>
      <c r="E117" s="93"/>
      <c r="F117" s="93"/>
      <c r="G117" s="93">
        <v>8650</v>
      </c>
      <c r="H117" s="97">
        <v>46128</v>
      </c>
    </row>
    <row r="118" spans="1:8" s="95" customFormat="1" ht="9.75">
      <c r="A118" s="106">
        <v>1564</v>
      </c>
      <c r="B118" s="91" t="s">
        <v>122</v>
      </c>
      <c r="C118" s="103">
        <f t="shared" si="4"/>
        <v>0</v>
      </c>
      <c r="D118" s="93"/>
      <c r="E118" s="93"/>
      <c r="F118" s="93"/>
      <c r="G118" s="93"/>
      <c r="H118" s="97"/>
    </row>
    <row r="119" spans="1:8" s="95" customFormat="1" ht="9.75" customHeight="1">
      <c r="A119" s="106">
        <v>1565</v>
      </c>
      <c r="B119" s="91" t="s">
        <v>123</v>
      </c>
      <c r="C119" s="103">
        <f t="shared" si="4"/>
        <v>200</v>
      </c>
      <c r="D119" s="93"/>
      <c r="E119" s="93"/>
      <c r="F119" s="93"/>
      <c r="G119" s="93"/>
      <c r="H119" s="97">
        <v>200</v>
      </c>
    </row>
    <row r="120" spans="1:8" s="95" customFormat="1" ht="9.75" customHeight="1">
      <c r="A120" s="106">
        <v>1566</v>
      </c>
      <c r="B120" s="110" t="s">
        <v>124</v>
      </c>
      <c r="C120" s="103">
        <f t="shared" si="4"/>
        <v>540</v>
      </c>
      <c r="D120" s="93"/>
      <c r="E120" s="93"/>
      <c r="F120" s="93"/>
      <c r="G120" s="93"/>
      <c r="H120" s="97">
        <v>540</v>
      </c>
    </row>
    <row r="121" spans="1:8" s="95" customFormat="1" ht="41.25" customHeight="1">
      <c r="A121" s="106">
        <v>1567</v>
      </c>
      <c r="B121" s="110" t="s">
        <v>125</v>
      </c>
      <c r="C121" s="103">
        <f t="shared" si="4"/>
        <v>0</v>
      </c>
      <c r="D121" s="93"/>
      <c r="E121" s="93"/>
      <c r="F121" s="93"/>
      <c r="G121" s="93"/>
      <c r="H121" s="97"/>
    </row>
    <row r="122" spans="1:8" s="95" customFormat="1" ht="9.75" customHeight="1">
      <c r="A122" s="106">
        <v>1568</v>
      </c>
      <c r="B122" s="108" t="s">
        <v>126</v>
      </c>
      <c r="C122" s="103">
        <f t="shared" si="4"/>
        <v>750</v>
      </c>
      <c r="D122" s="93"/>
      <c r="E122" s="93"/>
      <c r="F122" s="93"/>
      <c r="G122" s="93"/>
      <c r="H122" s="97">
        <v>750</v>
      </c>
    </row>
    <row r="123" spans="1:8" s="95" customFormat="1" ht="9.75">
      <c r="A123" s="90">
        <v>1570</v>
      </c>
      <c r="B123" s="91" t="s">
        <v>127</v>
      </c>
      <c r="C123" s="103">
        <f t="shared" si="4"/>
        <v>0</v>
      </c>
      <c r="D123" s="93"/>
      <c r="E123" s="93"/>
      <c r="F123" s="93"/>
      <c r="G123" s="93"/>
      <c r="H123" s="97"/>
    </row>
    <row r="124" spans="1:8" s="95" customFormat="1" ht="19.5">
      <c r="A124" s="90">
        <v>1580</v>
      </c>
      <c r="B124" s="91" t="s">
        <v>128</v>
      </c>
      <c r="C124" s="103">
        <f t="shared" si="4"/>
        <v>4919</v>
      </c>
      <c r="D124" s="103">
        <f>SUM(D125:D126)</f>
        <v>1050</v>
      </c>
      <c r="E124" s="103">
        <f>SUM(E125:E126)</f>
        <v>0</v>
      </c>
      <c r="F124" s="92">
        <f>SUM(F125:F126)</f>
        <v>0</v>
      </c>
      <c r="G124" s="103">
        <f>SUM(G125:G126)</f>
        <v>580</v>
      </c>
      <c r="H124" s="105">
        <f>SUM(H125:H126)</f>
        <v>3289</v>
      </c>
    </row>
    <row r="125" spans="1:8" s="95" customFormat="1" ht="9.75">
      <c r="A125" s="106">
        <v>1581</v>
      </c>
      <c r="B125" s="91" t="s">
        <v>129</v>
      </c>
      <c r="C125" s="103">
        <f t="shared" si="4"/>
        <v>0</v>
      </c>
      <c r="D125" s="93"/>
      <c r="E125" s="93"/>
      <c r="F125" s="93"/>
      <c r="G125" s="93"/>
      <c r="H125" s="97"/>
    </row>
    <row r="126" spans="1:8" s="95" customFormat="1" ht="19.5">
      <c r="A126" s="106">
        <v>1583</v>
      </c>
      <c r="B126" s="91" t="s">
        <v>130</v>
      </c>
      <c r="C126" s="103">
        <f t="shared" si="4"/>
        <v>4919</v>
      </c>
      <c r="D126" s="93">
        <v>1050</v>
      </c>
      <c r="E126" s="93"/>
      <c r="F126" s="93"/>
      <c r="G126" s="93">
        <v>580</v>
      </c>
      <c r="H126" s="97">
        <v>3289</v>
      </c>
    </row>
    <row r="127" spans="1:8" s="95" customFormat="1" ht="9.75">
      <c r="A127" s="90">
        <v>1590</v>
      </c>
      <c r="B127" s="91" t="s">
        <v>131</v>
      </c>
      <c r="C127" s="103">
        <f t="shared" si="4"/>
        <v>1350</v>
      </c>
      <c r="D127" s="93"/>
      <c r="E127" s="93"/>
      <c r="F127" s="93"/>
      <c r="G127" s="93">
        <v>360</v>
      </c>
      <c r="H127" s="97">
        <v>990</v>
      </c>
    </row>
    <row r="128" spans="1:8" s="59" customFormat="1" ht="22.5">
      <c r="A128" s="86">
        <v>1600</v>
      </c>
      <c r="B128" s="87" t="s">
        <v>132</v>
      </c>
      <c r="C128" s="100">
        <f t="shared" si="4"/>
        <v>0</v>
      </c>
      <c r="D128" s="100">
        <f>SUM(D129,D130,D131)</f>
        <v>0</v>
      </c>
      <c r="E128" s="100">
        <f>SUM(E129,E130,E131)</f>
        <v>0</v>
      </c>
      <c r="F128" s="88">
        <f>SUM(F129,F130,F131)</f>
        <v>0</v>
      </c>
      <c r="G128" s="100">
        <f>SUM(G129,G130,G131)</f>
        <v>0</v>
      </c>
      <c r="H128" s="101">
        <f>SUM(H129,H130,H131)</f>
        <v>0</v>
      </c>
    </row>
    <row r="129" spans="1:8" s="95" customFormat="1" ht="9.75">
      <c r="A129" s="90">
        <v>1610</v>
      </c>
      <c r="B129" s="91" t="s">
        <v>133</v>
      </c>
      <c r="C129" s="103">
        <f t="shared" si="4"/>
        <v>0</v>
      </c>
      <c r="D129" s="93"/>
      <c r="E129" s="93"/>
      <c r="F129" s="93"/>
      <c r="G129" s="93"/>
      <c r="H129" s="97"/>
    </row>
    <row r="130" spans="1:8" s="95" customFormat="1" ht="9.75">
      <c r="A130" s="90">
        <v>1620</v>
      </c>
      <c r="B130" s="91" t="s">
        <v>134</v>
      </c>
      <c r="C130" s="103">
        <f t="shared" si="4"/>
        <v>0</v>
      </c>
      <c r="D130" s="93"/>
      <c r="E130" s="93"/>
      <c r="F130" s="93"/>
      <c r="G130" s="93"/>
      <c r="H130" s="97"/>
    </row>
    <row r="131" spans="1:8" s="95" customFormat="1" ht="9.75">
      <c r="A131" s="90">
        <v>1630</v>
      </c>
      <c r="B131" s="91" t="s">
        <v>135</v>
      </c>
      <c r="C131" s="103">
        <f t="shared" si="4"/>
        <v>0</v>
      </c>
      <c r="D131" s="93"/>
      <c r="E131" s="93"/>
      <c r="F131" s="93"/>
      <c r="G131" s="93"/>
      <c r="H131" s="97"/>
    </row>
    <row r="132" spans="1:8" s="59" customFormat="1" ht="22.5">
      <c r="A132" s="86">
        <v>2000</v>
      </c>
      <c r="B132" s="87" t="s">
        <v>136</v>
      </c>
      <c r="C132" s="100">
        <f t="shared" si="4"/>
        <v>0</v>
      </c>
      <c r="D132" s="99"/>
      <c r="E132" s="99"/>
      <c r="F132" s="99"/>
      <c r="G132" s="99"/>
      <c r="H132" s="111"/>
    </row>
    <row r="133" spans="1:8" s="59" customFormat="1" ht="22.5">
      <c r="A133" s="86">
        <v>3000</v>
      </c>
      <c r="B133" s="87" t="s">
        <v>137</v>
      </c>
      <c r="C133" s="100">
        <f t="shared" si="4"/>
        <v>0</v>
      </c>
      <c r="D133" s="100">
        <f>SUM(D134,D135,D136,D137,D138,D139,D140)</f>
        <v>0</v>
      </c>
      <c r="E133" s="100">
        <f>SUM(E134,E135,E136,E137,E138,E139,E140)</f>
        <v>0</v>
      </c>
      <c r="F133" s="88">
        <f>SUM(F134,F135,F136,F137,F138,F139,F140)</f>
        <v>0</v>
      </c>
      <c r="G133" s="100">
        <f>SUM(G134,G135,G136,G137,G138,G139,G140)</f>
        <v>0</v>
      </c>
      <c r="H133" s="101">
        <f>SUM(H134,H135,H136,H137,H138,H139,H140)</f>
        <v>0</v>
      </c>
    </row>
    <row r="134" spans="1:8" s="49" customFormat="1" ht="11.25">
      <c r="A134" s="85">
        <v>3100</v>
      </c>
      <c r="B134" s="45" t="s">
        <v>138</v>
      </c>
      <c r="C134" s="65">
        <f aca="true" t="shared" si="5" ref="C134:C158">SUM(D134:H134)</f>
        <v>0</v>
      </c>
      <c r="D134" s="51"/>
      <c r="E134" s="51"/>
      <c r="F134" s="51"/>
      <c r="G134" s="51"/>
      <c r="H134" s="52"/>
    </row>
    <row r="135" spans="1:8" s="49" customFormat="1" ht="22.5">
      <c r="A135" s="85">
        <v>3200</v>
      </c>
      <c r="B135" s="45" t="s">
        <v>139</v>
      </c>
      <c r="C135" s="65">
        <f t="shared" si="5"/>
        <v>0</v>
      </c>
      <c r="D135" s="51"/>
      <c r="E135" s="51"/>
      <c r="F135" s="51"/>
      <c r="G135" s="51"/>
      <c r="H135" s="52"/>
    </row>
    <row r="136" spans="1:8" s="49" customFormat="1" ht="22.5">
      <c r="A136" s="85">
        <v>3300</v>
      </c>
      <c r="B136" s="45" t="s">
        <v>140</v>
      </c>
      <c r="C136" s="65">
        <f t="shared" si="5"/>
        <v>0</v>
      </c>
      <c r="D136" s="51"/>
      <c r="E136" s="51"/>
      <c r="F136" s="51"/>
      <c r="G136" s="51"/>
      <c r="H136" s="52"/>
    </row>
    <row r="137" spans="1:8" s="49" customFormat="1" ht="22.5">
      <c r="A137" s="85">
        <v>3400</v>
      </c>
      <c r="B137" s="45" t="s">
        <v>141</v>
      </c>
      <c r="C137" s="65">
        <f t="shared" si="5"/>
        <v>0</v>
      </c>
      <c r="D137" s="51"/>
      <c r="E137" s="51"/>
      <c r="F137" s="51"/>
      <c r="G137" s="51"/>
      <c r="H137" s="52"/>
    </row>
    <row r="138" spans="1:8" s="49" customFormat="1" ht="11.25">
      <c r="A138" s="85">
        <v>3500</v>
      </c>
      <c r="B138" s="45" t="s">
        <v>142</v>
      </c>
      <c r="C138" s="65">
        <f t="shared" si="5"/>
        <v>0</v>
      </c>
      <c r="D138" s="51"/>
      <c r="E138" s="51"/>
      <c r="F138" s="51"/>
      <c r="G138" s="51"/>
      <c r="H138" s="52"/>
    </row>
    <row r="139" spans="1:8" s="49" customFormat="1" ht="22.5">
      <c r="A139" s="85">
        <v>3600</v>
      </c>
      <c r="B139" s="45" t="s">
        <v>143</v>
      </c>
      <c r="C139" s="65">
        <f t="shared" si="5"/>
        <v>0</v>
      </c>
      <c r="D139" s="51"/>
      <c r="E139" s="51"/>
      <c r="F139" s="51"/>
      <c r="G139" s="51"/>
      <c r="H139" s="52"/>
    </row>
    <row r="140" spans="1:8" s="49" customFormat="1" ht="33.75">
      <c r="A140" s="85">
        <v>3800</v>
      </c>
      <c r="B140" s="45" t="s">
        <v>144</v>
      </c>
      <c r="C140" s="65">
        <f t="shared" si="5"/>
        <v>0</v>
      </c>
      <c r="D140" s="51"/>
      <c r="E140" s="51"/>
      <c r="F140" s="51"/>
      <c r="G140" s="51"/>
      <c r="H140" s="52"/>
    </row>
    <row r="141" spans="1:8" s="84" customFormat="1" ht="51">
      <c r="A141" s="112"/>
      <c r="B141" s="113" t="s">
        <v>145</v>
      </c>
      <c r="C141" s="114">
        <f t="shared" si="5"/>
        <v>3571</v>
      </c>
      <c r="D141" s="114">
        <f>SUM(D142,D154,D155)</f>
        <v>1000</v>
      </c>
      <c r="E141" s="114">
        <f>SUM(E142,E154,E155)</f>
        <v>0</v>
      </c>
      <c r="F141" s="115">
        <f>SUM(F142,F154,F155)</f>
        <v>0</v>
      </c>
      <c r="G141" s="114">
        <f>SUM(G142,G154,G155)</f>
        <v>100</v>
      </c>
      <c r="H141" s="116">
        <f>SUM(H142,H154,H155)</f>
        <v>2471</v>
      </c>
    </row>
    <row r="142" spans="1:8" s="59" customFormat="1" ht="20.25" customHeight="1">
      <c r="A142" s="117">
        <v>4000</v>
      </c>
      <c r="B142" s="54" t="s">
        <v>146</v>
      </c>
      <c r="C142" s="118">
        <f t="shared" si="5"/>
        <v>3571</v>
      </c>
      <c r="D142" s="118">
        <f>SUM(D143,D149,D150,D151,D152,D153)</f>
        <v>1000</v>
      </c>
      <c r="E142" s="118">
        <f>SUM(E143,E149,E150,E151,E152,E153)</f>
        <v>0</v>
      </c>
      <c r="F142" s="118">
        <f>SUM(F143,F149,F150,F151,F152,F153)</f>
        <v>0</v>
      </c>
      <c r="G142" s="118">
        <f>SUM(G143,G149,G150,G151,G152,G153)</f>
        <v>100</v>
      </c>
      <c r="H142" s="119">
        <f>SUM(H143,H149,H150,H151,H152,H153)</f>
        <v>2471</v>
      </c>
    </row>
    <row r="143" spans="1:8" s="49" customFormat="1" ht="22.5">
      <c r="A143" s="85">
        <v>4100</v>
      </c>
      <c r="B143" s="45" t="s">
        <v>147</v>
      </c>
      <c r="C143" s="65">
        <f t="shared" si="5"/>
        <v>3571</v>
      </c>
      <c r="D143" s="65">
        <f>SUM(D144:D148)</f>
        <v>1000</v>
      </c>
      <c r="E143" s="65">
        <f>SUM(E144:E148)</f>
        <v>0</v>
      </c>
      <c r="F143" s="46">
        <f>SUM(F144:F148)</f>
        <v>0</v>
      </c>
      <c r="G143" s="65">
        <f>SUM(G144:G148)</f>
        <v>100</v>
      </c>
      <c r="H143" s="120">
        <f>SUM(H144:H148)</f>
        <v>2471</v>
      </c>
    </row>
    <row r="144" spans="1:8" s="95" customFormat="1" ht="9.75">
      <c r="A144" s="90">
        <v>4110</v>
      </c>
      <c r="B144" s="91" t="s">
        <v>148</v>
      </c>
      <c r="C144" s="103">
        <f t="shared" si="5"/>
        <v>100</v>
      </c>
      <c r="D144" s="93"/>
      <c r="E144" s="93"/>
      <c r="F144" s="93"/>
      <c r="G144" s="93">
        <v>100</v>
      </c>
      <c r="H144" s="97"/>
    </row>
    <row r="145" spans="1:8" s="95" customFormat="1" ht="9.75">
      <c r="A145" s="90">
        <v>4140</v>
      </c>
      <c r="B145" s="91" t="s">
        <v>149</v>
      </c>
      <c r="C145" s="103">
        <f t="shared" si="5"/>
        <v>0</v>
      </c>
      <c r="D145" s="93"/>
      <c r="E145" s="93"/>
      <c r="F145" s="93"/>
      <c r="G145" s="93"/>
      <c r="H145" s="97"/>
    </row>
    <row r="146" spans="1:8" s="95" customFormat="1" ht="9.75">
      <c r="A146" s="90">
        <v>4150</v>
      </c>
      <c r="B146" s="91" t="s">
        <v>150</v>
      </c>
      <c r="C146" s="103">
        <f t="shared" si="5"/>
        <v>0</v>
      </c>
      <c r="D146" s="93"/>
      <c r="E146" s="93"/>
      <c r="F146" s="93"/>
      <c r="G146" s="93"/>
      <c r="H146" s="97"/>
    </row>
    <row r="147" spans="1:8" s="95" customFormat="1" ht="19.5">
      <c r="A147" s="90">
        <v>4160</v>
      </c>
      <c r="B147" s="91" t="s">
        <v>151</v>
      </c>
      <c r="C147" s="103">
        <f t="shared" si="5"/>
        <v>0</v>
      </c>
      <c r="D147" s="93"/>
      <c r="E147" s="93"/>
      <c r="F147" s="93"/>
      <c r="G147" s="93"/>
      <c r="H147" s="97"/>
    </row>
    <row r="148" spans="1:8" s="95" customFormat="1" ht="9.75">
      <c r="A148" s="90">
        <v>4180</v>
      </c>
      <c r="B148" s="91" t="s">
        <v>152</v>
      </c>
      <c r="C148" s="103">
        <f t="shared" si="5"/>
        <v>3471</v>
      </c>
      <c r="D148" s="93">
        <v>1000</v>
      </c>
      <c r="E148" s="93"/>
      <c r="F148" s="93"/>
      <c r="G148" s="93"/>
      <c r="H148" s="97">
        <v>2471</v>
      </c>
    </row>
    <row r="149" spans="1:8" s="49" customFormat="1" ht="22.5">
      <c r="A149" s="85">
        <v>4200</v>
      </c>
      <c r="B149" s="45" t="s">
        <v>153</v>
      </c>
      <c r="C149" s="65">
        <f t="shared" si="5"/>
        <v>0</v>
      </c>
      <c r="D149" s="51"/>
      <c r="E149" s="51"/>
      <c r="F149" s="51"/>
      <c r="G149" s="51"/>
      <c r="H149" s="52"/>
    </row>
    <row r="150" spans="1:8" s="49" customFormat="1" ht="11.25">
      <c r="A150" s="85">
        <v>4300</v>
      </c>
      <c r="B150" s="121" t="s">
        <v>154</v>
      </c>
      <c r="C150" s="65">
        <f t="shared" si="5"/>
        <v>0</v>
      </c>
      <c r="D150" s="51"/>
      <c r="E150" s="51"/>
      <c r="F150" s="51"/>
      <c r="G150" s="51"/>
      <c r="H150" s="52"/>
    </row>
    <row r="151" spans="1:8" s="49" customFormat="1" ht="33.75">
      <c r="A151" s="122">
        <v>4400</v>
      </c>
      <c r="B151" s="121" t="s">
        <v>155</v>
      </c>
      <c r="C151" s="65">
        <f t="shared" si="5"/>
        <v>0</v>
      </c>
      <c r="D151" s="51"/>
      <c r="E151" s="51"/>
      <c r="F151" s="51"/>
      <c r="G151" s="51"/>
      <c r="H151" s="52"/>
    </row>
    <row r="152" spans="1:8" s="49" customFormat="1" ht="22.5">
      <c r="A152" s="85">
        <v>4500</v>
      </c>
      <c r="B152" s="121" t="s">
        <v>156</v>
      </c>
      <c r="C152" s="65">
        <f t="shared" si="5"/>
        <v>0</v>
      </c>
      <c r="D152" s="51"/>
      <c r="E152" s="51"/>
      <c r="F152" s="51"/>
      <c r="G152" s="51"/>
      <c r="H152" s="52"/>
    </row>
    <row r="153" spans="1:8" s="49" customFormat="1" ht="11.25">
      <c r="A153" s="85">
        <v>4700</v>
      </c>
      <c r="B153" s="121" t="s">
        <v>157</v>
      </c>
      <c r="C153" s="65">
        <f t="shared" si="5"/>
        <v>0</v>
      </c>
      <c r="D153" s="51"/>
      <c r="E153" s="51"/>
      <c r="F153" s="51"/>
      <c r="G153" s="51"/>
      <c r="H153" s="52"/>
    </row>
    <row r="154" spans="1:8" s="49" customFormat="1" ht="11.25">
      <c r="A154" s="85">
        <v>6000</v>
      </c>
      <c r="B154" s="123" t="s">
        <v>158</v>
      </c>
      <c r="C154" s="61">
        <f t="shared" si="5"/>
        <v>0</v>
      </c>
      <c r="D154" s="51"/>
      <c r="E154" s="51"/>
      <c r="F154" s="51"/>
      <c r="G154" s="51"/>
      <c r="H154" s="52"/>
    </row>
    <row r="155" spans="1:8" s="59" customFormat="1" ht="11.25">
      <c r="A155" s="86">
        <v>7000</v>
      </c>
      <c r="B155" s="124" t="s">
        <v>159</v>
      </c>
      <c r="C155" s="118">
        <f t="shared" si="5"/>
        <v>0</v>
      </c>
      <c r="D155" s="99"/>
      <c r="E155" s="99"/>
      <c r="F155" s="99"/>
      <c r="G155" s="99"/>
      <c r="H155" s="111"/>
    </row>
    <row r="156" spans="1:8" s="59" customFormat="1" ht="22.5">
      <c r="A156" s="125"/>
      <c r="B156" s="126" t="s">
        <v>160</v>
      </c>
      <c r="C156" s="88">
        <f t="shared" si="5"/>
        <v>0</v>
      </c>
      <c r="D156" s="88">
        <f>SUM(D157:D158)</f>
        <v>0</v>
      </c>
      <c r="E156" s="88">
        <f>SUM(E157:E158)</f>
        <v>0</v>
      </c>
      <c r="F156" s="88">
        <f>SUM(F157:F158)</f>
        <v>0</v>
      </c>
      <c r="G156" s="88">
        <f>SUM(G157:G158)</f>
        <v>0</v>
      </c>
      <c r="H156" s="127">
        <f>SUM(H157:H158)</f>
        <v>0</v>
      </c>
    </row>
    <row r="157" spans="1:8" s="59" customFormat="1" ht="11.25">
      <c r="A157" s="125"/>
      <c r="B157" s="128" t="s">
        <v>19</v>
      </c>
      <c r="C157" s="100">
        <f t="shared" si="5"/>
        <v>0</v>
      </c>
      <c r="D157" s="99"/>
      <c r="E157" s="99"/>
      <c r="F157" s="99"/>
      <c r="G157" s="99"/>
      <c r="H157" s="111"/>
    </row>
    <row r="158" spans="1:8" s="59" customFormat="1" ht="11.25">
      <c r="A158" s="125"/>
      <c r="B158" s="128" t="s">
        <v>20</v>
      </c>
      <c r="C158" s="100">
        <f t="shared" si="5"/>
        <v>0</v>
      </c>
      <c r="D158" s="99"/>
      <c r="E158" s="99"/>
      <c r="F158" s="99"/>
      <c r="G158" s="99"/>
      <c r="H158" s="111"/>
    </row>
    <row r="159" spans="1:8" s="130" customFormat="1" ht="8.25">
      <c r="A159" s="129"/>
      <c r="B159" s="130" t="s">
        <v>161</v>
      </c>
      <c r="C159" s="131">
        <f aca="true" t="shared" si="6" ref="C159:H159">SUM(C156,C155,C154,C142,C133,C132,C128,C92,C45,C42,C41,C34)</f>
        <v>530290</v>
      </c>
      <c r="D159" s="131">
        <f t="shared" si="6"/>
        <v>346109</v>
      </c>
      <c r="E159" s="131">
        <f t="shared" si="6"/>
        <v>10160</v>
      </c>
      <c r="F159" s="131">
        <f t="shared" si="6"/>
        <v>0</v>
      </c>
      <c r="G159" s="131">
        <f t="shared" si="6"/>
        <v>77131</v>
      </c>
      <c r="H159" s="132">
        <f t="shared" si="6"/>
        <v>96890</v>
      </c>
    </row>
    <row r="160" s="134" customFormat="1" ht="11.25">
      <c r="A160" s="133"/>
    </row>
    <row r="161" s="134" customFormat="1" ht="11.25">
      <c r="A161" s="133"/>
    </row>
    <row r="162" s="134" customFormat="1" ht="11.25">
      <c r="A162" s="133"/>
    </row>
    <row r="163" s="134" customFormat="1" ht="11.25">
      <c r="A163" s="133"/>
    </row>
    <row r="164" s="134" customFormat="1" ht="11.25">
      <c r="A164" s="133"/>
    </row>
    <row r="165" s="134" customFormat="1" ht="11.25">
      <c r="A165" s="133"/>
    </row>
    <row r="166" s="134" customFormat="1" ht="11.25">
      <c r="A166" s="133"/>
    </row>
    <row r="167" s="134" customFormat="1" ht="11.25">
      <c r="A167" s="133"/>
    </row>
    <row r="168" s="134" customFormat="1" ht="11.25">
      <c r="A168" s="133"/>
    </row>
    <row r="169" s="134" customFormat="1" ht="11.25">
      <c r="A169" s="133"/>
    </row>
    <row r="170" s="134" customFormat="1" ht="11.25">
      <c r="A170" s="133"/>
    </row>
    <row r="171" s="134" customFormat="1" ht="11.25">
      <c r="A171" s="133"/>
    </row>
    <row r="172" s="134" customFormat="1" ht="11.25">
      <c r="A172" s="133"/>
    </row>
    <row r="173" s="134" customFormat="1" ht="11.25">
      <c r="A173" s="133"/>
    </row>
    <row r="174" s="134" customFormat="1" ht="11.25">
      <c r="A174" s="133"/>
    </row>
    <row r="175" s="134" customFormat="1" ht="11.25">
      <c r="A175" s="133"/>
    </row>
    <row r="176" s="134" customFormat="1" ht="11.25">
      <c r="A176" s="133"/>
    </row>
    <row r="177" s="134" customFormat="1" ht="11.25">
      <c r="A177" s="133"/>
    </row>
    <row r="178" s="134" customFormat="1" ht="11.25">
      <c r="A178" s="133"/>
    </row>
    <row r="179" s="134" customFormat="1" ht="11.25">
      <c r="A179" s="133"/>
    </row>
    <row r="180" s="134" customFormat="1" ht="11.25">
      <c r="A180" s="133"/>
    </row>
    <row r="181" s="134" customFormat="1" ht="11.25">
      <c r="A181" s="133"/>
    </row>
    <row r="182" s="134" customFormat="1" ht="11.25">
      <c r="A182" s="133"/>
    </row>
    <row r="183" s="134" customFormat="1" ht="11.25">
      <c r="A183" s="133"/>
    </row>
    <row r="184" s="134" customFormat="1" ht="11.25">
      <c r="A184" s="133"/>
    </row>
    <row r="185" s="134" customFormat="1" ht="11.25">
      <c r="A185" s="133"/>
    </row>
    <row r="186" s="134" customFormat="1" ht="11.25">
      <c r="A186" s="133"/>
    </row>
    <row r="187" s="134" customFormat="1" ht="11.25">
      <c r="A187" s="133"/>
    </row>
    <row r="188" s="134" customFormat="1" ht="11.25">
      <c r="A188" s="133"/>
    </row>
    <row r="189" s="134" customFormat="1" ht="11.25">
      <c r="A189" s="133"/>
    </row>
    <row r="190" s="134" customFormat="1" ht="11.25">
      <c r="A190" s="133"/>
    </row>
    <row r="191" s="134" customFormat="1" ht="11.25">
      <c r="A191" s="133"/>
    </row>
    <row r="192" s="134" customFormat="1" ht="11.25">
      <c r="A192" s="133"/>
    </row>
    <row r="193" s="134" customFormat="1" ht="11.25">
      <c r="A193" s="133"/>
    </row>
    <row r="194" s="134" customFormat="1" ht="11.25">
      <c r="A194" s="133"/>
    </row>
    <row r="195" s="134" customFormat="1" ht="11.25">
      <c r="A195" s="133"/>
    </row>
    <row r="196" s="134" customFormat="1" ht="11.25">
      <c r="A196" s="133"/>
    </row>
    <row r="197" s="134" customFormat="1" ht="11.25">
      <c r="A197" s="133"/>
    </row>
    <row r="198" s="134" customFormat="1" ht="11.25">
      <c r="A198" s="133"/>
    </row>
    <row r="199" s="134" customFormat="1" ht="11.25">
      <c r="A199" s="133"/>
    </row>
    <row r="200" s="134" customFormat="1" ht="11.25">
      <c r="A200" s="133"/>
    </row>
    <row r="201" s="134" customFormat="1" ht="11.25">
      <c r="A201" s="133"/>
    </row>
    <row r="202" s="134" customFormat="1" ht="11.25">
      <c r="A202" s="133"/>
    </row>
    <row r="203" s="134" customFormat="1" ht="11.25">
      <c r="A203" s="133"/>
    </row>
    <row r="204" s="134" customFormat="1" ht="11.25">
      <c r="A204" s="133"/>
    </row>
    <row r="205" s="134" customFormat="1" ht="11.25">
      <c r="A205" s="133"/>
    </row>
    <row r="206" s="134" customFormat="1" ht="11.25">
      <c r="A206" s="133"/>
    </row>
    <row r="207" s="134" customFormat="1" ht="11.25">
      <c r="A207" s="133"/>
    </row>
    <row r="208" s="134" customFormat="1" ht="11.25">
      <c r="A208" s="133"/>
    </row>
    <row r="209" s="134" customFormat="1" ht="11.25">
      <c r="A209" s="133"/>
    </row>
    <row r="210" s="134" customFormat="1" ht="11.25">
      <c r="A210" s="133"/>
    </row>
    <row r="211" s="134" customFormat="1" ht="11.25">
      <c r="A211" s="133"/>
    </row>
    <row r="212" s="134" customFormat="1" ht="11.25">
      <c r="A212" s="133"/>
    </row>
    <row r="213" s="134" customFormat="1" ht="11.25">
      <c r="A213" s="133"/>
    </row>
    <row r="214" s="134" customFormat="1" ht="11.25">
      <c r="A214" s="133"/>
    </row>
    <row r="215" s="134" customFormat="1" ht="11.25">
      <c r="A215" s="133"/>
    </row>
    <row r="216" s="134" customFormat="1" ht="11.25">
      <c r="A216" s="133"/>
    </row>
    <row r="217" s="134" customFormat="1" ht="11.25">
      <c r="A217" s="133"/>
    </row>
    <row r="218" s="134" customFormat="1" ht="11.25">
      <c r="A218" s="133"/>
    </row>
    <row r="219" s="134" customFormat="1" ht="11.25">
      <c r="A219" s="133"/>
    </row>
    <row r="220" s="134" customFormat="1" ht="11.25">
      <c r="A220" s="133"/>
    </row>
    <row r="221" s="134" customFormat="1" ht="11.25">
      <c r="A221" s="133"/>
    </row>
    <row r="222" s="134" customFormat="1" ht="11.25">
      <c r="A222" s="133"/>
    </row>
    <row r="223" s="134" customFormat="1" ht="11.25">
      <c r="A223" s="133"/>
    </row>
    <row r="224" s="134" customFormat="1" ht="11.25">
      <c r="A224" s="133"/>
    </row>
    <row r="225" s="134" customFormat="1" ht="11.25">
      <c r="A225" s="133"/>
    </row>
    <row r="226" s="134" customFormat="1" ht="11.25">
      <c r="A226" s="133"/>
    </row>
    <row r="227" s="134" customFormat="1" ht="11.25">
      <c r="A227" s="133"/>
    </row>
    <row r="228" s="134" customFormat="1" ht="11.25">
      <c r="A228" s="133"/>
    </row>
    <row r="229" s="134" customFormat="1" ht="11.25">
      <c r="A229" s="133"/>
    </row>
    <row r="230" s="134" customFormat="1" ht="11.25">
      <c r="A230" s="133"/>
    </row>
    <row r="231" s="134" customFormat="1" ht="11.25">
      <c r="A231" s="133"/>
    </row>
    <row r="232" s="134" customFormat="1" ht="11.25">
      <c r="A232" s="133"/>
    </row>
    <row r="233" s="134" customFormat="1" ht="11.25">
      <c r="A233" s="133"/>
    </row>
    <row r="234" s="134" customFormat="1" ht="11.25">
      <c r="A234" s="133"/>
    </row>
    <row r="235" s="134" customFormat="1" ht="11.25">
      <c r="A235" s="133"/>
    </row>
    <row r="236" s="134" customFormat="1" ht="11.25">
      <c r="A236" s="133"/>
    </row>
    <row r="237" s="134" customFormat="1" ht="11.25">
      <c r="A237" s="133"/>
    </row>
    <row r="238" s="134" customFormat="1" ht="11.25">
      <c r="A238" s="133"/>
    </row>
    <row r="239" s="134" customFormat="1" ht="11.25">
      <c r="A239" s="133"/>
    </row>
    <row r="240" s="134" customFormat="1" ht="11.25">
      <c r="A240" s="133"/>
    </row>
    <row r="241" s="134" customFormat="1" ht="11.25">
      <c r="A241" s="133"/>
    </row>
    <row r="242" s="134" customFormat="1" ht="11.25">
      <c r="A242" s="133"/>
    </row>
    <row r="243" s="134" customFormat="1" ht="11.25">
      <c r="A243" s="133"/>
    </row>
    <row r="244" s="134" customFormat="1" ht="11.25">
      <c r="A244" s="133"/>
    </row>
    <row r="245" s="134" customFormat="1" ht="11.25">
      <c r="A245" s="133"/>
    </row>
    <row r="246" s="134" customFormat="1" ht="11.25">
      <c r="A246" s="133"/>
    </row>
    <row r="247" s="134" customFormat="1" ht="11.25">
      <c r="A247" s="133"/>
    </row>
    <row r="248" s="134" customFormat="1" ht="11.25">
      <c r="A248" s="133"/>
    </row>
    <row r="249" s="134" customFormat="1" ht="11.25">
      <c r="A249" s="133"/>
    </row>
    <row r="250" s="134" customFormat="1" ht="11.25">
      <c r="A250" s="133"/>
    </row>
    <row r="251" s="134" customFormat="1" ht="11.25">
      <c r="A251" s="133"/>
    </row>
    <row r="252" s="134" customFormat="1" ht="11.25">
      <c r="A252" s="133"/>
    </row>
    <row r="253" s="134" customFormat="1" ht="11.25">
      <c r="A253" s="133"/>
    </row>
    <row r="254" s="134" customFormat="1" ht="11.25">
      <c r="A254" s="133"/>
    </row>
    <row r="255" s="134" customFormat="1" ht="11.25">
      <c r="A255" s="133"/>
    </row>
    <row r="256" s="134" customFormat="1" ht="11.25">
      <c r="A256" s="133"/>
    </row>
    <row r="257" s="134" customFormat="1" ht="11.25">
      <c r="A257" s="133"/>
    </row>
    <row r="258" s="134" customFormat="1" ht="11.25">
      <c r="A258" s="133"/>
    </row>
    <row r="259" s="134" customFormat="1" ht="11.25">
      <c r="A259" s="133"/>
    </row>
    <row r="260" s="134" customFormat="1" ht="11.25">
      <c r="A260" s="133"/>
    </row>
    <row r="261" s="134" customFormat="1" ht="11.25">
      <c r="A261" s="133"/>
    </row>
    <row r="262" s="134" customFormat="1" ht="11.25">
      <c r="A262" s="133"/>
    </row>
    <row r="263" s="134" customFormat="1" ht="11.25">
      <c r="A263" s="133"/>
    </row>
    <row r="264" s="134" customFormat="1" ht="11.25">
      <c r="A264" s="133"/>
    </row>
    <row r="265" s="134" customFormat="1" ht="11.25">
      <c r="A265" s="133"/>
    </row>
    <row r="266" s="134" customFormat="1" ht="11.25">
      <c r="A266" s="133"/>
    </row>
    <row r="267" s="134" customFormat="1" ht="11.25">
      <c r="A267" s="133"/>
    </row>
    <row r="268" s="134" customFormat="1" ht="11.25">
      <c r="A268" s="133"/>
    </row>
    <row r="269" s="134" customFormat="1" ht="11.25">
      <c r="A269" s="133"/>
    </row>
    <row r="270" s="134" customFormat="1" ht="11.25">
      <c r="A270" s="133"/>
    </row>
    <row r="271" s="134" customFormat="1" ht="11.25">
      <c r="A271" s="133"/>
    </row>
    <row r="272" s="134" customFormat="1" ht="11.25">
      <c r="A272" s="133"/>
    </row>
    <row r="273" s="134" customFormat="1" ht="11.25">
      <c r="A273" s="133"/>
    </row>
    <row r="274" s="134" customFormat="1" ht="11.25">
      <c r="A274" s="133"/>
    </row>
    <row r="275" s="134" customFormat="1" ht="11.25">
      <c r="A275" s="133"/>
    </row>
    <row r="276" s="134" customFormat="1" ht="11.25">
      <c r="A276" s="133"/>
    </row>
    <row r="277" s="134" customFormat="1" ht="11.25">
      <c r="A277" s="133"/>
    </row>
    <row r="278" s="134" customFormat="1" ht="11.25">
      <c r="A278" s="133"/>
    </row>
    <row r="279" s="134" customFormat="1" ht="11.25">
      <c r="A279" s="133"/>
    </row>
    <row r="280" s="134" customFormat="1" ht="11.25">
      <c r="A280" s="133"/>
    </row>
    <row r="281" s="134" customFormat="1" ht="11.25">
      <c r="A281" s="133"/>
    </row>
    <row r="282" s="134" customFormat="1" ht="11.25">
      <c r="A282" s="133"/>
    </row>
    <row r="283" s="134" customFormat="1" ht="11.25">
      <c r="A283" s="133"/>
    </row>
    <row r="284" s="134" customFormat="1" ht="11.25">
      <c r="A284" s="133"/>
    </row>
    <row r="285" s="134" customFormat="1" ht="11.25">
      <c r="A285" s="133"/>
    </row>
    <row r="286" s="134" customFormat="1" ht="11.25">
      <c r="A286" s="133"/>
    </row>
    <row r="287" s="134" customFormat="1" ht="11.25">
      <c r="A287" s="133"/>
    </row>
    <row r="288" s="134" customFormat="1" ht="11.25">
      <c r="A288" s="133"/>
    </row>
    <row r="289" s="134" customFormat="1" ht="11.25">
      <c r="A289" s="133"/>
    </row>
    <row r="290" s="134" customFormat="1" ht="11.25">
      <c r="A290" s="133"/>
    </row>
    <row r="291" s="134" customFormat="1" ht="11.25">
      <c r="A291" s="133"/>
    </row>
    <row r="292" s="134" customFormat="1" ht="11.25">
      <c r="A292" s="133"/>
    </row>
    <row r="293" s="134" customFormat="1" ht="11.25">
      <c r="A293" s="133"/>
    </row>
    <row r="294" s="134" customFormat="1" ht="11.25">
      <c r="A294" s="133"/>
    </row>
    <row r="295" s="134" customFormat="1" ht="11.25">
      <c r="A295" s="133"/>
    </row>
    <row r="296" s="134" customFormat="1" ht="11.25">
      <c r="A296" s="133"/>
    </row>
    <row r="297" s="134" customFormat="1" ht="11.25">
      <c r="A297" s="133"/>
    </row>
    <row r="298" s="134" customFormat="1" ht="11.25">
      <c r="A298" s="133"/>
    </row>
    <row r="299" s="134" customFormat="1" ht="11.25">
      <c r="A299" s="133"/>
    </row>
    <row r="300" s="134" customFormat="1" ht="11.25">
      <c r="A300" s="133"/>
    </row>
    <row r="301" s="134" customFormat="1" ht="11.25">
      <c r="A301" s="133"/>
    </row>
    <row r="302" s="134" customFormat="1" ht="11.25">
      <c r="A302" s="133"/>
    </row>
    <row r="303" s="134" customFormat="1" ht="11.25">
      <c r="A303" s="133"/>
    </row>
    <row r="304" s="134" customFormat="1" ht="11.25">
      <c r="A304" s="133"/>
    </row>
    <row r="305" s="134" customFormat="1" ht="11.25">
      <c r="A305" s="133"/>
    </row>
    <row r="306" s="134" customFormat="1" ht="11.25">
      <c r="A306" s="133"/>
    </row>
    <row r="307" s="134" customFormat="1" ht="11.25">
      <c r="A307" s="133"/>
    </row>
    <row r="308" s="134" customFormat="1" ht="11.25">
      <c r="A308" s="133"/>
    </row>
    <row r="309" s="134" customFormat="1" ht="11.25">
      <c r="A309" s="133"/>
    </row>
    <row r="310" s="134" customFormat="1" ht="11.25">
      <c r="A310" s="133"/>
    </row>
    <row r="311" s="134" customFormat="1" ht="11.25">
      <c r="A311" s="133"/>
    </row>
    <row r="312" s="134" customFormat="1" ht="11.25">
      <c r="A312" s="133"/>
    </row>
    <row r="313" s="134" customFormat="1" ht="11.25">
      <c r="A313" s="133"/>
    </row>
    <row r="314" s="134" customFormat="1" ht="11.25">
      <c r="A314" s="133"/>
    </row>
    <row r="315" s="134" customFormat="1" ht="11.25">
      <c r="A315" s="133"/>
    </row>
    <row r="316" s="134" customFormat="1" ht="11.25">
      <c r="A316" s="133"/>
    </row>
    <row r="317" s="134" customFormat="1" ht="11.25">
      <c r="A317" s="133"/>
    </row>
    <row r="318" s="134" customFormat="1" ht="11.25">
      <c r="A318" s="133"/>
    </row>
    <row r="319" s="134" customFormat="1" ht="11.25">
      <c r="A319" s="133"/>
    </row>
    <row r="320" s="134" customFormat="1" ht="11.25">
      <c r="A320" s="133"/>
    </row>
    <row r="321" s="134" customFormat="1" ht="11.25">
      <c r="A321" s="133"/>
    </row>
    <row r="322" s="134" customFormat="1" ht="11.25">
      <c r="A322" s="133"/>
    </row>
    <row r="323" s="134" customFormat="1" ht="11.25">
      <c r="A323" s="133"/>
    </row>
  </sheetData>
  <sheetProtection/>
  <mergeCells count="3">
    <mergeCell ref="C10:H10"/>
    <mergeCell ref="A3:H3"/>
    <mergeCell ref="C9:H9"/>
  </mergeCells>
  <printOptions gridLines="1" horizontalCentered="1"/>
  <pageMargins left="1.220472440944882" right="0.6299212598425197" top="0.6299212598425197" bottom="0.3937007874015748" header="0.2362204724409449" footer="0.1968503937007874"/>
  <pageSetup horizontalDpi="300" verticalDpi="300" orientation="portrait" paperSize="9" scale="90" r:id="rId1"/>
  <headerFooter alignWithMargins="0">
    <oddHeader>&amp;RTāme Nr.6.18.1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323"/>
  <sheetViews>
    <sheetView view="pageBreakPreview" zoomScaleSheetLayoutView="100" workbookViewId="0" topLeftCell="A1">
      <selection activeCell="A2" sqref="A2"/>
    </sheetView>
  </sheetViews>
  <sheetFormatPr defaultColWidth="9.140625" defaultRowHeight="12.75"/>
  <cols>
    <col min="1" max="1" width="7.57421875" style="135" customWidth="1"/>
    <col min="2" max="2" width="20.421875" style="136" customWidth="1"/>
    <col min="3" max="3" width="8.421875" style="136" customWidth="1"/>
    <col min="4" max="5" width="7.8515625" style="136" customWidth="1"/>
    <col min="6" max="8" width="7.140625" style="136" customWidth="1"/>
    <col min="9" max="9" width="0.13671875" style="136" hidden="1" customWidth="1"/>
    <col min="10" max="11" width="0" style="136" hidden="1" customWidth="1"/>
    <col min="12" max="16384" width="9.140625" style="136" customWidth="1"/>
  </cols>
  <sheetData>
    <row r="1" spans="1:8" s="3" customFormat="1" ht="12.75">
      <c r="A1" s="1"/>
      <c r="B1" s="2"/>
      <c r="C1" s="2"/>
      <c r="D1" s="2"/>
      <c r="E1" s="2"/>
      <c r="F1" s="2"/>
      <c r="G1" s="2"/>
      <c r="H1" s="2"/>
    </row>
    <row r="2" spans="1:8" s="3" customFormat="1" ht="18">
      <c r="A2" s="1"/>
      <c r="B2" s="4"/>
      <c r="C2" s="2"/>
      <c r="D2" s="2"/>
      <c r="E2" s="2"/>
      <c r="F2" s="2"/>
      <c r="G2" s="2"/>
      <c r="H2" s="2"/>
    </row>
    <row r="3" spans="1:8" s="3" customFormat="1" ht="18" customHeight="1">
      <c r="A3" s="318" t="s">
        <v>0</v>
      </c>
      <c r="B3" s="318"/>
      <c r="C3" s="318"/>
      <c r="D3" s="318"/>
      <c r="E3" s="318"/>
      <c r="F3" s="318"/>
      <c r="G3" s="318"/>
      <c r="H3" s="318"/>
    </row>
    <row r="4" spans="1:8" s="3" customFormat="1" ht="18">
      <c r="A4" s="1"/>
      <c r="B4" s="5"/>
      <c r="C4" s="6"/>
      <c r="D4" s="2"/>
      <c r="E4" s="2"/>
      <c r="F4" s="2"/>
      <c r="G4" s="2"/>
      <c r="H4" s="2"/>
    </row>
    <row r="5" spans="1:8" s="3" customFormat="1" ht="12.75">
      <c r="A5" s="1" t="s">
        <v>1</v>
      </c>
      <c r="B5" s="7" t="s">
        <v>167</v>
      </c>
      <c r="C5" s="7"/>
      <c r="D5" s="7"/>
      <c r="E5" s="7"/>
      <c r="F5" s="7"/>
      <c r="G5" s="7"/>
      <c r="H5" s="7"/>
    </row>
    <row r="6" spans="1:8" s="3" customFormat="1" ht="12.75">
      <c r="A6" s="1" t="s">
        <v>2</v>
      </c>
      <c r="B6" s="2" t="s">
        <v>196</v>
      </c>
      <c r="C6" s="2"/>
      <c r="D6" s="2"/>
      <c r="E6" s="2"/>
      <c r="F6" s="2"/>
      <c r="G6" s="2"/>
      <c r="H6" s="2"/>
    </row>
    <row r="7" spans="1:8" s="3" customFormat="1" ht="12.75">
      <c r="A7" s="1" t="s">
        <v>201</v>
      </c>
      <c r="B7" s="2"/>
      <c r="C7" s="2"/>
      <c r="D7" s="2"/>
      <c r="E7" s="2"/>
      <c r="F7" s="2"/>
      <c r="G7" s="2"/>
      <c r="H7" s="2"/>
    </row>
    <row r="8" spans="1:8" s="3" customFormat="1" ht="13.5" thickBot="1">
      <c r="A8" s="1" t="s">
        <v>168</v>
      </c>
      <c r="B8" s="2"/>
      <c r="C8" s="2"/>
      <c r="D8" s="2"/>
      <c r="E8" s="2"/>
      <c r="F8" s="2"/>
      <c r="G8" s="2"/>
      <c r="H8" s="2"/>
    </row>
    <row r="9" spans="1:8" s="10" customFormat="1" ht="12.75" customHeight="1">
      <c r="A9" s="8"/>
      <c r="B9" s="9" t="s">
        <v>4</v>
      </c>
      <c r="C9" s="319" t="s">
        <v>5</v>
      </c>
      <c r="D9" s="320"/>
      <c r="E9" s="320"/>
      <c r="F9" s="320"/>
      <c r="G9" s="320"/>
      <c r="H9" s="321"/>
    </row>
    <row r="10" spans="1:8" s="13" customFormat="1" ht="12.75" customHeight="1">
      <c r="A10" s="11" t="s">
        <v>6</v>
      </c>
      <c r="B10" s="12"/>
      <c r="C10" s="315" t="s">
        <v>7</v>
      </c>
      <c r="D10" s="316"/>
      <c r="E10" s="316"/>
      <c r="F10" s="316"/>
      <c r="G10" s="316"/>
      <c r="H10" s="317"/>
    </row>
    <row r="11" spans="1:8" s="16" customFormat="1" ht="56.25" customHeight="1" thickBot="1">
      <c r="A11" s="14" t="s">
        <v>8</v>
      </c>
      <c r="B11" s="15"/>
      <c r="C11" s="20" t="s">
        <v>9</v>
      </c>
      <c r="D11" s="16" t="s">
        <v>10</v>
      </c>
      <c r="E11" s="17" t="s">
        <v>11</v>
      </c>
      <c r="F11" s="17" t="s">
        <v>12</v>
      </c>
      <c r="G11" s="18" t="s">
        <v>13</v>
      </c>
      <c r="H11" s="19" t="s">
        <v>14</v>
      </c>
    </row>
    <row r="12" spans="1:11" s="26" customFormat="1" ht="13.5" customHeight="1" thickBot="1">
      <c r="A12" s="21" t="s">
        <v>15</v>
      </c>
      <c r="B12" s="22">
        <v>2</v>
      </c>
      <c r="C12" s="23">
        <v>3</v>
      </c>
      <c r="D12" s="23">
        <v>4</v>
      </c>
      <c r="E12" s="23">
        <v>5</v>
      </c>
      <c r="F12" s="23">
        <v>6</v>
      </c>
      <c r="G12" s="23">
        <v>7</v>
      </c>
      <c r="H12" s="24">
        <v>8</v>
      </c>
      <c r="I12" s="25">
        <v>27</v>
      </c>
      <c r="J12" s="25">
        <v>28</v>
      </c>
      <c r="K12" s="25">
        <v>29</v>
      </c>
    </row>
    <row r="13" spans="1:8" s="29" customFormat="1" ht="16.5">
      <c r="A13" s="27"/>
      <c r="B13" s="28" t="s">
        <v>16</v>
      </c>
      <c r="D13" s="30"/>
      <c r="E13" s="30"/>
      <c r="F13" s="30"/>
      <c r="G13" s="30"/>
      <c r="H13" s="31"/>
    </row>
    <row r="14" spans="1:8" s="34" customFormat="1" ht="11.25">
      <c r="A14" s="32"/>
      <c r="B14" s="33"/>
      <c r="C14" s="36"/>
      <c r="H14" s="35"/>
    </row>
    <row r="15" spans="1:8" s="43" customFormat="1" ht="32.25" customHeight="1" thickBot="1">
      <c r="A15" s="37"/>
      <c r="B15" s="38" t="s">
        <v>17</v>
      </c>
      <c r="C15" s="39">
        <f>SUM(D15:H15)</f>
        <v>50000</v>
      </c>
      <c r="D15" s="40">
        <f>SUM(D16,D19,D20,)</f>
        <v>50000</v>
      </c>
      <c r="E15" s="40">
        <f>SUM(E16,E19,E20,)</f>
        <v>0</v>
      </c>
      <c r="F15" s="41">
        <f>SUM(F16,F19,F20,)</f>
        <v>0</v>
      </c>
      <c r="G15" s="40">
        <f>SUM(G16,G19,G20,)</f>
        <v>0</v>
      </c>
      <c r="H15" s="42">
        <f>SUM(H16,H19,H20,)</f>
        <v>0</v>
      </c>
    </row>
    <row r="16" spans="1:8" s="49" customFormat="1" ht="21.75" customHeight="1" thickTop="1">
      <c r="A16" s="44"/>
      <c r="B16" s="45" t="s">
        <v>18</v>
      </c>
      <c r="C16" s="48">
        <f>SUM(D16:H16)</f>
        <v>0</v>
      </c>
      <c r="D16" s="46">
        <f>SUM(D17:D18)</f>
        <v>0</v>
      </c>
      <c r="E16" s="46">
        <f>SUM(E17:E18)</f>
        <v>0</v>
      </c>
      <c r="F16" s="46">
        <f>SUM(F17:F18)</f>
        <v>0</v>
      </c>
      <c r="G16" s="46">
        <f>SUM(G17:G18)</f>
        <v>0</v>
      </c>
      <c r="H16" s="47">
        <f>SUM(H17:H18)</f>
        <v>0</v>
      </c>
    </row>
    <row r="17" spans="1:8" s="49" customFormat="1" ht="11.25">
      <c r="A17" s="44"/>
      <c r="B17" s="50" t="s">
        <v>19</v>
      </c>
      <c r="C17" s="48">
        <f>SUM(D17:H17)</f>
        <v>0</v>
      </c>
      <c r="D17" s="51"/>
      <c r="E17" s="51"/>
      <c r="F17" s="51"/>
      <c r="G17" s="51"/>
      <c r="H17" s="52"/>
    </row>
    <row r="18" spans="1:8" s="49" customFormat="1" ht="11.25">
      <c r="A18" s="44"/>
      <c r="B18" s="50" t="s">
        <v>20</v>
      </c>
      <c r="C18" s="48">
        <f>SUM(D18:H18)</f>
        <v>0</v>
      </c>
      <c r="D18" s="51"/>
      <c r="E18" s="51"/>
      <c r="F18" s="51"/>
      <c r="G18" s="51"/>
      <c r="H18" s="52"/>
    </row>
    <row r="19" spans="1:8" s="59" customFormat="1" ht="15.75" customHeight="1">
      <c r="A19" s="53"/>
      <c r="B19" s="54" t="s">
        <v>21</v>
      </c>
      <c r="C19" s="55"/>
      <c r="D19" s="56">
        <v>50000</v>
      </c>
      <c r="E19" s="56"/>
      <c r="F19" s="56"/>
      <c r="G19" s="57" t="s">
        <v>22</v>
      </c>
      <c r="H19" s="58" t="s">
        <v>22</v>
      </c>
    </row>
    <row r="20" spans="1:8" s="49" customFormat="1" ht="33.75">
      <c r="A20" s="60">
        <v>600</v>
      </c>
      <c r="B20" s="33" t="s">
        <v>23</v>
      </c>
      <c r="C20" s="61">
        <f aca="true" t="shared" si="0" ref="C20:C28">SUM(D20:H20)</f>
        <v>0</v>
      </c>
      <c r="D20" s="61">
        <f>SUM(D21:D28)</f>
        <v>0</v>
      </c>
      <c r="E20" s="62">
        <f>SUM(E21:E28)</f>
        <v>0</v>
      </c>
      <c r="F20" s="62">
        <f>SUM(F21:F28)</f>
        <v>0</v>
      </c>
      <c r="G20" s="61">
        <f>SUM(G21:G28)</f>
        <v>0</v>
      </c>
      <c r="H20" s="63">
        <f>SUM(H21:H28)</f>
        <v>0</v>
      </c>
    </row>
    <row r="21" spans="1:8" s="49" customFormat="1" ht="22.5">
      <c r="A21" s="44">
        <v>610</v>
      </c>
      <c r="B21" s="64" t="s">
        <v>24</v>
      </c>
      <c r="C21" s="65">
        <f t="shared" si="0"/>
        <v>0</v>
      </c>
      <c r="D21" s="66" t="s">
        <v>22</v>
      </c>
      <c r="E21" s="66" t="s">
        <v>22</v>
      </c>
      <c r="F21" s="66" t="s">
        <v>22</v>
      </c>
      <c r="G21" s="67"/>
      <c r="H21" s="68" t="s">
        <v>22</v>
      </c>
    </row>
    <row r="22" spans="1:8" s="49" customFormat="1" ht="33.75">
      <c r="A22" s="44">
        <v>630</v>
      </c>
      <c r="B22" s="64" t="s">
        <v>25</v>
      </c>
      <c r="C22" s="65">
        <f t="shared" si="0"/>
        <v>0</v>
      </c>
      <c r="D22" s="66" t="s">
        <v>22</v>
      </c>
      <c r="E22" s="66" t="s">
        <v>22</v>
      </c>
      <c r="F22" s="66" t="s">
        <v>22</v>
      </c>
      <c r="G22" s="67"/>
      <c r="H22" s="68" t="s">
        <v>22</v>
      </c>
    </row>
    <row r="23" spans="1:8" s="49" customFormat="1" ht="11.25">
      <c r="A23" s="44">
        <v>640</v>
      </c>
      <c r="B23" s="64" t="s">
        <v>26</v>
      </c>
      <c r="C23" s="65">
        <f t="shared" si="0"/>
        <v>0</v>
      </c>
      <c r="D23" s="66" t="s">
        <v>22</v>
      </c>
      <c r="E23" s="66" t="s">
        <v>22</v>
      </c>
      <c r="F23" s="66" t="s">
        <v>22</v>
      </c>
      <c r="G23" s="67"/>
      <c r="H23" s="68" t="s">
        <v>22</v>
      </c>
    </row>
    <row r="24" spans="1:8" s="49" customFormat="1" ht="33.75">
      <c r="A24" s="44">
        <v>660</v>
      </c>
      <c r="B24" s="64" t="s">
        <v>27</v>
      </c>
      <c r="C24" s="65">
        <f t="shared" si="0"/>
        <v>0</v>
      </c>
      <c r="D24" s="66" t="s">
        <v>22</v>
      </c>
      <c r="E24" s="66" t="s">
        <v>22</v>
      </c>
      <c r="F24" s="66" t="s">
        <v>22</v>
      </c>
      <c r="G24" s="67"/>
      <c r="H24" s="68" t="s">
        <v>22</v>
      </c>
    </row>
    <row r="25" spans="1:8" s="49" customFormat="1" ht="33.75">
      <c r="A25" s="44">
        <v>690</v>
      </c>
      <c r="B25" s="64" t="s">
        <v>28</v>
      </c>
      <c r="C25" s="65">
        <f t="shared" si="0"/>
        <v>0</v>
      </c>
      <c r="D25" s="66" t="s">
        <v>22</v>
      </c>
      <c r="E25" s="66" t="s">
        <v>22</v>
      </c>
      <c r="F25" s="66" t="s">
        <v>22</v>
      </c>
      <c r="G25" s="67"/>
      <c r="H25" s="68" t="s">
        <v>22</v>
      </c>
    </row>
    <row r="26" spans="1:8" s="49" customFormat="1" ht="11.25">
      <c r="A26" s="44"/>
      <c r="B26" s="64" t="s">
        <v>30</v>
      </c>
      <c r="C26" s="71">
        <f t="shared" si="0"/>
        <v>0</v>
      </c>
      <c r="D26" s="69"/>
      <c r="E26" s="69"/>
      <c r="F26" s="69"/>
      <c r="G26" s="67"/>
      <c r="H26" s="70"/>
    </row>
    <row r="27" spans="1:8" s="49" customFormat="1" ht="11.25">
      <c r="A27" s="44"/>
      <c r="B27" s="64" t="s">
        <v>30</v>
      </c>
      <c r="C27" s="71">
        <f t="shared" si="0"/>
        <v>0</v>
      </c>
      <c r="D27" s="69"/>
      <c r="E27" s="69"/>
      <c r="F27" s="69"/>
      <c r="G27" s="67"/>
      <c r="H27" s="70"/>
    </row>
    <row r="28" spans="1:8" s="49" customFormat="1" ht="11.25">
      <c r="A28" s="44"/>
      <c r="B28" s="64" t="s">
        <v>30</v>
      </c>
      <c r="C28" s="71">
        <f t="shared" si="0"/>
        <v>0</v>
      </c>
      <c r="D28" s="69"/>
      <c r="E28" s="69"/>
      <c r="F28" s="69"/>
      <c r="G28" s="67"/>
      <c r="H28" s="70"/>
    </row>
    <row r="29" spans="1:8" s="29" customFormat="1" ht="16.5">
      <c r="A29" s="27"/>
      <c r="B29" s="28" t="s">
        <v>31</v>
      </c>
      <c r="C29" s="72"/>
      <c r="H29" s="31"/>
    </row>
    <row r="30" spans="1:8" s="75" customFormat="1" ht="26.25" thickBot="1">
      <c r="A30" s="73"/>
      <c r="B30" s="74" t="s">
        <v>32</v>
      </c>
      <c r="C30" s="39">
        <f aca="true" t="shared" si="1" ref="C30:C35">SUM(D30:H30)</f>
        <v>50000</v>
      </c>
      <c r="D30" s="40">
        <f>SUM(D31,D156)</f>
        <v>50000</v>
      </c>
      <c r="E30" s="40">
        <f>SUM(E31,E156)</f>
        <v>0</v>
      </c>
      <c r="F30" s="41">
        <f>SUM(F31,F156)</f>
        <v>0</v>
      </c>
      <c r="G30" s="40">
        <f>SUM(G31,G156)</f>
        <v>0</v>
      </c>
      <c r="H30" s="42">
        <f>SUM(H31,H156)</f>
        <v>0</v>
      </c>
    </row>
    <row r="31" spans="1:8" s="81" customFormat="1" ht="36.75" thickTop="1">
      <c r="A31" s="76"/>
      <c r="B31" s="77" t="s">
        <v>33</v>
      </c>
      <c r="C31" s="80">
        <f t="shared" si="1"/>
        <v>50000</v>
      </c>
      <c r="D31" s="78">
        <f>SUM(D141,D32)</f>
        <v>50000</v>
      </c>
      <c r="E31" s="78">
        <f>SUM(E141,E32)</f>
        <v>0</v>
      </c>
      <c r="F31" s="79">
        <f>SUM(F141,F32)</f>
        <v>0</v>
      </c>
      <c r="G31" s="78">
        <f>SUM(G141,G32)</f>
        <v>0</v>
      </c>
      <c r="H31" s="63">
        <f>SUM(H141,H32)</f>
        <v>0</v>
      </c>
    </row>
    <row r="32" spans="1:8" s="84" customFormat="1" ht="22.5">
      <c r="A32" s="82"/>
      <c r="B32" s="33" t="s">
        <v>34</v>
      </c>
      <c r="C32" s="83">
        <f t="shared" si="1"/>
        <v>0</v>
      </c>
      <c r="D32" s="61">
        <f>SUM(D33,D132,D133)</f>
        <v>0</v>
      </c>
      <c r="E32" s="61">
        <f>SUM(E33,E132,E133)</f>
        <v>0</v>
      </c>
      <c r="F32" s="62">
        <f>SUM(F33,F132,F133)</f>
        <v>0</v>
      </c>
      <c r="G32" s="61">
        <f>SUM(G33,G132,G133)</f>
        <v>0</v>
      </c>
      <c r="H32" s="63">
        <f>SUM(H33,H132,H133)</f>
        <v>0</v>
      </c>
    </row>
    <row r="33" spans="1:8" s="34" customFormat="1" ht="11.25">
      <c r="A33" s="85">
        <v>1000</v>
      </c>
      <c r="B33" s="33" t="s">
        <v>35</v>
      </c>
      <c r="C33" s="83">
        <f t="shared" si="1"/>
        <v>0</v>
      </c>
      <c r="D33" s="61">
        <f>SUM(D34,D41,D42,D45,D92,D128)</f>
        <v>0</v>
      </c>
      <c r="E33" s="61">
        <f>SUM(E34,E41,E42,E45,E92,E128)</f>
        <v>0</v>
      </c>
      <c r="F33" s="62">
        <f>SUM(F34,F41,F42,F45,F92,F128)</f>
        <v>0</v>
      </c>
      <c r="G33" s="61">
        <f>SUM(G34,G41,G42,G45,G92,G128)</f>
        <v>0</v>
      </c>
      <c r="H33" s="63">
        <f>SUM(H34,H41,H42,H45,H92,H128)</f>
        <v>0</v>
      </c>
    </row>
    <row r="34" spans="1:8" s="59" customFormat="1" ht="11.25">
      <c r="A34" s="86">
        <v>1100</v>
      </c>
      <c r="B34" s="87" t="s">
        <v>36</v>
      </c>
      <c r="C34" s="89">
        <f t="shared" si="1"/>
        <v>0</v>
      </c>
      <c r="D34" s="88">
        <f>SUM(D35,D38:D40)</f>
        <v>0</v>
      </c>
      <c r="E34" s="88">
        <f>SUM(E35,E38:E40)</f>
        <v>0</v>
      </c>
      <c r="F34" s="88">
        <f>SUM(F35,F38:F40)</f>
        <v>0</v>
      </c>
      <c r="G34" s="88">
        <f>SUM(G35,G38:G40)</f>
        <v>0</v>
      </c>
      <c r="H34" s="88">
        <f>SUM(H35,H38:H40)</f>
        <v>0</v>
      </c>
    </row>
    <row r="35" spans="1:8" s="95" customFormat="1" ht="9.75">
      <c r="A35" s="90">
        <v>1110</v>
      </c>
      <c r="B35" s="91" t="s">
        <v>37</v>
      </c>
      <c r="C35" s="94">
        <f t="shared" si="1"/>
        <v>0</v>
      </c>
      <c r="D35" s="93"/>
      <c r="E35" s="93"/>
      <c r="F35" s="93"/>
      <c r="G35" s="93"/>
      <c r="H35" s="93"/>
    </row>
    <row r="36" spans="1:8" s="95" customFormat="1" ht="9.75">
      <c r="A36" s="96" t="s">
        <v>38</v>
      </c>
      <c r="B36" s="91" t="s">
        <v>39</v>
      </c>
      <c r="C36" s="94"/>
      <c r="D36" s="93"/>
      <c r="E36" s="93"/>
      <c r="F36" s="93"/>
      <c r="G36" s="93"/>
      <c r="H36" s="97"/>
    </row>
    <row r="37" spans="1:8" s="95" customFormat="1" ht="9.75" customHeight="1">
      <c r="A37" s="96" t="s">
        <v>40</v>
      </c>
      <c r="B37" s="91" t="s">
        <v>41</v>
      </c>
      <c r="C37" s="94"/>
      <c r="D37" s="93"/>
      <c r="E37" s="93"/>
      <c r="F37" s="93"/>
      <c r="G37" s="93"/>
      <c r="H37" s="97"/>
    </row>
    <row r="38" spans="1:8" s="95" customFormat="1" ht="9.75">
      <c r="A38" s="90">
        <v>1140</v>
      </c>
      <c r="B38" s="91" t="s">
        <v>42</v>
      </c>
      <c r="C38" s="94">
        <f aca="true" t="shared" si="2" ref="C38:C69">SUM(D38:H38)</f>
        <v>0</v>
      </c>
      <c r="D38" s="93"/>
      <c r="E38" s="93"/>
      <c r="F38" s="93"/>
      <c r="G38" s="93"/>
      <c r="H38" s="93"/>
    </row>
    <row r="39" spans="1:8" s="95" customFormat="1" ht="9.75">
      <c r="A39" s="90">
        <v>1150</v>
      </c>
      <c r="B39" s="91" t="s">
        <v>43</v>
      </c>
      <c r="C39" s="94">
        <f t="shared" si="2"/>
        <v>0</v>
      </c>
      <c r="D39" s="93"/>
      <c r="E39" s="93"/>
      <c r="F39" s="93"/>
      <c r="G39" s="93"/>
      <c r="H39" s="97"/>
    </row>
    <row r="40" spans="1:8" s="95" customFormat="1" ht="9.75">
      <c r="A40" s="90">
        <v>1170</v>
      </c>
      <c r="B40" s="91" t="s">
        <v>44</v>
      </c>
      <c r="C40" s="94">
        <f t="shared" si="2"/>
        <v>0</v>
      </c>
      <c r="D40" s="93"/>
      <c r="E40" s="93"/>
      <c r="F40" s="93"/>
      <c r="G40" s="93"/>
      <c r="H40" s="97"/>
    </row>
    <row r="41" spans="1:8" s="59" customFormat="1" ht="22.5">
      <c r="A41" s="98">
        <v>1200</v>
      </c>
      <c r="B41" s="87" t="s">
        <v>45</v>
      </c>
      <c r="C41" s="89">
        <f t="shared" si="2"/>
        <v>0</v>
      </c>
      <c r="D41" s="99"/>
      <c r="E41" s="99"/>
      <c r="F41" s="99"/>
      <c r="G41" s="99"/>
      <c r="H41" s="99"/>
    </row>
    <row r="42" spans="1:8" s="59" customFormat="1" ht="11.25">
      <c r="A42" s="86">
        <v>1300</v>
      </c>
      <c r="B42" s="87" t="s">
        <v>46</v>
      </c>
      <c r="C42" s="102">
        <f t="shared" si="2"/>
        <v>0</v>
      </c>
      <c r="D42" s="100">
        <f>SUM(D43:D44)</f>
        <v>0</v>
      </c>
      <c r="E42" s="100">
        <f>SUM(E43:E44)</f>
        <v>0</v>
      </c>
      <c r="F42" s="88">
        <f>SUM(F43:F44)</f>
        <v>0</v>
      </c>
      <c r="G42" s="100">
        <f>SUM(G43:G44)</f>
        <v>0</v>
      </c>
      <c r="H42" s="101">
        <f>SUM(H43:H44)</f>
        <v>0</v>
      </c>
    </row>
    <row r="43" spans="1:8" s="95" customFormat="1" ht="19.5">
      <c r="A43" s="90">
        <v>1310</v>
      </c>
      <c r="B43" s="91" t="s">
        <v>47</v>
      </c>
      <c r="C43" s="103">
        <f t="shared" si="2"/>
        <v>0</v>
      </c>
      <c r="D43" s="93"/>
      <c r="E43" s="93"/>
      <c r="F43" s="93"/>
      <c r="G43" s="93"/>
      <c r="H43" s="97"/>
    </row>
    <row r="44" spans="1:8" s="95" customFormat="1" ht="9.75">
      <c r="A44" s="104">
        <v>1330</v>
      </c>
      <c r="B44" s="91" t="s">
        <v>48</v>
      </c>
      <c r="C44" s="103">
        <f t="shared" si="2"/>
        <v>0</v>
      </c>
      <c r="D44" s="93"/>
      <c r="E44" s="93"/>
      <c r="F44" s="93"/>
      <c r="G44" s="93"/>
      <c r="H44" s="97"/>
    </row>
    <row r="45" spans="1:8" s="59" customFormat="1" ht="22.5">
      <c r="A45" s="98">
        <v>1400</v>
      </c>
      <c r="B45" s="87" t="s">
        <v>49</v>
      </c>
      <c r="C45" s="100">
        <f t="shared" si="2"/>
        <v>0</v>
      </c>
      <c r="D45" s="100">
        <f>SUM(D46,D52,D53,D61,D71,D75,D79,D87)</f>
        <v>0</v>
      </c>
      <c r="E45" s="100">
        <f>SUM(E46,E52,E53,E61,E71,E75,E79,E87)</f>
        <v>0</v>
      </c>
      <c r="F45" s="88">
        <f>SUM(F46,F52,F53,F61,F71,F75,F79,F87)</f>
        <v>0</v>
      </c>
      <c r="G45" s="100">
        <f>SUM(G46,G52,G53,G61,G71,G75,G79,G87)</f>
        <v>0</v>
      </c>
      <c r="H45" s="101">
        <f>SUM(H46,H52,H53,H61,H71,H75,H79,H87)</f>
        <v>0</v>
      </c>
    </row>
    <row r="46" spans="1:8" s="95" customFormat="1" ht="19.5">
      <c r="A46" s="90">
        <v>1410</v>
      </c>
      <c r="B46" s="91" t="s">
        <v>50</v>
      </c>
      <c r="C46" s="103">
        <f t="shared" si="2"/>
        <v>0</v>
      </c>
      <c r="D46" s="103">
        <f>SUM(D47:D51)</f>
        <v>0</v>
      </c>
      <c r="E46" s="103">
        <f>SUM(E47:E51)</f>
        <v>0</v>
      </c>
      <c r="F46" s="92">
        <f>SUM(F47:F51)</f>
        <v>0</v>
      </c>
      <c r="G46" s="103">
        <f>SUM(G47:G51)</f>
        <v>0</v>
      </c>
      <c r="H46" s="105">
        <f>SUM(H47:H51)</f>
        <v>0</v>
      </c>
    </row>
    <row r="47" spans="1:8" s="95" customFormat="1" ht="19.5">
      <c r="A47" s="106">
        <v>1411</v>
      </c>
      <c r="B47" s="91" t="s">
        <v>51</v>
      </c>
      <c r="C47" s="103">
        <f t="shared" si="2"/>
        <v>0</v>
      </c>
      <c r="D47" s="93"/>
      <c r="E47" s="93"/>
      <c r="F47" s="93"/>
      <c r="G47" s="93"/>
      <c r="H47" s="97"/>
    </row>
    <row r="48" spans="1:8" s="95" customFormat="1" ht="19.5">
      <c r="A48" s="106">
        <v>1412</v>
      </c>
      <c r="B48" s="91" t="s">
        <v>52</v>
      </c>
      <c r="C48" s="103">
        <f t="shared" si="2"/>
        <v>0</v>
      </c>
      <c r="D48" s="93"/>
      <c r="E48" s="93"/>
      <c r="F48" s="93"/>
      <c r="G48" s="93"/>
      <c r="H48" s="97"/>
    </row>
    <row r="49" spans="1:8" s="95" customFormat="1" ht="19.5">
      <c r="A49" s="106">
        <v>1413</v>
      </c>
      <c r="B49" s="91" t="s">
        <v>53</v>
      </c>
      <c r="C49" s="103">
        <f t="shared" si="2"/>
        <v>0</v>
      </c>
      <c r="D49" s="93"/>
      <c r="E49" s="93"/>
      <c r="F49" s="93"/>
      <c r="G49" s="93"/>
      <c r="H49" s="97"/>
    </row>
    <row r="50" spans="1:8" s="95" customFormat="1" ht="19.5">
      <c r="A50" s="106">
        <v>1414</v>
      </c>
      <c r="B50" s="91" t="s">
        <v>54</v>
      </c>
      <c r="C50" s="103">
        <f t="shared" si="2"/>
        <v>0</v>
      </c>
      <c r="D50" s="93"/>
      <c r="E50" s="93"/>
      <c r="F50" s="93"/>
      <c r="G50" s="93"/>
      <c r="H50" s="97"/>
    </row>
    <row r="51" spans="1:8" s="95" customFormat="1" ht="19.5">
      <c r="A51" s="106">
        <v>1415</v>
      </c>
      <c r="B51" s="91" t="s">
        <v>55</v>
      </c>
      <c r="C51" s="103">
        <f t="shared" si="2"/>
        <v>0</v>
      </c>
      <c r="D51" s="93"/>
      <c r="E51" s="93"/>
      <c r="F51" s="93"/>
      <c r="G51" s="93"/>
      <c r="H51" s="97"/>
    </row>
    <row r="52" spans="1:8" s="95" customFormat="1" ht="19.5">
      <c r="A52" s="90">
        <v>1420</v>
      </c>
      <c r="B52" s="91" t="s">
        <v>56</v>
      </c>
      <c r="C52" s="103">
        <f t="shared" si="2"/>
        <v>0</v>
      </c>
      <c r="D52" s="93"/>
      <c r="E52" s="93"/>
      <c r="F52" s="93"/>
      <c r="G52" s="93"/>
      <c r="H52" s="97"/>
    </row>
    <row r="53" spans="1:8" s="95" customFormat="1" ht="29.25">
      <c r="A53" s="90">
        <v>1440</v>
      </c>
      <c r="B53" s="91" t="s">
        <v>57</v>
      </c>
      <c r="C53" s="103">
        <f t="shared" si="2"/>
        <v>0</v>
      </c>
      <c r="D53" s="103">
        <f>SUM(D54:D60)</f>
        <v>0</v>
      </c>
      <c r="E53" s="103">
        <f>SUM(E54:E60)</f>
        <v>0</v>
      </c>
      <c r="F53" s="92">
        <f>SUM(F54:F60)</f>
        <v>0</v>
      </c>
      <c r="G53" s="103">
        <f>SUM(G54:G60)</f>
        <v>0</v>
      </c>
      <c r="H53" s="105">
        <f>SUM(H54:H60)</f>
        <v>0</v>
      </c>
    </row>
    <row r="54" spans="1:8" s="95" customFormat="1" ht="19.5">
      <c r="A54" s="106">
        <v>1441</v>
      </c>
      <c r="B54" s="91" t="s">
        <v>58</v>
      </c>
      <c r="C54" s="103">
        <f t="shared" si="2"/>
        <v>0</v>
      </c>
      <c r="D54" s="93"/>
      <c r="E54" s="93"/>
      <c r="F54" s="93"/>
      <c r="G54" s="93"/>
      <c r="H54" s="97"/>
    </row>
    <row r="55" spans="1:8" s="95" customFormat="1" ht="19.5">
      <c r="A55" s="106">
        <v>1442</v>
      </c>
      <c r="B55" s="91" t="s">
        <v>59</v>
      </c>
      <c r="C55" s="103">
        <f t="shared" si="2"/>
        <v>0</v>
      </c>
      <c r="D55" s="93"/>
      <c r="E55" s="93"/>
      <c r="F55" s="93"/>
      <c r="G55" s="93"/>
      <c r="H55" s="97"/>
    </row>
    <row r="56" spans="1:8" s="95" customFormat="1" ht="19.5">
      <c r="A56" s="106">
        <v>1443</v>
      </c>
      <c r="B56" s="91" t="s">
        <v>60</v>
      </c>
      <c r="C56" s="103">
        <f t="shared" si="2"/>
        <v>0</v>
      </c>
      <c r="D56" s="93"/>
      <c r="E56" s="93"/>
      <c r="F56" s="93"/>
      <c r="G56" s="93"/>
      <c r="H56" s="97"/>
    </row>
    <row r="57" spans="1:8" s="95" customFormat="1" ht="9.75">
      <c r="A57" s="106">
        <v>1444</v>
      </c>
      <c r="B57" s="91" t="s">
        <v>61</v>
      </c>
      <c r="C57" s="103">
        <f t="shared" si="2"/>
        <v>0</v>
      </c>
      <c r="D57" s="93"/>
      <c r="E57" s="93"/>
      <c r="F57" s="93"/>
      <c r="G57" s="93"/>
      <c r="H57" s="97"/>
    </row>
    <row r="58" spans="1:8" s="95" customFormat="1" ht="19.5">
      <c r="A58" s="106">
        <v>1445</v>
      </c>
      <c r="B58" s="91" t="s">
        <v>62</v>
      </c>
      <c r="C58" s="103">
        <f t="shared" si="2"/>
        <v>0</v>
      </c>
      <c r="D58" s="93"/>
      <c r="E58" s="93"/>
      <c r="F58" s="93"/>
      <c r="G58" s="93"/>
      <c r="H58" s="97"/>
    </row>
    <row r="59" spans="1:8" s="95" customFormat="1" ht="19.5">
      <c r="A59" s="106">
        <v>1447</v>
      </c>
      <c r="B59" s="91" t="s">
        <v>63</v>
      </c>
      <c r="C59" s="103">
        <f t="shared" si="2"/>
        <v>0</v>
      </c>
      <c r="D59" s="93"/>
      <c r="E59" s="93"/>
      <c r="F59" s="93"/>
      <c r="G59" s="93"/>
      <c r="H59" s="97"/>
    </row>
    <row r="60" spans="1:8" s="95" customFormat="1" ht="19.5">
      <c r="A60" s="106">
        <v>1449</v>
      </c>
      <c r="B60" s="91" t="s">
        <v>64</v>
      </c>
      <c r="C60" s="103">
        <f t="shared" si="2"/>
        <v>0</v>
      </c>
      <c r="D60" s="93"/>
      <c r="E60" s="93"/>
      <c r="F60" s="93"/>
      <c r="G60" s="93"/>
      <c r="H60" s="97"/>
    </row>
    <row r="61" spans="1:8" s="95" customFormat="1" ht="39">
      <c r="A61" s="90">
        <v>1450</v>
      </c>
      <c r="B61" s="91" t="s">
        <v>65</v>
      </c>
      <c r="C61" s="103">
        <f t="shared" si="2"/>
        <v>0</v>
      </c>
      <c r="D61" s="103">
        <f>SUM(D65:D70,D62)</f>
        <v>0</v>
      </c>
      <c r="E61" s="103">
        <f>SUM(E65:E70,E62)</f>
        <v>0</v>
      </c>
      <c r="F61" s="92">
        <f>SUM(F65:F70,F62)</f>
        <v>0</v>
      </c>
      <c r="G61" s="103">
        <f>SUM(G65:G70,G62)</f>
        <v>0</v>
      </c>
      <c r="H61" s="105">
        <f>SUM(H65:H70,H62)</f>
        <v>0</v>
      </c>
    </row>
    <row r="62" spans="1:8" s="95" customFormat="1" ht="19.5">
      <c r="A62" s="107">
        <v>1451</v>
      </c>
      <c r="B62" s="108" t="s">
        <v>66</v>
      </c>
      <c r="C62" s="103">
        <f t="shared" si="2"/>
        <v>0</v>
      </c>
      <c r="D62" s="92">
        <f>D63+D64</f>
        <v>0</v>
      </c>
      <c r="E62" s="92">
        <f>E63+E64</f>
        <v>0</v>
      </c>
      <c r="F62" s="92">
        <f>F63+F64</f>
        <v>0</v>
      </c>
      <c r="G62" s="92">
        <f>G63+G64</f>
        <v>0</v>
      </c>
      <c r="H62" s="109">
        <f>H63+H64</f>
        <v>0</v>
      </c>
    </row>
    <row r="63" spans="1:8" s="95" customFormat="1" ht="9.75">
      <c r="A63" s="106"/>
      <c r="B63" s="91" t="s">
        <v>67</v>
      </c>
      <c r="C63" s="103">
        <f t="shared" si="2"/>
        <v>0</v>
      </c>
      <c r="D63" s="93"/>
      <c r="E63" s="93"/>
      <c r="F63" s="93"/>
      <c r="G63" s="93"/>
      <c r="H63" s="97"/>
    </row>
    <row r="64" spans="1:8" s="95" customFormat="1" ht="9.75">
      <c r="A64" s="106"/>
      <c r="B64" s="91" t="s">
        <v>68</v>
      </c>
      <c r="C64" s="103">
        <f t="shared" si="2"/>
        <v>0</v>
      </c>
      <c r="D64" s="93"/>
      <c r="E64" s="93"/>
      <c r="F64" s="93"/>
      <c r="G64" s="93"/>
      <c r="H64" s="97"/>
    </row>
    <row r="65" spans="1:8" s="95" customFormat="1" ht="19.5">
      <c r="A65" s="106">
        <v>1452</v>
      </c>
      <c r="B65" s="91" t="s">
        <v>69</v>
      </c>
      <c r="C65" s="103">
        <f t="shared" si="2"/>
        <v>0</v>
      </c>
      <c r="D65" s="93"/>
      <c r="E65" s="93"/>
      <c r="F65" s="93"/>
      <c r="G65" s="93"/>
      <c r="H65" s="97"/>
    </row>
    <row r="66" spans="1:8" s="95" customFormat="1" ht="19.5">
      <c r="A66" s="106">
        <v>1453</v>
      </c>
      <c r="B66" s="91" t="s">
        <v>70</v>
      </c>
      <c r="C66" s="103">
        <f t="shared" si="2"/>
        <v>0</v>
      </c>
      <c r="D66" s="93"/>
      <c r="E66" s="93"/>
      <c r="F66" s="93"/>
      <c r="G66" s="93"/>
      <c r="H66" s="97"/>
    </row>
    <row r="67" spans="1:8" s="95" customFormat="1" ht="39">
      <c r="A67" s="106">
        <v>1454</v>
      </c>
      <c r="B67" s="91" t="s">
        <v>71</v>
      </c>
      <c r="C67" s="103">
        <f t="shared" si="2"/>
        <v>0</v>
      </c>
      <c r="D67" s="93"/>
      <c r="E67" s="93"/>
      <c r="F67" s="93"/>
      <c r="G67" s="93"/>
      <c r="H67" s="97"/>
    </row>
    <row r="68" spans="1:8" s="95" customFormat="1" ht="29.25">
      <c r="A68" s="106">
        <v>1455</v>
      </c>
      <c r="B68" s="91" t="s">
        <v>72</v>
      </c>
      <c r="C68" s="103">
        <f t="shared" si="2"/>
        <v>0</v>
      </c>
      <c r="D68" s="93"/>
      <c r="E68" s="93"/>
      <c r="F68" s="93"/>
      <c r="G68" s="93"/>
      <c r="H68" s="97"/>
    </row>
    <row r="69" spans="1:8" s="95" customFormat="1" ht="68.25">
      <c r="A69" s="106">
        <v>1456</v>
      </c>
      <c r="B69" s="91" t="s">
        <v>73</v>
      </c>
      <c r="C69" s="103">
        <f t="shared" si="2"/>
        <v>0</v>
      </c>
      <c r="D69" s="93"/>
      <c r="E69" s="93"/>
      <c r="F69" s="93"/>
      <c r="G69" s="93"/>
      <c r="H69" s="97"/>
    </row>
    <row r="70" spans="1:8" s="95" customFormat="1" ht="19.5">
      <c r="A70" s="106">
        <v>1459</v>
      </c>
      <c r="B70" s="91" t="s">
        <v>74</v>
      </c>
      <c r="C70" s="103">
        <f aca="true" t="shared" si="3" ref="C70:C101">SUM(D70:H70)</f>
        <v>0</v>
      </c>
      <c r="D70" s="93"/>
      <c r="E70" s="93"/>
      <c r="F70" s="93"/>
      <c r="G70" s="93"/>
      <c r="H70" s="97"/>
    </row>
    <row r="71" spans="1:8" s="95" customFormat="1" ht="19.5">
      <c r="A71" s="90">
        <v>1460</v>
      </c>
      <c r="B71" s="91" t="s">
        <v>75</v>
      </c>
      <c r="C71" s="103">
        <f t="shared" si="3"/>
        <v>0</v>
      </c>
      <c r="D71" s="103">
        <f>SUM(D72:D74)</f>
        <v>0</v>
      </c>
      <c r="E71" s="103">
        <f>SUM(E72:E74)</f>
        <v>0</v>
      </c>
      <c r="F71" s="92">
        <f>SUM(F72:F74)</f>
        <v>0</v>
      </c>
      <c r="G71" s="103">
        <f>SUM(G72:G74)</f>
        <v>0</v>
      </c>
      <c r="H71" s="105">
        <f>SUM(H72:H74)</f>
        <v>0</v>
      </c>
    </row>
    <row r="72" spans="1:8" s="95" customFormat="1" ht="29.25">
      <c r="A72" s="106">
        <v>1461</v>
      </c>
      <c r="B72" s="91" t="s">
        <v>76</v>
      </c>
      <c r="C72" s="103">
        <f t="shared" si="3"/>
        <v>0</v>
      </c>
      <c r="D72" s="93"/>
      <c r="E72" s="93"/>
      <c r="F72" s="93"/>
      <c r="G72" s="93"/>
      <c r="H72" s="97"/>
    </row>
    <row r="73" spans="1:8" s="95" customFormat="1" ht="29.25">
      <c r="A73" s="106">
        <v>1462</v>
      </c>
      <c r="B73" s="91" t="s">
        <v>77</v>
      </c>
      <c r="C73" s="103">
        <f t="shared" si="3"/>
        <v>0</v>
      </c>
      <c r="D73" s="93"/>
      <c r="E73" s="93"/>
      <c r="F73" s="93"/>
      <c r="G73" s="93"/>
      <c r="H73" s="97"/>
    </row>
    <row r="74" spans="1:8" s="95" customFormat="1" ht="29.25">
      <c r="A74" s="106">
        <v>1469</v>
      </c>
      <c r="B74" s="91" t="s">
        <v>78</v>
      </c>
      <c r="C74" s="103">
        <f t="shared" si="3"/>
        <v>0</v>
      </c>
      <c r="D74" s="93"/>
      <c r="E74" s="93"/>
      <c r="F74" s="93"/>
      <c r="G74" s="93"/>
      <c r="H74" s="97"/>
    </row>
    <row r="75" spans="1:8" s="95" customFormat="1" ht="29.25">
      <c r="A75" s="90">
        <v>1470</v>
      </c>
      <c r="B75" s="91" t="s">
        <v>79</v>
      </c>
      <c r="C75" s="103">
        <f t="shared" si="3"/>
        <v>0</v>
      </c>
      <c r="D75" s="103">
        <f>SUM(D76:D78)</f>
        <v>0</v>
      </c>
      <c r="E75" s="103">
        <f>SUM(E76:E78)</f>
        <v>0</v>
      </c>
      <c r="F75" s="92">
        <f>SUM(F76:F78)</f>
        <v>0</v>
      </c>
      <c r="G75" s="103">
        <f>SUM(G76:G78)</f>
        <v>0</v>
      </c>
      <c r="H75" s="105">
        <f>SUM(H76:H78)</f>
        <v>0</v>
      </c>
    </row>
    <row r="76" spans="1:8" s="95" customFormat="1" ht="9.75">
      <c r="A76" s="106">
        <v>1471</v>
      </c>
      <c r="B76" s="91" t="s">
        <v>80</v>
      </c>
      <c r="C76" s="103">
        <f t="shared" si="3"/>
        <v>0</v>
      </c>
      <c r="D76" s="93"/>
      <c r="E76" s="93"/>
      <c r="F76" s="93"/>
      <c r="G76" s="93"/>
      <c r="H76" s="97"/>
    </row>
    <row r="77" spans="1:8" s="95" customFormat="1" ht="9.75">
      <c r="A77" s="106">
        <v>1472</v>
      </c>
      <c r="B77" s="91" t="s">
        <v>81</v>
      </c>
      <c r="C77" s="103">
        <f t="shared" si="3"/>
        <v>0</v>
      </c>
      <c r="D77" s="93"/>
      <c r="E77" s="93"/>
      <c r="F77" s="93"/>
      <c r="G77" s="93"/>
      <c r="H77" s="97"/>
    </row>
    <row r="78" spans="1:8" s="95" customFormat="1" ht="9.75">
      <c r="A78" s="106">
        <v>1479</v>
      </c>
      <c r="B78" s="91" t="s">
        <v>82</v>
      </c>
      <c r="C78" s="103">
        <f t="shared" si="3"/>
        <v>0</v>
      </c>
      <c r="D78" s="93"/>
      <c r="E78" s="93"/>
      <c r="F78" s="93"/>
      <c r="G78" s="93"/>
      <c r="H78" s="97"/>
    </row>
    <row r="79" spans="1:8" s="95" customFormat="1" ht="9.75">
      <c r="A79" s="90">
        <v>1480</v>
      </c>
      <c r="B79" s="91" t="s">
        <v>83</v>
      </c>
      <c r="C79" s="103">
        <f t="shared" si="3"/>
        <v>0</v>
      </c>
      <c r="D79" s="103">
        <f>SUM(D80:D86)</f>
        <v>0</v>
      </c>
      <c r="E79" s="103">
        <f>SUM(E80:E86)</f>
        <v>0</v>
      </c>
      <c r="F79" s="92">
        <f>SUM(F80:F86)</f>
        <v>0</v>
      </c>
      <c r="G79" s="103">
        <f>SUM(G80:G86)</f>
        <v>0</v>
      </c>
      <c r="H79" s="105">
        <f>SUM(H80:H86)</f>
        <v>0</v>
      </c>
    </row>
    <row r="80" spans="1:8" s="95" customFormat="1" ht="19.5">
      <c r="A80" s="106">
        <v>1481</v>
      </c>
      <c r="B80" s="91" t="s">
        <v>84</v>
      </c>
      <c r="C80" s="103">
        <f t="shared" si="3"/>
        <v>0</v>
      </c>
      <c r="D80" s="93"/>
      <c r="E80" s="93"/>
      <c r="F80" s="93"/>
      <c r="G80" s="93"/>
      <c r="H80" s="97"/>
    </row>
    <row r="81" spans="1:8" s="95" customFormat="1" ht="19.5">
      <c r="A81" s="106">
        <v>1482</v>
      </c>
      <c r="B81" s="91" t="s">
        <v>85</v>
      </c>
      <c r="C81" s="103">
        <f t="shared" si="3"/>
        <v>0</v>
      </c>
      <c r="D81" s="93"/>
      <c r="E81" s="93"/>
      <c r="F81" s="93"/>
      <c r="G81" s="93"/>
      <c r="H81" s="97"/>
    </row>
    <row r="82" spans="1:8" s="95" customFormat="1" ht="19.5">
      <c r="A82" s="106">
        <v>1483</v>
      </c>
      <c r="B82" s="91" t="s">
        <v>86</v>
      </c>
      <c r="C82" s="103">
        <f t="shared" si="3"/>
        <v>0</v>
      </c>
      <c r="D82" s="93"/>
      <c r="E82" s="93"/>
      <c r="F82" s="93"/>
      <c r="G82" s="93"/>
      <c r="H82" s="97"/>
    </row>
    <row r="83" spans="1:8" s="95" customFormat="1" ht="29.25">
      <c r="A83" s="106">
        <v>1484</v>
      </c>
      <c r="B83" s="91" t="s">
        <v>87</v>
      </c>
      <c r="C83" s="103">
        <f t="shared" si="3"/>
        <v>0</v>
      </c>
      <c r="D83" s="93"/>
      <c r="E83" s="93"/>
      <c r="F83" s="93"/>
      <c r="G83" s="93"/>
      <c r="H83" s="97"/>
    </row>
    <row r="84" spans="1:8" s="95" customFormat="1" ht="19.5">
      <c r="A84" s="106">
        <v>1485</v>
      </c>
      <c r="B84" s="91" t="s">
        <v>88</v>
      </c>
      <c r="C84" s="103">
        <f t="shared" si="3"/>
        <v>0</v>
      </c>
      <c r="D84" s="93"/>
      <c r="E84" s="93"/>
      <c r="F84" s="93"/>
      <c r="G84" s="93"/>
      <c r="H84" s="97"/>
    </row>
    <row r="85" spans="1:8" s="95" customFormat="1" ht="9.75">
      <c r="A85" s="106">
        <v>1486</v>
      </c>
      <c r="B85" s="91" t="s">
        <v>89</v>
      </c>
      <c r="C85" s="103">
        <f t="shared" si="3"/>
        <v>0</v>
      </c>
      <c r="D85" s="93"/>
      <c r="E85" s="93"/>
      <c r="F85" s="93"/>
      <c r="G85" s="93"/>
      <c r="H85" s="97"/>
    </row>
    <row r="86" spans="1:8" s="95" customFormat="1" ht="29.25">
      <c r="A86" s="106">
        <v>1489</v>
      </c>
      <c r="B86" s="91" t="s">
        <v>90</v>
      </c>
      <c r="C86" s="103">
        <f t="shared" si="3"/>
        <v>0</v>
      </c>
      <c r="D86" s="93"/>
      <c r="E86" s="93"/>
      <c r="F86" s="93"/>
      <c r="G86" s="93"/>
      <c r="H86" s="97"/>
    </row>
    <row r="87" spans="1:8" s="95" customFormat="1" ht="9.75">
      <c r="A87" s="90">
        <v>1490</v>
      </c>
      <c r="B87" s="91" t="s">
        <v>91</v>
      </c>
      <c r="C87" s="103">
        <f t="shared" si="3"/>
        <v>0</v>
      </c>
      <c r="D87" s="103">
        <f>SUM(D88:D91)</f>
        <v>0</v>
      </c>
      <c r="E87" s="103">
        <f>SUM(E88:E91)</f>
        <v>0</v>
      </c>
      <c r="F87" s="92">
        <f>SUM(F88:F91)</f>
        <v>0</v>
      </c>
      <c r="G87" s="103">
        <f>SUM(G88:G91)</f>
        <v>0</v>
      </c>
      <c r="H87" s="105">
        <f>SUM(H88:H91)</f>
        <v>0</v>
      </c>
    </row>
    <row r="88" spans="1:8" s="95" customFormat="1" ht="9.75">
      <c r="A88" s="106">
        <v>1491</v>
      </c>
      <c r="B88" s="91" t="s">
        <v>92</v>
      </c>
      <c r="C88" s="103">
        <f t="shared" si="3"/>
        <v>0</v>
      </c>
      <c r="D88" s="93"/>
      <c r="E88" s="93"/>
      <c r="F88" s="93"/>
      <c r="G88" s="93"/>
      <c r="H88" s="97"/>
    </row>
    <row r="89" spans="1:8" s="95" customFormat="1" ht="9.75">
      <c r="A89" s="106">
        <v>1492</v>
      </c>
      <c r="B89" s="91" t="s">
        <v>93</v>
      </c>
      <c r="C89" s="103">
        <f t="shared" si="3"/>
        <v>0</v>
      </c>
      <c r="D89" s="93"/>
      <c r="E89" s="93"/>
      <c r="F89" s="93"/>
      <c r="G89" s="93"/>
      <c r="H89" s="97"/>
    </row>
    <row r="90" spans="1:8" s="95" customFormat="1" ht="9.75">
      <c r="A90" s="106">
        <v>1493</v>
      </c>
      <c r="B90" s="91" t="s">
        <v>94</v>
      </c>
      <c r="C90" s="103">
        <f t="shared" si="3"/>
        <v>0</v>
      </c>
      <c r="D90" s="93"/>
      <c r="E90" s="93"/>
      <c r="F90" s="93"/>
      <c r="G90" s="93"/>
      <c r="H90" s="97"/>
    </row>
    <row r="91" spans="1:8" s="95" customFormat="1" ht="19.5">
      <c r="A91" s="106">
        <v>1499</v>
      </c>
      <c r="B91" s="91" t="s">
        <v>95</v>
      </c>
      <c r="C91" s="103">
        <f t="shared" si="3"/>
        <v>0</v>
      </c>
      <c r="D91" s="93"/>
      <c r="E91" s="93"/>
      <c r="F91" s="93"/>
      <c r="G91" s="93"/>
      <c r="H91" s="97"/>
    </row>
    <row r="92" spans="1:8" s="59" customFormat="1" ht="45">
      <c r="A92" s="98">
        <v>1500</v>
      </c>
      <c r="B92" s="87" t="s">
        <v>96</v>
      </c>
      <c r="C92" s="100">
        <f t="shared" si="3"/>
        <v>0</v>
      </c>
      <c r="D92" s="100">
        <f>SUM(D93,D97,D105,D106,D107,D114,D123,D124,D127)</f>
        <v>0</v>
      </c>
      <c r="E92" s="100">
        <f>SUM(E93,E97,E105,E106,E107,E114,E123,E124,E127)</f>
        <v>0</v>
      </c>
      <c r="F92" s="88">
        <f>SUM(F93,F97,F105,F106,F107,F114,F123,F124,F127)</f>
        <v>0</v>
      </c>
      <c r="G92" s="100">
        <f>SUM(G93,G97,G105,G106,G107,G114,G123,G124,G127)</f>
        <v>0</v>
      </c>
      <c r="H92" s="101">
        <f>SUM(H93,H97,H105,H106,H107,H114,H123,H124,H127)</f>
        <v>0</v>
      </c>
    </row>
    <row r="93" spans="1:8" s="95" customFormat="1" ht="19.5">
      <c r="A93" s="90">
        <v>1510</v>
      </c>
      <c r="B93" s="91" t="s">
        <v>97</v>
      </c>
      <c r="C93" s="103">
        <f t="shared" si="3"/>
        <v>0</v>
      </c>
      <c r="D93" s="103">
        <f>SUM(D94:D96)</f>
        <v>0</v>
      </c>
      <c r="E93" s="103">
        <f>SUM(E94:E96)</f>
        <v>0</v>
      </c>
      <c r="F93" s="92">
        <f>SUM(F94:F96)</f>
        <v>0</v>
      </c>
      <c r="G93" s="103">
        <f>SUM(G94:G96)</f>
        <v>0</v>
      </c>
      <c r="H93" s="105">
        <f>SUM(H94:H96)</f>
        <v>0</v>
      </c>
    </row>
    <row r="94" spans="1:8" s="95" customFormat="1" ht="9.75">
      <c r="A94" s="106">
        <v>1511</v>
      </c>
      <c r="B94" s="91" t="s">
        <v>98</v>
      </c>
      <c r="C94" s="103">
        <f t="shared" si="3"/>
        <v>0</v>
      </c>
      <c r="D94" s="93"/>
      <c r="E94" s="93"/>
      <c r="F94" s="93"/>
      <c r="G94" s="93"/>
      <c r="H94" s="97"/>
    </row>
    <row r="95" spans="1:8" s="95" customFormat="1" ht="9.75">
      <c r="A95" s="106">
        <v>1512</v>
      </c>
      <c r="B95" s="91" t="s">
        <v>99</v>
      </c>
      <c r="C95" s="103">
        <f t="shared" si="3"/>
        <v>0</v>
      </c>
      <c r="D95" s="93"/>
      <c r="E95" s="93"/>
      <c r="F95" s="93"/>
      <c r="G95" s="93"/>
      <c r="H95" s="97"/>
    </row>
    <row r="96" spans="1:8" s="95" customFormat="1" ht="9.75">
      <c r="A96" s="106">
        <v>1513</v>
      </c>
      <c r="B96" s="91" t="s">
        <v>100</v>
      </c>
      <c r="C96" s="103">
        <f t="shared" si="3"/>
        <v>0</v>
      </c>
      <c r="D96" s="93"/>
      <c r="E96" s="93"/>
      <c r="F96" s="93"/>
      <c r="G96" s="93"/>
      <c r="H96" s="97"/>
    </row>
    <row r="97" spans="1:8" s="95" customFormat="1" ht="29.25">
      <c r="A97" s="90">
        <v>1520</v>
      </c>
      <c r="B97" s="91" t="s">
        <v>101</v>
      </c>
      <c r="C97" s="103">
        <f t="shared" si="3"/>
        <v>0</v>
      </c>
      <c r="D97" s="103">
        <f>SUM(D98:D104)</f>
        <v>0</v>
      </c>
      <c r="E97" s="103">
        <f>SUM(E98:E104)</f>
        <v>0</v>
      </c>
      <c r="F97" s="92">
        <f>SUM(F98:F104)</f>
        <v>0</v>
      </c>
      <c r="G97" s="103">
        <f>SUM(G98:G104)</f>
        <v>0</v>
      </c>
      <c r="H97" s="105">
        <f>SUM(H98:H104)</f>
        <v>0</v>
      </c>
    </row>
    <row r="98" spans="1:8" s="95" customFormat="1" ht="9.75">
      <c r="A98" s="106">
        <v>1521</v>
      </c>
      <c r="B98" s="91" t="s">
        <v>102</v>
      </c>
      <c r="C98" s="103">
        <f t="shared" si="3"/>
        <v>0</v>
      </c>
      <c r="D98" s="93"/>
      <c r="E98" s="93"/>
      <c r="F98" s="93"/>
      <c r="G98" s="93"/>
      <c r="H98" s="97"/>
    </row>
    <row r="99" spans="1:8" s="95" customFormat="1" ht="9.75">
      <c r="A99" s="106">
        <v>1522</v>
      </c>
      <c r="B99" s="91" t="s">
        <v>103</v>
      </c>
      <c r="C99" s="103">
        <f t="shared" si="3"/>
        <v>0</v>
      </c>
      <c r="D99" s="93"/>
      <c r="E99" s="93"/>
      <c r="F99" s="93"/>
      <c r="G99" s="93"/>
      <c r="H99" s="97"/>
    </row>
    <row r="100" spans="1:8" s="95" customFormat="1" ht="9.75">
      <c r="A100" s="106">
        <v>1523</v>
      </c>
      <c r="B100" s="91" t="s">
        <v>104</v>
      </c>
      <c r="C100" s="103">
        <f t="shared" si="3"/>
        <v>0</v>
      </c>
      <c r="D100" s="93"/>
      <c r="E100" s="93"/>
      <c r="F100" s="93"/>
      <c r="G100" s="93"/>
      <c r="H100" s="97"/>
    </row>
    <row r="101" spans="1:8" s="95" customFormat="1" ht="9.75">
      <c r="A101" s="106">
        <v>1524</v>
      </c>
      <c r="B101" s="91" t="s">
        <v>105</v>
      </c>
      <c r="C101" s="103">
        <f t="shared" si="3"/>
        <v>0</v>
      </c>
      <c r="D101" s="93"/>
      <c r="E101" s="93"/>
      <c r="F101" s="93"/>
      <c r="G101" s="93"/>
      <c r="H101" s="97"/>
    </row>
    <row r="102" spans="1:8" s="95" customFormat="1" ht="9.75">
      <c r="A102" s="106">
        <v>1525</v>
      </c>
      <c r="B102" s="91" t="s">
        <v>106</v>
      </c>
      <c r="C102" s="103">
        <f aca="true" t="shared" si="4" ref="C102:C133">SUM(D102:H102)</f>
        <v>0</v>
      </c>
      <c r="D102" s="93"/>
      <c r="E102" s="93"/>
      <c r="F102" s="93"/>
      <c r="G102" s="93"/>
      <c r="H102" s="97"/>
    </row>
    <row r="103" spans="1:8" s="95" customFormat="1" ht="9.75">
      <c r="A103" s="106">
        <v>1528</v>
      </c>
      <c r="B103" s="91" t="s">
        <v>107</v>
      </c>
      <c r="C103" s="103">
        <f t="shared" si="4"/>
        <v>0</v>
      </c>
      <c r="D103" s="93"/>
      <c r="E103" s="93"/>
      <c r="F103" s="93"/>
      <c r="G103" s="93"/>
      <c r="H103" s="97"/>
    </row>
    <row r="104" spans="1:8" s="95" customFormat="1" ht="19.5">
      <c r="A104" s="106">
        <v>1529</v>
      </c>
      <c r="B104" s="91" t="s">
        <v>108</v>
      </c>
      <c r="C104" s="103">
        <f t="shared" si="4"/>
        <v>0</v>
      </c>
      <c r="D104" s="93"/>
      <c r="E104" s="93"/>
      <c r="F104" s="93"/>
      <c r="G104" s="93"/>
      <c r="H104" s="97"/>
    </row>
    <row r="105" spans="1:8" s="95" customFormat="1" ht="19.5">
      <c r="A105" s="90">
        <v>1530</v>
      </c>
      <c r="B105" s="91" t="s">
        <v>109</v>
      </c>
      <c r="C105" s="103">
        <f t="shared" si="4"/>
        <v>0</v>
      </c>
      <c r="D105" s="93"/>
      <c r="E105" s="93"/>
      <c r="F105" s="93"/>
      <c r="G105" s="93"/>
      <c r="H105" s="97"/>
    </row>
    <row r="106" spans="1:8" s="95" customFormat="1" ht="19.5">
      <c r="A106" s="90">
        <v>1540</v>
      </c>
      <c r="B106" s="91" t="s">
        <v>110</v>
      </c>
      <c r="C106" s="103">
        <f t="shared" si="4"/>
        <v>0</v>
      </c>
      <c r="D106" s="93"/>
      <c r="E106" s="93"/>
      <c r="F106" s="93"/>
      <c r="G106" s="93"/>
      <c r="H106" s="97"/>
    </row>
    <row r="107" spans="1:8" s="95" customFormat="1" ht="19.5">
      <c r="A107" s="90">
        <v>1550</v>
      </c>
      <c r="B107" s="91" t="s">
        <v>111</v>
      </c>
      <c r="C107" s="103">
        <f t="shared" si="4"/>
        <v>0</v>
      </c>
      <c r="D107" s="103">
        <f>SUM(D108:D113)</f>
        <v>0</v>
      </c>
      <c r="E107" s="103">
        <f>SUM(E108:E113)</f>
        <v>0</v>
      </c>
      <c r="F107" s="92">
        <f>SUM(F108:F113)</f>
        <v>0</v>
      </c>
      <c r="G107" s="103">
        <f>SUM(G108:G113)</f>
        <v>0</v>
      </c>
      <c r="H107" s="105">
        <f>SUM(H108:H113)</f>
        <v>0</v>
      </c>
    </row>
    <row r="108" spans="1:8" s="95" customFormat="1" ht="9.75">
      <c r="A108" s="106">
        <v>1551</v>
      </c>
      <c r="B108" s="91" t="s">
        <v>112</v>
      </c>
      <c r="C108" s="103">
        <f t="shared" si="4"/>
        <v>0</v>
      </c>
      <c r="D108" s="93"/>
      <c r="E108" s="93"/>
      <c r="F108" s="93"/>
      <c r="G108" s="93"/>
      <c r="H108" s="97"/>
    </row>
    <row r="109" spans="1:8" s="95" customFormat="1" ht="9.75">
      <c r="A109" s="106">
        <v>1552</v>
      </c>
      <c r="B109" s="91" t="s">
        <v>113</v>
      </c>
      <c r="C109" s="103">
        <f t="shared" si="4"/>
        <v>0</v>
      </c>
      <c r="D109" s="93"/>
      <c r="E109" s="93"/>
      <c r="F109" s="93"/>
      <c r="G109" s="93"/>
      <c r="H109" s="97"/>
    </row>
    <row r="110" spans="1:8" s="95" customFormat="1" ht="19.5">
      <c r="A110" s="106">
        <v>1553</v>
      </c>
      <c r="B110" s="91" t="s">
        <v>114</v>
      </c>
      <c r="C110" s="103">
        <f t="shared" si="4"/>
        <v>0</v>
      </c>
      <c r="D110" s="93"/>
      <c r="E110" s="93"/>
      <c r="F110" s="93"/>
      <c r="G110" s="93"/>
      <c r="H110" s="97"/>
    </row>
    <row r="111" spans="1:8" s="95" customFormat="1" ht="29.25">
      <c r="A111" s="106">
        <v>1554</v>
      </c>
      <c r="B111" s="91" t="s">
        <v>115</v>
      </c>
      <c r="C111" s="103">
        <f t="shared" si="4"/>
        <v>0</v>
      </c>
      <c r="D111" s="93"/>
      <c r="E111" s="93"/>
      <c r="F111" s="93"/>
      <c r="G111" s="93"/>
      <c r="H111" s="97"/>
    </row>
    <row r="112" spans="1:8" s="95" customFormat="1" ht="19.5">
      <c r="A112" s="106">
        <v>1555</v>
      </c>
      <c r="B112" s="91" t="s">
        <v>116</v>
      </c>
      <c r="C112" s="103">
        <f t="shared" si="4"/>
        <v>0</v>
      </c>
      <c r="D112" s="93"/>
      <c r="E112" s="93"/>
      <c r="F112" s="93"/>
      <c r="G112" s="93"/>
      <c r="H112" s="97"/>
    </row>
    <row r="113" spans="1:8" s="95" customFormat="1" ht="19.5">
      <c r="A113" s="106">
        <v>1559</v>
      </c>
      <c r="B113" s="91" t="s">
        <v>117</v>
      </c>
      <c r="C113" s="103">
        <f t="shared" si="4"/>
        <v>0</v>
      </c>
      <c r="D113" s="93"/>
      <c r="E113" s="93"/>
      <c r="F113" s="93"/>
      <c r="G113" s="93"/>
      <c r="H113" s="97"/>
    </row>
    <row r="114" spans="1:8" s="95" customFormat="1" ht="29.25">
      <c r="A114" s="90">
        <v>1560</v>
      </c>
      <c r="B114" s="91" t="s">
        <v>118</v>
      </c>
      <c r="C114" s="103">
        <f t="shared" si="4"/>
        <v>0</v>
      </c>
      <c r="D114" s="103">
        <f>SUM(D115:D122)</f>
        <v>0</v>
      </c>
      <c r="E114" s="103">
        <f>SUM(E115:E122)</f>
        <v>0</v>
      </c>
      <c r="F114" s="103">
        <f>SUM(F115:F122)</f>
        <v>0</v>
      </c>
      <c r="G114" s="103">
        <f>SUM(G115:G122)</f>
        <v>0</v>
      </c>
      <c r="H114" s="105">
        <f>SUM(H115:H122)</f>
        <v>0</v>
      </c>
    </row>
    <row r="115" spans="1:8" s="95" customFormat="1" ht="19.5">
      <c r="A115" s="106">
        <v>1561</v>
      </c>
      <c r="B115" s="91" t="s">
        <v>119</v>
      </c>
      <c r="C115" s="103">
        <f t="shared" si="4"/>
        <v>0</v>
      </c>
      <c r="D115" s="93"/>
      <c r="E115" s="93"/>
      <c r="F115" s="93"/>
      <c r="G115" s="93"/>
      <c r="H115" s="97"/>
    </row>
    <row r="116" spans="1:8" s="95" customFormat="1" ht="19.5">
      <c r="A116" s="106">
        <v>1562</v>
      </c>
      <c r="B116" s="91" t="s">
        <v>120</v>
      </c>
      <c r="C116" s="103">
        <f t="shared" si="4"/>
        <v>0</v>
      </c>
      <c r="D116" s="93"/>
      <c r="E116" s="93"/>
      <c r="F116" s="93"/>
      <c r="G116" s="93"/>
      <c r="H116" s="97"/>
    </row>
    <row r="117" spans="1:8" s="95" customFormat="1" ht="9.75">
      <c r="A117" s="106">
        <v>1563</v>
      </c>
      <c r="B117" s="91" t="s">
        <v>121</v>
      </c>
      <c r="C117" s="103">
        <f t="shared" si="4"/>
        <v>0</v>
      </c>
      <c r="D117" s="93"/>
      <c r="E117" s="93"/>
      <c r="F117" s="93"/>
      <c r="G117" s="93"/>
      <c r="H117" s="97"/>
    </row>
    <row r="118" spans="1:8" s="95" customFormat="1" ht="9.75">
      <c r="A118" s="106">
        <v>1564</v>
      </c>
      <c r="B118" s="91" t="s">
        <v>122</v>
      </c>
      <c r="C118" s="103">
        <f t="shared" si="4"/>
        <v>0</v>
      </c>
      <c r="D118" s="93"/>
      <c r="E118" s="93"/>
      <c r="F118" s="93"/>
      <c r="G118" s="93"/>
      <c r="H118" s="97"/>
    </row>
    <row r="119" spans="1:8" s="95" customFormat="1" ht="9.75" customHeight="1">
      <c r="A119" s="106">
        <v>1565</v>
      </c>
      <c r="B119" s="91" t="s">
        <v>123</v>
      </c>
      <c r="C119" s="103">
        <f t="shared" si="4"/>
        <v>0</v>
      </c>
      <c r="D119" s="93"/>
      <c r="E119" s="93"/>
      <c r="F119" s="93"/>
      <c r="G119" s="93"/>
      <c r="H119" s="97"/>
    </row>
    <row r="120" spans="1:8" s="95" customFormat="1" ht="9.75" customHeight="1">
      <c r="A120" s="106">
        <v>1566</v>
      </c>
      <c r="B120" s="110" t="s">
        <v>124</v>
      </c>
      <c r="C120" s="103">
        <f t="shared" si="4"/>
        <v>0</v>
      </c>
      <c r="D120" s="93"/>
      <c r="E120" s="93"/>
      <c r="F120" s="93"/>
      <c r="G120" s="93"/>
      <c r="H120" s="97"/>
    </row>
    <row r="121" spans="1:8" s="95" customFormat="1" ht="41.25" customHeight="1">
      <c r="A121" s="106">
        <v>1567</v>
      </c>
      <c r="B121" s="110" t="s">
        <v>125</v>
      </c>
      <c r="C121" s="103">
        <f t="shared" si="4"/>
        <v>0</v>
      </c>
      <c r="D121" s="93"/>
      <c r="E121" s="93"/>
      <c r="F121" s="93"/>
      <c r="G121" s="93"/>
      <c r="H121" s="97"/>
    </row>
    <row r="122" spans="1:8" s="95" customFormat="1" ht="9.75" customHeight="1">
      <c r="A122" s="106">
        <v>1568</v>
      </c>
      <c r="B122" s="108" t="s">
        <v>126</v>
      </c>
      <c r="C122" s="103">
        <f t="shared" si="4"/>
        <v>0</v>
      </c>
      <c r="D122" s="93"/>
      <c r="E122" s="93"/>
      <c r="F122" s="93"/>
      <c r="G122" s="93"/>
      <c r="H122" s="97"/>
    </row>
    <row r="123" spans="1:8" s="95" customFormat="1" ht="9.75">
      <c r="A123" s="90">
        <v>1570</v>
      </c>
      <c r="B123" s="91" t="s">
        <v>127</v>
      </c>
      <c r="C123" s="103">
        <f t="shared" si="4"/>
        <v>0</v>
      </c>
      <c r="D123" s="93"/>
      <c r="E123" s="93"/>
      <c r="F123" s="93"/>
      <c r="G123" s="93"/>
      <c r="H123" s="97"/>
    </row>
    <row r="124" spans="1:8" s="95" customFormat="1" ht="19.5">
      <c r="A124" s="90">
        <v>1580</v>
      </c>
      <c r="B124" s="91" t="s">
        <v>128</v>
      </c>
      <c r="C124" s="103">
        <f t="shared" si="4"/>
        <v>0</v>
      </c>
      <c r="D124" s="103">
        <f>SUM(D125:D126)</f>
        <v>0</v>
      </c>
      <c r="E124" s="103">
        <f>SUM(E125:E126)</f>
        <v>0</v>
      </c>
      <c r="F124" s="92">
        <f>SUM(F125:F126)</f>
        <v>0</v>
      </c>
      <c r="G124" s="103">
        <f>SUM(G125:G126)</f>
        <v>0</v>
      </c>
      <c r="H124" s="105">
        <f>SUM(H125:H126)</f>
        <v>0</v>
      </c>
    </row>
    <row r="125" spans="1:8" s="95" customFormat="1" ht="9.75">
      <c r="A125" s="106">
        <v>1581</v>
      </c>
      <c r="B125" s="91" t="s">
        <v>129</v>
      </c>
      <c r="C125" s="103">
        <f t="shared" si="4"/>
        <v>0</v>
      </c>
      <c r="D125" s="93"/>
      <c r="E125" s="93"/>
      <c r="F125" s="93"/>
      <c r="G125" s="93"/>
      <c r="H125" s="97"/>
    </row>
    <row r="126" spans="1:8" s="95" customFormat="1" ht="19.5">
      <c r="A126" s="106">
        <v>1583</v>
      </c>
      <c r="B126" s="91" t="s">
        <v>130</v>
      </c>
      <c r="C126" s="103">
        <f t="shared" si="4"/>
        <v>0</v>
      </c>
      <c r="D126" s="93"/>
      <c r="E126" s="93"/>
      <c r="F126" s="93"/>
      <c r="G126" s="93"/>
      <c r="H126" s="97"/>
    </row>
    <row r="127" spans="1:8" s="95" customFormat="1" ht="9.75">
      <c r="A127" s="90">
        <v>1590</v>
      </c>
      <c r="B127" s="91" t="s">
        <v>131</v>
      </c>
      <c r="C127" s="103">
        <f t="shared" si="4"/>
        <v>0</v>
      </c>
      <c r="D127" s="93"/>
      <c r="E127" s="93"/>
      <c r="F127" s="93"/>
      <c r="G127" s="93"/>
      <c r="H127" s="97"/>
    </row>
    <row r="128" spans="1:8" s="59" customFormat="1" ht="22.5">
      <c r="A128" s="86">
        <v>1600</v>
      </c>
      <c r="B128" s="87" t="s">
        <v>132</v>
      </c>
      <c r="C128" s="100">
        <f t="shared" si="4"/>
        <v>0</v>
      </c>
      <c r="D128" s="100">
        <f>SUM(D129,D130,D131)</f>
        <v>0</v>
      </c>
      <c r="E128" s="100">
        <f>SUM(E129,E130,E131)</f>
        <v>0</v>
      </c>
      <c r="F128" s="88">
        <f>SUM(F129,F130,F131)</f>
        <v>0</v>
      </c>
      <c r="G128" s="100">
        <f>SUM(G129,G130,G131)</f>
        <v>0</v>
      </c>
      <c r="H128" s="101">
        <f>SUM(H129,H130,H131)</f>
        <v>0</v>
      </c>
    </row>
    <row r="129" spans="1:8" s="95" customFormat="1" ht="9.75">
      <c r="A129" s="90">
        <v>1610</v>
      </c>
      <c r="B129" s="91" t="s">
        <v>133</v>
      </c>
      <c r="C129" s="103">
        <f t="shared" si="4"/>
        <v>0</v>
      </c>
      <c r="D129" s="93"/>
      <c r="E129" s="93"/>
      <c r="F129" s="93"/>
      <c r="G129" s="93"/>
      <c r="H129" s="97"/>
    </row>
    <row r="130" spans="1:8" s="95" customFormat="1" ht="9.75">
      <c r="A130" s="90">
        <v>1620</v>
      </c>
      <c r="B130" s="91" t="s">
        <v>134</v>
      </c>
      <c r="C130" s="103">
        <f t="shared" si="4"/>
        <v>0</v>
      </c>
      <c r="D130" s="93"/>
      <c r="E130" s="93"/>
      <c r="F130" s="93"/>
      <c r="G130" s="93"/>
      <c r="H130" s="97"/>
    </row>
    <row r="131" spans="1:8" s="95" customFormat="1" ht="9.75">
      <c r="A131" s="90">
        <v>1630</v>
      </c>
      <c r="B131" s="91" t="s">
        <v>135</v>
      </c>
      <c r="C131" s="103">
        <f t="shared" si="4"/>
        <v>0</v>
      </c>
      <c r="D131" s="93"/>
      <c r="E131" s="93"/>
      <c r="F131" s="93"/>
      <c r="G131" s="93"/>
      <c r="H131" s="97"/>
    </row>
    <row r="132" spans="1:8" s="59" customFormat="1" ht="22.5">
      <c r="A132" s="86">
        <v>2000</v>
      </c>
      <c r="B132" s="87" t="s">
        <v>136</v>
      </c>
      <c r="C132" s="100">
        <f t="shared" si="4"/>
        <v>0</v>
      </c>
      <c r="D132" s="99"/>
      <c r="E132" s="99"/>
      <c r="F132" s="99"/>
      <c r="G132" s="99"/>
      <c r="H132" s="111"/>
    </row>
    <row r="133" spans="1:8" s="59" customFormat="1" ht="22.5">
      <c r="A133" s="86">
        <v>3000</v>
      </c>
      <c r="B133" s="87" t="s">
        <v>137</v>
      </c>
      <c r="C133" s="311">
        <f t="shared" si="4"/>
        <v>0</v>
      </c>
      <c r="D133" s="312">
        <f>SUM(D134,D135,D136,D137,D138,D140,D139)</f>
        <v>0</v>
      </c>
      <c r="E133" s="312">
        <f>SUM(E134,E135,E136,E137,E138,E140,E139)</f>
        <v>0</v>
      </c>
      <c r="F133" s="312">
        <f>SUM(F134,F135,F136,F137,F138,F140,F139)</f>
        <v>0</v>
      </c>
      <c r="G133" s="312">
        <f>SUM(G134,G135,G136,G137,G138,G140,G139)</f>
        <v>0</v>
      </c>
      <c r="H133" s="313">
        <f>SUM(H134,H135,H136,H137,H138,H140,H139)</f>
        <v>0</v>
      </c>
    </row>
    <row r="134" spans="1:8" s="49" customFormat="1" ht="11.25">
      <c r="A134" s="85">
        <v>3100</v>
      </c>
      <c r="B134" s="45" t="s">
        <v>138</v>
      </c>
      <c r="C134" s="65">
        <f aca="true" t="shared" si="5" ref="C134:C158">SUM(D134:H134)</f>
        <v>0</v>
      </c>
      <c r="D134" s="51"/>
      <c r="E134" s="51"/>
      <c r="F134" s="51"/>
      <c r="G134" s="51"/>
      <c r="H134" s="52"/>
    </row>
    <row r="135" spans="1:8" s="49" customFormat="1" ht="22.5">
      <c r="A135" s="85">
        <v>3200</v>
      </c>
      <c r="B135" s="45" t="s">
        <v>139</v>
      </c>
      <c r="C135" s="65">
        <f t="shared" si="5"/>
        <v>0</v>
      </c>
      <c r="D135" s="51"/>
      <c r="E135" s="51"/>
      <c r="F135" s="51"/>
      <c r="G135" s="51"/>
      <c r="H135" s="52"/>
    </row>
    <row r="136" spans="1:8" s="49" customFormat="1" ht="22.5">
      <c r="A136" s="85">
        <v>3300</v>
      </c>
      <c r="B136" s="45" t="s">
        <v>140</v>
      </c>
      <c r="C136" s="65">
        <f t="shared" si="5"/>
        <v>0</v>
      </c>
      <c r="D136" s="51"/>
      <c r="E136" s="51"/>
      <c r="F136" s="51"/>
      <c r="G136" s="51"/>
      <c r="H136" s="52"/>
    </row>
    <row r="137" spans="1:8" s="49" customFormat="1" ht="22.5">
      <c r="A137" s="85">
        <v>3400</v>
      </c>
      <c r="B137" s="45" t="s">
        <v>141</v>
      </c>
      <c r="C137" s="65">
        <f t="shared" si="5"/>
        <v>0</v>
      </c>
      <c r="D137" s="51"/>
      <c r="E137" s="51"/>
      <c r="F137" s="51"/>
      <c r="G137" s="51"/>
      <c r="H137" s="52"/>
    </row>
    <row r="138" spans="1:8" s="49" customFormat="1" ht="11.25">
      <c r="A138" s="85">
        <v>3500</v>
      </c>
      <c r="B138" s="45" t="s">
        <v>142</v>
      </c>
      <c r="C138" s="65">
        <f t="shared" si="5"/>
        <v>0</v>
      </c>
      <c r="D138" s="51"/>
      <c r="E138" s="51"/>
      <c r="F138" s="51"/>
      <c r="G138" s="51"/>
      <c r="H138" s="52"/>
    </row>
    <row r="139" spans="1:8" s="49" customFormat="1" ht="22.5">
      <c r="A139" s="85">
        <v>3600</v>
      </c>
      <c r="B139" s="45" t="s">
        <v>143</v>
      </c>
      <c r="C139" s="65">
        <f t="shared" si="5"/>
        <v>0</v>
      </c>
      <c r="D139" s="51"/>
      <c r="E139" s="51"/>
      <c r="F139" s="51"/>
      <c r="G139" s="51"/>
      <c r="H139" s="52"/>
    </row>
    <row r="140" spans="1:8" s="49" customFormat="1" ht="33.75">
      <c r="A140" s="85">
        <v>3800</v>
      </c>
      <c r="B140" s="45" t="s">
        <v>144</v>
      </c>
      <c r="C140" s="65">
        <f t="shared" si="5"/>
        <v>0</v>
      </c>
      <c r="D140" s="51"/>
      <c r="E140" s="51"/>
      <c r="F140" s="51"/>
      <c r="G140" s="51"/>
      <c r="H140" s="52"/>
    </row>
    <row r="141" spans="1:8" s="84" customFormat="1" ht="51">
      <c r="A141" s="112"/>
      <c r="B141" s="113" t="s">
        <v>145</v>
      </c>
      <c r="C141" s="114">
        <f t="shared" si="5"/>
        <v>50000</v>
      </c>
      <c r="D141" s="114">
        <f>SUM(D142,D154,D155)</f>
        <v>50000</v>
      </c>
      <c r="E141" s="114">
        <f>SUM(E142,E154,E155)</f>
        <v>0</v>
      </c>
      <c r="F141" s="115">
        <f>SUM(F142,F154,F155)</f>
        <v>0</v>
      </c>
      <c r="G141" s="114">
        <f>SUM(G142,G154,G155)</f>
        <v>0</v>
      </c>
      <c r="H141" s="116">
        <f>SUM(H142,H154,H155)</f>
        <v>0</v>
      </c>
    </row>
    <row r="142" spans="1:8" s="59" customFormat="1" ht="20.25" customHeight="1">
      <c r="A142" s="117">
        <v>4000</v>
      </c>
      <c r="B142" s="54" t="s">
        <v>146</v>
      </c>
      <c r="C142" s="118">
        <f t="shared" si="5"/>
        <v>50000</v>
      </c>
      <c r="D142" s="118">
        <f>SUM(D143,D149,D150,D151,D152,D153)</f>
        <v>50000</v>
      </c>
      <c r="E142" s="118">
        <f>SUM(E143,E149,E150,E151,E152,E153)</f>
        <v>0</v>
      </c>
      <c r="F142" s="118">
        <f>SUM(F143,F149,F150,F151,F152,F153)</f>
        <v>0</v>
      </c>
      <c r="G142" s="118">
        <f>SUM(G143,G149,G150,G151,G152,G153)</f>
        <v>0</v>
      </c>
      <c r="H142" s="119">
        <f>SUM(H143,H149,H150,H151,H152,H153)</f>
        <v>0</v>
      </c>
    </row>
    <row r="143" spans="1:8" s="49" customFormat="1" ht="22.5">
      <c r="A143" s="85">
        <v>4100</v>
      </c>
      <c r="B143" s="45" t="s">
        <v>147</v>
      </c>
      <c r="C143" s="65">
        <f t="shared" si="5"/>
        <v>0</v>
      </c>
      <c r="D143" s="65">
        <f>SUM(D144:D148)</f>
        <v>0</v>
      </c>
      <c r="E143" s="65">
        <f>SUM(E144:E148)</f>
        <v>0</v>
      </c>
      <c r="F143" s="46">
        <f>SUM(F144:F148)</f>
        <v>0</v>
      </c>
      <c r="G143" s="65">
        <f>SUM(G144:G148)</f>
        <v>0</v>
      </c>
      <c r="H143" s="120">
        <f>SUM(H144:H148)</f>
        <v>0</v>
      </c>
    </row>
    <row r="144" spans="1:8" s="95" customFormat="1" ht="9.75">
      <c r="A144" s="90">
        <v>4110</v>
      </c>
      <c r="B144" s="91" t="s">
        <v>148</v>
      </c>
      <c r="C144" s="103">
        <f t="shared" si="5"/>
        <v>0</v>
      </c>
      <c r="D144" s="93"/>
      <c r="E144" s="93"/>
      <c r="F144" s="93"/>
      <c r="G144" s="93"/>
      <c r="H144" s="97"/>
    </row>
    <row r="145" spans="1:8" s="95" customFormat="1" ht="9.75">
      <c r="A145" s="90">
        <v>4140</v>
      </c>
      <c r="B145" s="91" t="s">
        <v>149</v>
      </c>
      <c r="C145" s="103">
        <f t="shared" si="5"/>
        <v>0</v>
      </c>
      <c r="D145" s="93"/>
      <c r="E145" s="93"/>
      <c r="F145" s="93"/>
      <c r="G145" s="93"/>
      <c r="H145" s="97"/>
    </row>
    <row r="146" spans="1:8" s="95" customFormat="1" ht="9.75">
      <c r="A146" s="90">
        <v>4150</v>
      </c>
      <c r="B146" s="91" t="s">
        <v>150</v>
      </c>
      <c r="C146" s="103">
        <f t="shared" si="5"/>
        <v>0</v>
      </c>
      <c r="D146" s="93"/>
      <c r="E146" s="93"/>
      <c r="F146" s="93"/>
      <c r="G146" s="93"/>
      <c r="H146" s="97"/>
    </row>
    <row r="147" spans="1:8" s="95" customFormat="1" ht="19.5">
      <c r="A147" s="90">
        <v>4160</v>
      </c>
      <c r="B147" s="91" t="s">
        <v>151</v>
      </c>
      <c r="C147" s="103">
        <f t="shared" si="5"/>
        <v>0</v>
      </c>
      <c r="D147" s="93"/>
      <c r="E147" s="93"/>
      <c r="F147" s="93"/>
      <c r="G147" s="93"/>
      <c r="H147" s="97"/>
    </row>
    <row r="148" spans="1:8" s="95" customFormat="1" ht="9.75">
      <c r="A148" s="90">
        <v>4180</v>
      </c>
      <c r="B148" s="91" t="s">
        <v>152</v>
      </c>
      <c r="C148" s="103">
        <f t="shared" si="5"/>
        <v>0</v>
      </c>
      <c r="D148" s="93"/>
      <c r="E148" s="93"/>
      <c r="F148" s="93"/>
      <c r="G148" s="93"/>
      <c r="H148" s="97"/>
    </row>
    <row r="149" spans="1:8" s="49" customFormat="1" ht="22.5">
      <c r="A149" s="85">
        <v>4200</v>
      </c>
      <c r="B149" s="45" t="s">
        <v>153</v>
      </c>
      <c r="C149" s="65">
        <f t="shared" si="5"/>
        <v>0</v>
      </c>
      <c r="D149" s="51"/>
      <c r="E149" s="51"/>
      <c r="F149" s="51"/>
      <c r="G149" s="51"/>
      <c r="H149" s="52"/>
    </row>
    <row r="150" spans="1:8" s="49" customFormat="1" ht="11.25">
      <c r="A150" s="85">
        <v>4300</v>
      </c>
      <c r="B150" s="121" t="s">
        <v>154</v>
      </c>
      <c r="C150" s="65">
        <f t="shared" si="5"/>
        <v>0</v>
      </c>
      <c r="D150" s="51"/>
      <c r="E150" s="51"/>
      <c r="F150" s="51"/>
      <c r="G150" s="51"/>
      <c r="H150" s="52"/>
    </row>
    <row r="151" spans="1:8" s="49" customFormat="1" ht="33.75">
      <c r="A151" s="122">
        <v>4400</v>
      </c>
      <c r="B151" s="121" t="s">
        <v>155</v>
      </c>
      <c r="C151" s="65">
        <f t="shared" si="5"/>
        <v>0</v>
      </c>
      <c r="D151" s="51"/>
      <c r="E151" s="51"/>
      <c r="F151" s="51"/>
      <c r="G151" s="51"/>
      <c r="H151" s="52"/>
    </row>
    <row r="152" spans="1:8" s="49" customFormat="1" ht="22.5">
      <c r="A152" s="85">
        <v>4500</v>
      </c>
      <c r="B152" s="121" t="s">
        <v>156</v>
      </c>
      <c r="C152" s="65">
        <f t="shared" si="5"/>
        <v>0</v>
      </c>
      <c r="D152" s="51"/>
      <c r="E152" s="51"/>
      <c r="F152" s="51"/>
      <c r="G152" s="51"/>
      <c r="H152" s="52"/>
    </row>
    <row r="153" spans="1:8" s="49" customFormat="1" ht="11.25">
      <c r="A153" s="85">
        <v>4700</v>
      </c>
      <c r="B153" s="121" t="s">
        <v>157</v>
      </c>
      <c r="C153" s="65">
        <f t="shared" si="5"/>
        <v>50000</v>
      </c>
      <c r="D153" s="51">
        <v>50000</v>
      </c>
      <c r="E153" s="51"/>
      <c r="F153" s="51"/>
      <c r="G153" s="51"/>
      <c r="H153" s="52"/>
    </row>
    <row r="154" spans="1:8" s="49" customFormat="1" ht="11.25">
      <c r="A154" s="85">
        <v>6000</v>
      </c>
      <c r="B154" s="123" t="s">
        <v>158</v>
      </c>
      <c r="C154" s="61">
        <f t="shared" si="5"/>
        <v>0</v>
      </c>
      <c r="D154" s="51"/>
      <c r="E154" s="51"/>
      <c r="F154" s="51"/>
      <c r="G154" s="51"/>
      <c r="H154" s="52"/>
    </row>
    <row r="155" spans="1:8" s="59" customFormat="1" ht="11.25">
      <c r="A155" s="86">
        <v>7000</v>
      </c>
      <c r="B155" s="124" t="s">
        <v>159</v>
      </c>
      <c r="C155" s="118">
        <f t="shared" si="5"/>
        <v>0</v>
      </c>
      <c r="D155" s="99"/>
      <c r="E155" s="99"/>
      <c r="F155" s="99"/>
      <c r="G155" s="99"/>
      <c r="H155" s="111"/>
    </row>
    <row r="156" spans="1:8" s="59" customFormat="1" ht="22.5">
      <c r="A156" s="125"/>
      <c r="B156" s="126" t="s">
        <v>160</v>
      </c>
      <c r="C156" s="88">
        <f t="shared" si="5"/>
        <v>0</v>
      </c>
      <c r="D156" s="88">
        <f>SUM(D157:D158)</f>
        <v>0</v>
      </c>
      <c r="E156" s="88">
        <f>SUM(E157:E158)</f>
        <v>0</v>
      </c>
      <c r="F156" s="88">
        <f>SUM(F157:F158)</f>
        <v>0</v>
      </c>
      <c r="G156" s="88">
        <f>SUM(G157:G158)</f>
        <v>0</v>
      </c>
      <c r="H156" s="127">
        <f>SUM(H157:H158)</f>
        <v>0</v>
      </c>
    </row>
    <row r="157" spans="1:8" s="59" customFormat="1" ht="11.25">
      <c r="A157" s="125"/>
      <c r="B157" s="128" t="s">
        <v>19</v>
      </c>
      <c r="C157" s="100">
        <f t="shared" si="5"/>
        <v>0</v>
      </c>
      <c r="D157" s="99"/>
      <c r="E157" s="99"/>
      <c r="F157" s="99"/>
      <c r="G157" s="99"/>
      <c r="H157" s="111"/>
    </row>
    <row r="158" spans="1:8" s="59" customFormat="1" ht="11.25">
      <c r="A158" s="125"/>
      <c r="B158" s="128" t="s">
        <v>20</v>
      </c>
      <c r="C158" s="100">
        <f t="shared" si="5"/>
        <v>0</v>
      </c>
      <c r="D158" s="99"/>
      <c r="E158" s="99"/>
      <c r="F158" s="99"/>
      <c r="G158" s="99"/>
      <c r="H158" s="111"/>
    </row>
    <row r="159" spans="1:8" s="130" customFormat="1" ht="8.25">
      <c r="A159" s="129"/>
      <c r="B159" s="130" t="s">
        <v>161</v>
      </c>
      <c r="C159" s="131">
        <f aca="true" t="shared" si="6" ref="C159:H159">SUM(C156,C155,C154,C142,C133,C132,C128,C92,C45,C42,C41,C34)</f>
        <v>50000</v>
      </c>
      <c r="D159" s="131">
        <f t="shared" si="6"/>
        <v>50000</v>
      </c>
      <c r="E159" s="131">
        <f t="shared" si="6"/>
        <v>0</v>
      </c>
      <c r="F159" s="131">
        <f t="shared" si="6"/>
        <v>0</v>
      </c>
      <c r="G159" s="131">
        <f t="shared" si="6"/>
        <v>0</v>
      </c>
      <c r="H159" s="132">
        <f t="shared" si="6"/>
        <v>0</v>
      </c>
    </row>
    <row r="160" s="134" customFormat="1" ht="11.25">
      <c r="A160" s="133"/>
    </row>
    <row r="161" s="134" customFormat="1" ht="11.25">
      <c r="A161" s="133"/>
    </row>
    <row r="162" s="134" customFormat="1" ht="11.25">
      <c r="A162" s="133"/>
    </row>
    <row r="163" s="134" customFormat="1" ht="11.25">
      <c r="A163" s="133"/>
    </row>
    <row r="164" s="134" customFormat="1" ht="11.25">
      <c r="A164" s="133"/>
    </row>
    <row r="165" s="134" customFormat="1" ht="11.25">
      <c r="A165" s="133"/>
    </row>
    <row r="166" s="134" customFormat="1" ht="11.25">
      <c r="A166" s="133"/>
    </row>
    <row r="167" s="134" customFormat="1" ht="11.25">
      <c r="A167" s="133"/>
    </row>
    <row r="168" s="134" customFormat="1" ht="11.25">
      <c r="A168" s="133"/>
    </row>
    <row r="169" s="134" customFormat="1" ht="11.25">
      <c r="A169" s="133"/>
    </row>
    <row r="170" s="134" customFormat="1" ht="11.25">
      <c r="A170" s="133"/>
    </row>
    <row r="171" s="134" customFormat="1" ht="11.25">
      <c r="A171" s="133"/>
    </row>
    <row r="172" s="134" customFormat="1" ht="11.25">
      <c r="A172" s="133"/>
    </row>
    <row r="173" s="134" customFormat="1" ht="11.25">
      <c r="A173" s="133"/>
    </row>
    <row r="174" s="134" customFormat="1" ht="11.25">
      <c r="A174" s="133"/>
    </row>
    <row r="175" s="134" customFormat="1" ht="11.25">
      <c r="A175" s="133"/>
    </row>
    <row r="176" s="134" customFormat="1" ht="11.25">
      <c r="A176" s="133"/>
    </row>
    <row r="177" s="134" customFormat="1" ht="11.25">
      <c r="A177" s="133"/>
    </row>
    <row r="178" s="134" customFormat="1" ht="11.25">
      <c r="A178" s="133"/>
    </row>
    <row r="179" s="134" customFormat="1" ht="11.25">
      <c r="A179" s="133"/>
    </row>
    <row r="180" s="134" customFormat="1" ht="11.25">
      <c r="A180" s="133"/>
    </row>
    <row r="181" s="134" customFormat="1" ht="11.25">
      <c r="A181" s="133"/>
    </row>
    <row r="182" s="134" customFormat="1" ht="11.25">
      <c r="A182" s="133"/>
    </row>
    <row r="183" s="134" customFormat="1" ht="11.25">
      <c r="A183" s="133"/>
    </row>
    <row r="184" s="134" customFormat="1" ht="11.25">
      <c r="A184" s="133"/>
    </row>
    <row r="185" s="134" customFormat="1" ht="11.25">
      <c r="A185" s="133"/>
    </row>
    <row r="186" s="134" customFormat="1" ht="11.25">
      <c r="A186" s="133"/>
    </row>
    <row r="187" s="134" customFormat="1" ht="11.25">
      <c r="A187" s="133"/>
    </row>
    <row r="188" s="134" customFormat="1" ht="11.25">
      <c r="A188" s="133"/>
    </row>
    <row r="189" s="134" customFormat="1" ht="11.25">
      <c r="A189" s="133"/>
    </row>
    <row r="190" s="134" customFormat="1" ht="11.25">
      <c r="A190" s="133"/>
    </row>
    <row r="191" s="134" customFormat="1" ht="11.25">
      <c r="A191" s="133"/>
    </row>
    <row r="192" s="134" customFormat="1" ht="11.25">
      <c r="A192" s="133"/>
    </row>
    <row r="193" s="134" customFormat="1" ht="11.25">
      <c r="A193" s="133"/>
    </row>
    <row r="194" s="134" customFormat="1" ht="11.25">
      <c r="A194" s="133"/>
    </row>
    <row r="195" s="134" customFormat="1" ht="11.25">
      <c r="A195" s="133"/>
    </row>
    <row r="196" s="134" customFormat="1" ht="11.25">
      <c r="A196" s="133"/>
    </row>
    <row r="197" s="134" customFormat="1" ht="11.25">
      <c r="A197" s="133"/>
    </row>
    <row r="198" s="134" customFormat="1" ht="11.25">
      <c r="A198" s="133"/>
    </row>
    <row r="199" s="134" customFormat="1" ht="11.25">
      <c r="A199" s="133"/>
    </row>
    <row r="200" s="134" customFormat="1" ht="11.25">
      <c r="A200" s="133"/>
    </row>
    <row r="201" s="134" customFormat="1" ht="11.25">
      <c r="A201" s="133"/>
    </row>
    <row r="202" s="134" customFormat="1" ht="11.25">
      <c r="A202" s="133"/>
    </row>
    <row r="203" s="134" customFormat="1" ht="11.25">
      <c r="A203" s="133"/>
    </row>
    <row r="204" s="134" customFormat="1" ht="11.25">
      <c r="A204" s="133"/>
    </row>
    <row r="205" s="134" customFormat="1" ht="11.25">
      <c r="A205" s="133"/>
    </row>
    <row r="206" s="134" customFormat="1" ht="11.25">
      <c r="A206" s="133"/>
    </row>
    <row r="207" s="134" customFormat="1" ht="11.25">
      <c r="A207" s="133"/>
    </row>
    <row r="208" s="134" customFormat="1" ht="11.25">
      <c r="A208" s="133"/>
    </row>
    <row r="209" s="134" customFormat="1" ht="11.25">
      <c r="A209" s="133"/>
    </row>
    <row r="210" s="134" customFormat="1" ht="11.25">
      <c r="A210" s="133"/>
    </row>
    <row r="211" s="134" customFormat="1" ht="11.25">
      <c r="A211" s="133"/>
    </row>
    <row r="212" s="134" customFormat="1" ht="11.25">
      <c r="A212" s="133"/>
    </row>
    <row r="213" s="134" customFormat="1" ht="11.25">
      <c r="A213" s="133"/>
    </row>
    <row r="214" s="134" customFormat="1" ht="11.25">
      <c r="A214" s="133"/>
    </row>
    <row r="215" s="134" customFormat="1" ht="11.25">
      <c r="A215" s="133"/>
    </row>
    <row r="216" s="134" customFormat="1" ht="11.25">
      <c r="A216" s="133"/>
    </row>
    <row r="217" s="134" customFormat="1" ht="11.25">
      <c r="A217" s="133"/>
    </row>
    <row r="218" s="134" customFormat="1" ht="11.25">
      <c r="A218" s="133"/>
    </row>
    <row r="219" s="134" customFormat="1" ht="11.25">
      <c r="A219" s="133"/>
    </row>
    <row r="220" s="134" customFormat="1" ht="11.25">
      <c r="A220" s="133"/>
    </row>
    <row r="221" s="134" customFormat="1" ht="11.25">
      <c r="A221" s="133"/>
    </row>
    <row r="222" s="134" customFormat="1" ht="11.25">
      <c r="A222" s="133"/>
    </row>
    <row r="223" s="134" customFormat="1" ht="11.25">
      <c r="A223" s="133"/>
    </row>
    <row r="224" s="134" customFormat="1" ht="11.25">
      <c r="A224" s="133"/>
    </row>
    <row r="225" s="134" customFormat="1" ht="11.25">
      <c r="A225" s="133"/>
    </row>
    <row r="226" s="134" customFormat="1" ht="11.25">
      <c r="A226" s="133"/>
    </row>
    <row r="227" s="134" customFormat="1" ht="11.25">
      <c r="A227" s="133"/>
    </row>
    <row r="228" s="134" customFormat="1" ht="11.25">
      <c r="A228" s="133"/>
    </row>
    <row r="229" s="134" customFormat="1" ht="11.25">
      <c r="A229" s="133"/>
    </row>
    <row r="230" s="134" customFormat="1" ht="11.25">
      <c r="A230" s="133"/>
    </row>
    <row r="231" s="134" customFormat="1" ht="11.25">
      <c r="A231" s="133"/>
    </row>
    <row r="232" s="134" customFormat="1" ht="11.25">
      <c r="A232" s="133"/>
    </row>
    <row r="233" s="134" customFormat="1" ht="11.25">
      <c r="A233" s="133"/>
    </row>
    <row r="234" s="134" customFormat="1" ht="11.25">
      <c r="A234" s="133"/>
    </row>
    <row r="235" s="134" customFormat="1" ht="11.25">
      <c r="A235" s="133"/>
    </row>
    <row r="236" s="134" customFormat="1" ht="11.25">
      <c r="A236" s="133"/>
    </row>
    <row r="237" s="134" customFormat="1" ht="11.25">
      <c r="A237" s="133"/>
    </row>
    <row r="238" s="134" customFormat="1" ht="11.25">
      <c r="A238" s="133"/>
    </row>
    <row r="239" s="134" customFormat="1" ht="11.25">
      <c r="A239" s="133"/>
    </row>
    <row r="240" s="134" customFormat="1" ht="11.25">
      <c r="A240" s="133"/>
    </row>
    <row r="241" s="134" customFormat="1" ht="11.25">
      <c r="A241" s="133"/>
    </row>
    <row r="242" s="134" customFormat="1" ht="11.25">
      <c r="A242" s="133"/>
    </row>
    <row r="243" s="134" customFormat="1" ht="11.25">
      <c r="A243" s="133"/>
    </row>
    <row r="244" s="134" customFormat="1" ht="11.25">
      <c r="A244" s="133"/>
    </row>
    <row r="245" s="134" customFormat="1" ht="11.25">
      <c r="A245" s="133"/>
    </row>
    <row r="246" s="134" customFormat="1" ht="11.25">
      <c r="A246" s="133"/>
    </row>
    <row r="247" s="134" customFormat="1" ht="11.25">
      <c r="A247" s="133"/>
    </row>
    <row r="248" s="134" customFormat="1" ht="11.25">
      <c r="A248" s="133"/>
    </row>
    <row r="249" s="134" customFormat="1" ht="11.25">
      <c r="A249" s="133"/>
    </row>
    <row r="250" s="134" customFormat="1" ht="11.25">
      <c r="A250" s="133"/>
    </row>
    <row r="251" s="134" customFormat="1" ht="11.25">
      <c r="A251" s="133"/>
    </row>
    <row r="252" s="134" customFormat="1" ht="11.25">
      <c r="A252" s="133"/>
    </row>
    <row r="253" s="134" customFormat="1" ht="11.25">
      <c r="A253" s="133"/>
    </row>
    <row r="254" s="134" customFormat="1" ht="11.25">
      <c r="A254" s="133"/>
    </row>
    <row r="255" s="134" customFormat="1" ht="11.25">
      <c r="A255" s="133"/>
    </row>
    <row r="256" s="134" customFormat="1" ht="11.25">
      <c r="A256" s="133"/>
    </row>
    <row r="257" s="134" customFormat="1" ht="11.25">
      <c r="A257" s="133"/>
    </row>
    <row r="258" s="134" customFormat="1" ht="11.25">
      <c r="A258" s="133"/>
    </row>
    <row r="259" s="134" customFormat="1" ht="11.25">
      <c r="A259" s="133"/>
    </row>
    <row r="260" s="134" customFormat="1" ht="11.25">
      <c r="A260" s="133"/>
    </row>
    <row r="261" s="134" customFormat="1" ht="11.25">
      <c r="A261" s="133"/>
    </row>
    <row r="262" s="134" customFormat="1" ht="11.25">
      <c r="A262" s="133"/>
    </row>
    <row r="263" s="134" customFormat="1" ht="11.25">
      <c r="A263" s="133"/>
    </row>
    <row r="264" s="134" customFormat="1" ht="11.25">
      <c r="A264" s="133"/>
    </row>
    <row r="265" s="134" customFormat="1" ht="11.25">
      <c r="A265" s="133"/>
    </row>
    <row r="266" s="134" customFormat="1" ht="11.25">
      <c r="A266" s="133"/>
    </row>
    <row r="267" s="134" customFormat="1" ht="11.25">
      <c r="A267" s="133"/>
    </row>
    <row r="268" s="134" customFormat="1" ht="11.25">
      <c r="A268" s="133"/>
    </row>
    <row r="269" s="134" customFormat="1" ht="11.25">
      <c r="A269" s="133"/>
    </row>
    <row r="270" s="134" customFormat="1" ht="11.25">
      <c r="A270" s="133"/>
    </row>
    <row r="271" s="134" customFormat="1" ht="11.25">
      <c r="A271" s="133"/>
    </row>
    <row r="272" s="134" customFormat="1" ht="11.25">
      <c r="A272" s="133"/>
    </row>
    <row r="273" s="134" customFormat="1" ht="11.25">
      <c r="A273" s="133"/>
    </row>
    <row r="274" s="134" customFormat="1" ht="11.25">
      <c r="A274" s="133"/>
    </row>
    <row r="275" s="134" customFormat="1" ht="11.25">
      <c r="A275" s="133"/>
    </row>
    <row r="276" s="134" customFormat="1" ht="11.25">
      <c r="A276" s="133"/>
    </row>
    <row r="277" s="134" customFormat="1" ht="11.25">
      <c r="A277" s="133"/>
    </row>
    <row r="278" s="134" customFormat="1" ht="11.25">
      <c r="A278" s="133"/>
    </row>
    <row r="279" s="134" customFormat="1" ht="11.25">
      <c r="A279" s="133"/>
    </row>
    <row r="280" s="134" customFormat="1" ht="11.25">
      <c r="A280" s="133"/>
    </row>
    <row r="281" s="134" customFormat="1" ht="11.25">
      <c r="A281" s="133"/>
    </row>
    <row r="282" s="134" customFormat="1" ht="11.25">
      <c r="A282" s="133"/>
    </row>
    <row r="283" s="134" customFormat="1" ht="11.25">
      <c r="A283" s="133"/>
    </row>
    <row r="284" s="134" customFormat="1" ht="11.25">
      <c r="A284" s="133"/>
    </row>
    <row r="285" s="134" customFormat="1" ht="11.25">
      <c r="A285" s="133"/>
    </row>
    <row r="286" s="134" customFormat="1" ht="11.25">
      <c r="A286" s="133"/>
    </row>
    <row r="287" s="134" customFormat="1" ht="11.25">
      <c r="A287" s="133"/>
    </row>
    <row r="288" s="134" customFormat="1" ht="11.25">
      <c r="A288" s="133"/>
    </row>
    <row r="289" s="134" customFormat="1" ht="11.25">
      <c r="A289" s="133"/>
    </row>
    <row r="290" s="134" customFormat="1" ht="11.25">
      <c r="A290" s="133"/>
    </row>
    <row r="291" s="134" customFormat="1" ht="11.25">
      <c r="A291" s="133"/>
    </row>
    <row r="292" s="134" customFormat="1" ht="11.25">
      <c r="A292" s="133"/>
    </row>
    <row r="293" s="134" customFormat="1" ht="11.25">
      <c r="A293" s="133"/>
    </row>
    <row r="294" s="134" customFormat="1" ht="11.25">
      <c r="A294" s="133"/>
    </row>
    <row r="295" s="134" customFormat="1" ht="11.25">
      <c r="A295" s="133"/>
    </row>
    <row r="296" s="134" customFormat="1" ht="11.25">
      <c r="A296" s="133"/>
    </row>
    <row r="297" s="134" customFormat="1" ht="11.25">
      <c r="A297" s="133"/>
    </row>
    <row r="298" s="134" customFormat="1" ht="11.25">
      <c r="A298" s="133"/>
    </row>
    <row r="299" s="134" customFormat="1" ht="11.25">
      <c r="A299" s="133"/>
    </row>
    <row r="300" s="134" customFormat="1" ht="11.25">
      <c r="A300" s="133"/>
    </row>
    <row r="301" s="134" customFormat="1" ht="11.25">
      <c r="A301" s="133"/>
    </row>
    <row r="302" s="134" customFormat="1" ht="11.25">
      <c r="A302" s="133"/>
    </row>
    <row r="303" s="134" customFormat="1" ht="11.25">
      <c r="A303" s="133"/>
    </row>
    <row r="304" s="134" customFormat="1" ht="11.25">
      <c r="A304" s="133"/>
    </row>
    <row r="305" s="134" customFormat="1" ht="11.25">
      <c r="A305" s="133"/>
    </row>
    <row r="306" s="134" customFormat="1" ht="11.25">
      <c r="A306" s="133"/>
    </row>
    <row r="307" s="134" customFormat="1" ht="11.25">
      <c r="A307" s="133"/>
    </row>
    <row r="308" s="134" customFormat="1" ht="11.25">
      <c r="A308" s="133"/>
    </row>
    <row r="309" s="134" customFormat="1" ht="11.25">
      <c r="A309" s="133"/>
    </row>
    <row r="310" s="134" customFormat="1" ht="11.25">
      <c r="A310" s="133"/>
    </row>
    <row r="311" s="134" customFormat="1" ht="11.25">
      <c r="A311" s="133"/>
    </row>
    <row r="312" s="134" customFormat="1" ht="11.25">
      <c r="A312" s="133"/>
    </row>
    <row r="313" s="134" customFormat="1" ht="11.25">
      <c r="A313" s="133"/>
    </row>
    <row r="314" s="134" customFormat="1" ht="11.25">
      <c r="A314" s="133"/>
    </row>
    <row r="315" s="134" customFormat="1" ht="11.25">
      <c r="A315" s="133"/>
    </row>
    <row r="316" s="134" customFormat="1" ht="11.25">
      <c r="A316" s="133"/>
    </row>
    <row r="317" s="134" customFormat="1" ht="11.25">
      <c r="A317" s="133"/>
    </row>
    <row r="318" s="134" customFormat="1" ht="11.25">
      <c r="A318" s="133"/>
    </row>
    <row r="319" s="134" customFormat="1" ht="11.25">
      <c r="A319" s="133"/>
    </row>
    <row r="320" s="134" customFormat="1" ht="11.25">
      <c r="A320" s="133"/>
    </row>
    <row r="321" s="134" customFormat="1" ht="11.25">
      <c r="A321" s="133"/>
    </row>
    <row r="322" s="134" customFormat="1" ht="11.25">
      <c r="A322" s="133"/>
    </row>
    <row r="323" s="134" customFormat="1" ht="11.25">
      <c r="A323" s="133"/>
    </row>
  </sheetData>
  <sheetProtection/>
  <mergeCells count="3">
    <mergeCell ref="C10:H10"/>
    <mergeCell ref="A3:H3"/>
    <mergeCell ref="C9:H9"/>
  </mergeCells>
  <printOptions gridLines="1" horizontalCentered="1"/>
  <pageMargins left="1.220472440944882" right="0.6299212598425197" top="0.6299212598425197" bottom="0.3937007874015748" header="0.2362204724409449" footer="0.1968503937007874"/>
  <pageSetup horizontalDpi="300" verticalDpi="300" orientation="portrait" paperSize="9" scale="90" r:id="rId1"/>
  <headerFooter alignWithMargins="0">
    <oddHeader>&amp;RTāme Nr.7.1.6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323"/>
  <sheetViews>
    <sheetView view="pageBreakPreview" zoomScaleSheetLayoutView="100" workbookViewId="0" topLeftCell="A1">
      <selection activeCell="A160" sqref="A160:IV164"/>
    </sheetView>
  </sheetViews>
  <sheetFormatPr defaultColWidth="9.140625" defaultRowHeight="12.75"/>
  <cols>
    <col min="1" max="1" width="7.57421875" style="135" customWidth="1"/>
    <col min="2" max="2" width="20.421875" style="136" customWidth="1"/>
    <col min="3" max="3" width="8.421875" style="136" customWidth="1"/>
    <col min="4" max="5" width="7.8515625" style="136" customWidth="1"/>
    <col min="6" max="8" width="7.140625" style="136" customWidth="1"/>
    <col min="9" max="9" width="0.13671875" style="136" hidden="1" customWidth="1"/>
    <col min="10" max="11" width="0" style="136" hidden="1" customWidth="1"/>
    <col min="12" max="16384" width="9.140625" style="136" customWidth="1"/>
  </cols>
  <sheetData>
    <row r="1" spans="1:8" s="3" customFormat="1" ht="12.75">
      <c r="A1" s="1"/>
      <c r="B1" s="2"/>
      <c r="C1" s="2"/>
      <c r="D1" s="2"/>
      <c r="E1" s="2"/>
      <c r="F1" s="2"/>
      <c r="G1" s="2"/>
      <c r="H1" s="2"/>
    </row>
    <row r="2" spans="1:8" s="3" customFormat="1" ht="18">
      <c r="A2" s="1"/>
      <c r="B2" s="4"/>
      <c r="C2" s="2"/>
      <c r="D2" s="2"/>
      <c r="E2" s="2"/>
      <c r="F2" s="2"/>
      <c r="G2" s="2"/>
      <c r="H2" s="2"/>
    </row>
    <row r="3" spans="1:8" s="3" customFormat="1" ht="18" customHeight="1">
      <c r="A3" s="318" t="s">
        <v>0</v>
      </c>
      <c r="B3" s="318"/>
      <c r="C3" s="318"/>
      <c r="D3" s="318"/>
      <c r="E3" s="318"/>
      <c r="F3" s="318"/>
      <c r="G3" s="318"/>
      <c r="H3" s="318"/>
    </row>
    <row r="4" spans="1:8" s="3" customFormat="1" ht="18">
      <c r="A4" s="1"/>
      <c r="B4" s="5"/>
      <c r="C4" s="6"/>
      <c r="D4" s="2"/>
      <c r="E4" s="2"/>
      <c r="F4" s="2"/>
      <c r="G4" s="2"/>
      <c r="H4" s="2"/>
    </row>
    <row r="5" spans="1:8" s="3" customFormat="1" ht="12.75">
      <c r="A5" s="1" t="s">
        <v>202</v>
      </c>
      <c r="B5" s="7"/>
      <c r="C5" s="7"/>
      <c r="D5" s="7"/>
      <c r="E5" s="7"/>
      <c r="F5" s="7"/>
      <c r="G5" s="7"/>
      <c r="H5" s="7"/>
    </row>
    <row r="6" spans="1:8" s="3" customFormat="1" ht="12.75">
      <c r="A6" s="1" t="s">
        <v>203</v>
      </c>
      <c r="B6" s="2"/>
      <c r="C6" s="2"/>
      <c r="D6" s="2"/>
      <c r="E6" s="2"/>
      <c r="F6" s="2"/>
      <c r="G6" s="2"/>
      <c r="H6" s="2"/>
    </row>
    <row r="7" spans="1:8" s="3" customFormat="1" ht="12.75">
      <c r="A7" s="1" t="s">
        <v>197</v>
      </c>
      <c r="B7" s="2"/>
      <c r="C7" s="2"/>
      <c r="D7" s="2"/>
      <c r="E7" s="2"/>
      <c r="F7" s="2"/>
      <c r="G7" s="2"/>
      <c r="H7" s="2"/>
    </row>
    <row r="8" spans="1:8" s="3" customFormat="1" ht="13.5" thickBot="1">
      <c r="A8" s="1" t="s">
        <v>174</v>
      </c>
      <c r="B8" s="2"/>
      <c r="C8" s="2"/>
      <c r="D8" s="2"/>
      <c r="E8" s="2"/>
      <c r="F8" s="2"/>
      <c r="G8" s="2"/>
      <c r="H8" s="2"/>
    </row>
    <row r="9" spans="1:8" s="10" customFormat="1" ht="12.75" customHeight="1">
      <c r="A9" s="8"/>
      <c r="B9" s="9" t="s">
        <v>4</v>
      </c>
      <c r="C9" s="319" t="s">
        <v>5</v>
      </c>
      <c r="D9" s="320"/>
      <c r="E9" s="320"/>
      <c r="F9" s="320"/>
      <c r="G9" s="320"/>
      <c r="H9" s="321"/>
    </row>
    <row r="10" spans="1:8" s="13" customFormat="1" ht="12.75" customHeight="1">
      <c r="A10" s="11" t="s">
        <v>6</v>
      </c>
      <c r="B10" s="12"/>
      <c r="C10" s="315" t="s">
        <v>7</v>
      </c>
      <c r="D10" s="316"/>
      <c r="E10" s="316"/>
      <c r="F10" s="316"/>
      <c r="G10" s="316"/>
      <c r="H10" s="317"/>
    </row>
    <row r="11" spans="1:8" s="16" customFormat="1" ht="56.25" customHeight="1" thickBot="1">
      <c r="A11" s="14" t="s">
        <v>8</v>
      </c>
      <c r="B11" s="15"/>
      <c r="C11" s="20" t="s">
        <v>9</v>
      </c>
      <c r="D11" s="16" t="s">
        <v>10</v>
      </c>
      <c r="E11" s="17" t="s">
        <v>11</v>
      </c>
      <c r="F11" s="17" t="s">
        <v>12</v>
      </c>
      <c r="G11" s="18" t="s">
        <v>13</v>
      </c>
      <c r="H11" s="19" t="s">
        <v>14</v>
      </c>
    </row>
    <row r="12" spans="1:11" s="26" customFormat="1" ht="13.5" customHeight="1" thickBot="1">
      <c r="A12" s="21" t="s">
        <v>15</v>
      </c>
      <c r="B12" s="22">
        <v>2</v>
      </c>
      <c r="C12" s="23">
        <v>3</v>
      </c>
      <c r="D12" s="23">
        <v>4</v>
      </c>
      <c r="E12" s="23">
        <v>5</v>
      </c>
      <c r="F12" s="23">
        <v>6</v>
      </c>
      <c r="G12" s="23">
        <v>7</v>
      </c>
      <c r="H12" s="24">
        <v>8</v>
      </c>
      <c r="I12" s="25">
        <v>27</v>
      </c>
      <c r="J12" s="25">
        <v>28</v>
      </c>
      <c r="K12" s="25">
        <v>29</v>
      </c>
    </row>
    <row r="13" spans="1:8" s="29" customFormat="1" ht="16.5">
      <c r="A13" s="27"/>
      <c r="B13" s="28" t="s">
        <v>16</v>
      </c>
      <c r="D13" s="30"/>
      <c r="E13" s="30"/>
      <c r="F13" s="30"/>
      <c r="G13" s="30"/>
      <c r="H13" s="31"/>
    </row>
    <row r="14" spans="1:8" s="34" customFormat="1" ht="11.25">
      <c r="A14" s="32"/>
      <c r="B14" s="33"/>
      <c r="C14" s="36"/>
      <c r="H14" s="35"/>
    </row>
    <row r="15" spans="1:8" s="43" customFormat="1" ht="32.25" customHeight="1" thickBot="1">
      <c r="A15" s="37"/>
      <c r="B15" s="38" t="s">
        <v>17</v>
      </c>
      <c r="C15" s="39">
        <f>SUM(D15:H15)</f>
        <v>37251</v>
      </c>
      <c r="D15" s="40">
        <f>SUM(D16,D19,D20,)</f>
        <v>37251</v>
      </c>
      <c r="E15" s="40">
        <f>SUM(E16,E19,E20,)</f>
        <v>0</v>
      </c>
      <c r="F15" s="41">
        <f>SUM(F16,F19,F20,)</f>
        <v>0</v>
      </c>
      <c r="G15" s="40">
        <f>SUM(G16,G19,G20,)</f>
        <v>0</v>
      </c>
      <c r="H15" s="42">
        <f>SUM(H16,H19,H20,)</f>
        <v>0</v>
      </c>
    </row>
    <row r="16" spans="1:8" s="49" customFormat="1" ht="21.75" customHeight="1" thickTop="1">
      <c r="A16" s="44"/>
      <c r="B16" s="45" t="s">
        <v>18</v>
      </c>
      <c r="C16" s="48">
        <f>SUM(D16:H16)</f>
        <v>0</v>
      </c>
      <c r="D16" s="46">
        <f>SUM(D17:D18)</f>
        <v>0</v>
      </c>
      <c r="E16" s="46">
        <f>SUM(E17:E18)</f>
        <v>0</v>
      </c>
      <c r="F16" s="46">
        <f>SUM(F17:F18)</f>
        <v>0</v>
      </c>
      <c r="G16" s="46">
        <f>SUM(G17:G18)</f>
        <v>0</v>
      </c>
      <c r="H16" s="47">
        <f>SUM(H17:H18)</f>
        <v>0</v>
      </c>
    </row>
    <row r="17" spans="1:8" s="49" customFormat="1" ht="11.25">
      <c r="A17" s="44"/>
      <c r="B17" s="50" t="s">
        <v>19</v>
      </c>
      <c r="C17" s="48">
        <f>SUM(D17:H17)</f>
        <v>0</v>
      </c>
      <c r="D17" s="51"/>
      <c r="E17" s="51"/>
      <c r="F17" s="51"/>
      <c r="G17" s="51"/>
      <c r="H17" s="52"/>
    </row>
    <row r="18" spans="1:8" s="49" customFormat="1" ht="11.25">
      <c r="A18" s="44"/>
      <c r="B18" s="50" t="s">
        <v>20</v>
      </c>
      <c r="C18" s="48">
        <f>SUM(D18:H18)</f>
        <v>0</v>
      </c>
      <c r="D18" s="51"/>
      <c r="E18" s="51"/>
      <c r="F18" s="51"/>
      <c r="G18" s="51"/>
      <c r="H18" s="52"/>
    </row>
    <row r="19" spans="1:8" s="59" customFormat="1" ht="15.75" customHeight="1">
      <c r="A19" s="53"/>
      <c r="B19" s="54" t="s">
        <v>21</v>
      </c>
      <c r="C19" s="55"/>
      <c r="D19" s="205">
        <f>D30</f>
        <v>37251</v>
      </c>
      <c r="E19" s="56"/>
      <c r="F19" s="56"/>
      <c r="G19" s="57" t="s">
        <v>22</v>
      </c>
      <c r="H19" s="58" t="s">
        <v>22</v>
      </c>
    </row>
    <row r="20" spans="1:8" s="49" customFormat="1" ht="33.75">
      <c r="A20" s="60">
        <v>600</v>
      </c>
      <c r="B20" s="33" t="s">
        <v>23</v>
      </c>
      <c r="C20" s="61">
        <f aca="true" t="shared" si="0" ref="C20:C28">SUM(D20:H20)</f>
        <v>0</v>
      </c>
      <c r="D20" s="61">
        <f>SUM(D21:D28)</f>
        <v>0</v>
      </c>
      <c r="E20" s="62">
        <f>SUM(E21:E28)</f>
        <v>0</v>
      </c>
      <c r="F20" s="62">
        <f>SUM(F21:F28)</f>
        <v>0</v>
      </c>
      <c r="G20" s="61">
        <f>SUM(G21:G28)</f>
        <v>0</v>
      </c>
      <c r="H20" s="63">
        <f>SUM(H21:H28)</f>
        <v>0</v>
      </c>
    </row>
    <row r="21" spans="1:8" s="49" customFormat="1" ht="22.5">
      <c r="A21" s="44">
        <v>610</v>
      </c>
      <c r="B21" s="64" t="s">
        <v>24</v>
      </c>
      <c r="C21" s="65">
        <f t="shared" si="0"/>
        <v>0</v>
      </c>
      <c r="D21" s="66" t="s">
        <v>22</v>
      </c>
      <c r="E21" s="66" t="s">
        <v>22</v>
      </c>
      <c r="F21" s="66" t="s">
        <v>22</v>
      </c>
      <c r="G21" s="67"/>
      <c r="H21" s="68" t="s">
        <v>22</v>
      </c>
    </row>
    <row r="22" spans="1:8" s="49" customFormat="1" ht="33.75">
      <c r="A22" s="44">
        <v>630</v>
      </c>
      <c r="B22" s="64" t="s">
        <v>25</v>
      </c>
      <c r="C22" s="65">
        <f t="shared" si="0"/>
        <v>0</v>
      </c>
      <c r="D22" s="66" t="s">
        <v>22</v>
      </c>
      <c r="E22" s="66" t="s">
        <v>22</v>
      </c>
      <c r="F22" s="66" t="s">
        <v>22</v>
      </c>
      <c r="G22" s="67"/>
      <c r="H22" s="68" t="s">
        <v>22</v>
      </c>
    </row>
    <row r="23" spans="1:8" s="49" customFormat="1" ht="11.25">
      <c r="A23" s="44">
        <v>640</v>
      </c>
      <c r="B23" s="64" t="s">
        <v>26</v>
      </c>
      <c r="C23" s="65">
        <f t="shared" si="0"/>
        <v>0</v>
      </c>
      <c r="D23" s="66" t="s">
        <v>22</v>
      </c>
      <c r="E23" s="66" t="s">
        <v>22</v>
      </c>
      <c r="F23" s="66" t="s">
        <v>22</v>
      </c>
      <c r="G23" s="67"/>
      <c r="H23" s="68" t="s">
        <v>22</v>
      </c>
    </row>
    <row r="24" spans="1:8" s="49" customFormat="1" ht="33.75">
      <c r="A24" s="44">
        <v>660</v>
      </c>
      <c r="B24" s="64" t="s">
        <v>27</v>
      </c>
      <c r="C24" s="65">
        <f t="shared" si="0"/>
        <v>0</v>
      </c>
      <c r="D24" s="66" t="s">
        <v>22</v>
      </c>
      <c r="E24" s="66" t="s">
        <v>22</v>
      </c>
      <c r="F24" s="66" t="s">
        <v>22</v>
      </c>
      <c r="G24" s="67"/>
      <c r="H24" s="68" t="s">
        <v>22</v>
      </c>
    </row>
    <row r="25" spans="1:8" s="49" customFormat="1" ht="33.75">
      <c r="A25" s="44">
        <v>690</v>
      </c>
      <c r="B25" s="64" t="s">
        <v>28</v>
      </c>
      <c r="C25" s="65">
        <f t="shared" si="0"/>
        <v>0</v>
      </c>
      <c r="D25" s="66" t="s">
        <v>22</v>
      </c>
      <c r="E25" s="66" t="s">
        <v>22</v>
      </c>
      <c r="F25" s="66" t="s">
        <v>22</v>
      </c>
      <c r="G25" s="67"/>
      <c r="H25" s="68" t="s">
        <v>22</v>
      </c>
    </row>
    <row r="26" spans="1:8" s="49" customFormat="1" ht="22.5">
      <c r="A26" s="44"/>
      <c r="B26" s="64" t="s">
        <v>175</v>
      </c>
      <c r="C26" s="71">
        <f t="shared" si="0"/>
        <v>0</v>
      </c>
      <c r="D26" s="69"/>
      <c r="E26" s="69"/>
      <c r="F26" s="69"/>
      <c r="G26" s="67"/>
      <c r="H26" s="70"/>
    </row>
    <row r="27" spans="1:8" s="49" customFormat="1" ht="11.25">
      <c r="A27" s="44"/>
      <c r="B27" s="64" t="s">
        <v>176</v>
      </c>
      <c r="C27" s="71">
        <f t="shared" si="0"/>
        <v>0</v>
      </c>
      <c r="D27" s="69"/>
      <c r="E27" s="69"/>
      <c r="F27" s="69"/>
      <c r="G27" s="67"/>
      <c r="H27" s="70"/>
    </row>
    <row r="28" spans="1:8" s="49" customFormat="1" ht="11.25">
      <c r="A28" s="44"/>
      <c r="B28" s="64" t="s">
        <v>30</v>
      </c>
      <c r="C28" s="71">
        <f t="shared" si="0"/>
        <v>0</v>
      </c>
      <c r="D28" s="69"/>
      <c r="E28" s="69"/>
      <c r="F28" s="69"/>
      <c r="G28" s="67"/>
      <c r="H28" s="70"/>
    </row>
    <row r="29" spans="1:8" s="29" customFormat="1" ht="16.5">
      <c r="A29" s="27"/>
      <c r="B29" s="28" t="s">
        <v>31</v>
      </c>
      <c r="C29" s="72"/>
      <c r="H29" s="31"/>
    </row>
    <row r="30" spans="1:8" s="75" customFormat="1" ht="26.25" thickBot="1">
      <c r="A30" s="73"/>
      <c r="B30" s="74" t="s">
        <v>32</v>
      </c>
      <c r="C30" s="39">
        <f aca="true" t="shared" si="1" ref="C30:C35">SUM(D30:H30)</f>
        <v>37251</v>
      </c>
      <c r="D30" s="40">
        <f>SUM(D31,D156)</f>
        <v>37251</v>
      </c>
      <c r="E30" s="40">
        <f>SUM(E31,E156)</f>
        <v>0</v>
      </c>
      <c r="F30" s="41">
        <f>SUM(F31,F156)</f>
        <v>0</v>
      </c>
      <c r="G30" s="40">
        <f>SUM(G31,G156)</f>
        <v>0</v>
      </c>
      <c r="H30" s="42">
        <f>SUM(H31,H156)</f>
        <v>0</v>
      </c>
    </row>
    <row r="31" spans="1:8" s="81" customFormat="1" ht="36.75" thickTop="1">
      <c r="A31" s="76"/>
      <c r="B31" s="77" t="s">
        <v>33</v>
      </c>
      <c r="C31" s="80">
        <f t="shared" si="1"/>
        <v>37251</v>
      </c>
      <c r="D31" s="78">
        <f>SUM(D141,D32)</f>
        <v>37251</v>
      </c>
      <c r="E31" s="78">
        <f>SUM(E141,E32)</f>
        <v>0</v>
      </c>
      <c r="F31" s="79">
        <f>SUM(F141,F32)</f>
        <v>0</v>
      </c>
      <c r="G31" s="78">
        <f>SUM(G141,G32)</f>
        <v>0</v>
      </c>
      <c r="H31" s="63">
        <f>SUM(H141,H32)</f>
        <v>0</v>
      </c>
    </row>
    <row r="32" spans="1:8" s="84" customFormat="1" ht="22.5">
      <c r="A32" s="82"/>
      <c r="B32" s="33" t="s">
        <v>34</v>
      </c>
      <c r="C32" s="83">
        <f t="shared" si="1"/>
        <v>37251</v>
      </c>
      <c r="D32" s="61">
        <f>SUM(D33,D132,D133)</f>
        <v>37251</v>
      </c>
      <c r="E32" s="61">
        <f>SUM(E33,E132,E133)</f>
        <v>0</v>
      </c>
      <c r="F32" s="62">
        <f>SUM(F33,F132,F133)</f>
        <v>0</v>
      </c>
      <c r="G32" s="61">
        <f>SUM(G33,G132,G133)</f>
        <v>0</v>
      </c>
      <c r="H32" s="63">
        <f>SUM(H33,H132,H133)</f>
        <v>0</v>
      </c>
    </row>
    <row r="33" spans="1:8" s="34" customFormat="1" ht="11.25">
      <c r="A33" s="85">
        <v>1000</v>
      </c>
      <c r="B33" s="33" t="s">
        <v>35</v>
      </c>
      <c r="C33" s="83">
        <f t="shared" si="1"/>
        <v>37251</v>
      </c>
      <c r="D33" s="61">
        <f>SUM(D34,D41,D42,D45,D92,D128)</f>
        <v>37251</v>
      </c>
      <c r="E33" s="61">
        <f>SUM(E34,E41,E42,E45,E92,E128)</f>
        <v>0</v>
      </c>
      <c r="F33" s="62">
        <f>SUM(F34,F41,F42,F45,F92,F128)</f>
        <v>0</v>
      </c>
      <c r="G33" s="61">
        <f>SUM(G34,G41,G42,G45,G92,G128)</f>
        <v>0</v>
      </c>
      <c r="H33" s="63">
        <f>SUM(H34,H41,H42,H45,H92,H128)</f>
        <v>0</v>
      </c>
    </row>
    <row r="34" spans="1:8" s="59" customFormat="1" ht="11.25">
      <c r="A34" s="86">
        <v>1100</v>
      </c>
      <c r="B34" s="87" t="s">
        <v>36</v>
      </c>
      <c r="C34" s="89">
        <f t="shared" si="1"/>
        <v>0</v>
      </c>
      <c r="D34" s="88">
        <f>SUM(D35,D38:D40)</f>
        <v>0</v>
      </c>
      <c r="E34" s="88">
        <f>SUM(E35,E38:E40)</f>
        <v>0</v>
      </c>
      <c r="F34" s="88">
        <f>SUM(F35,F38:F40)</f>
        <v>0</v>
      </c>
      <c r="G34" s="88">
        <f>SUM(G35,G38:G40)</f>
        <v>0</v>
      </c>
      <c r="H34" s="88">
        <f>SUM(H35,H38:H40)</f>
        <v>0</v>
      </c>
    </row>
    <row r="35" spans="1:8" s="95" customFormat="1" ht="9.75">
      <c r="A35" s="90">
        <v>1110</v>
      </c>
      <c r="B35" s="91" t="s">
        <v>37</v>
      </c>
      <c r="C35" s="94">
        <f t="shared" si="1"/>
        <v>0</v>
      </c>
      <c r="D35" s="93"/>
      <c r="E35" s="93"/>
      <c r="F35" s="93"/>
      <c r="G35" s="93"/>
      <c r="H35" s="93"/>
    </row>
    <row r="36" spans="1:8" s="95" customFormat="1" ht="9.75">
      <c r="A36" s="96" t="s">
        <v>38</v>
      </c>
      <c r="B36" s="91" t="s">
        <v>39</v>
      </c>
      <c r="C36" s="94"/>
      <c r="D36" s="93"/>
      <c r="E36" s="93"/>
      <c r="F36" s="93"/>
      <c r="G36" s="93"/>
      <c r="H36" s="97"/>
    </row>
    <row r="37" spans="1:8" s="95" customFormat="1" ht="9.75" customHeight="1">
      <c r="A37" s="96" t="s">
        <v>40</v>
      </c>
      <c r="B37" s="91" t="s">
        <v>41</v>
      </c>
      <c r="C37" s="94"/>
      <c r="D37" s="93"/>
      <c r="E37" s="93"/>
      <c r="F37" s="93"/>
      <c r="G37" s="93"/>
      <c r="H37" s="97"/>
    </row>
    <row r="38" spans="1:8" s="95" customFormat="1" ht="9.75">
      <c r="A38" s="90">
        <v>1140</v>
      </c>
      <c r="B38" s="91" t="s">
        <v>42</v>
      </c>
      <c r="C38" s="94">
        <f aca="true" t="shared" si="2" ref="C38:C69">SUM(D38:H38)</f>
        <v>0</v>
      </c>
      <c r="D38" s="93"/>
      <c r="E38" s="93"/>
      <c r="F38" s="93"/>
      <c r="G38" s="93"/>
      <c r="H38" s="93"/>
    </row>
    <row r="39" spans="1:8" s="95" customFormat="1" ht="9.75">
      <c r="A39" s="90">
        <v>1150</v>
      </c>
      <c r="B39" s="91" t="s">
        <v>43</v>
      </c>
      <c r="C39" s="94">
        <f t="shared" si="2"/>
        <v>0</v>
      </c>
      <c r="D39" s="93"/>
      <c r="E39" s="93"/>
      <c r="F39" s="93"/>
      <c r="G39" s="93"/>
      <c r="H39" s="97"/>
    </row>
    <row r="40" spans="1:8" s="95" customFormat="1" ht="9.75">
      <c r="A40" s="90">
        <v>1170</v>
      </c>
      <c r="B40" s="91" t="s">
        <v>44</v>
      </c>
      <c r="C40" s="94">
        <f t="shared" si="2"/>
        <v>0</v>
      </c>
      <c r="D40" s="93"/>
      <c r="E40" s="93"/>
      <c r="F40" s="93"/>
      <c r="G40" s="93"/>
      <c r="H40" s="97"/>
    </row>
    <row r="41" spans="1:8" s="59" customFormat="1" ht="22.5">
      <c r="A41" s="98">
        <v>1200</v>
      </c>
      <c r="B41" s="87" t="s">
        <v>45</v>
      </c>
      <c r="C41" s="89">
        <f t="shared" si="2"/>
        <v>0</v>
      </c>
      <c r="D41" s="99"/>
      <c r="E41" s="99"/>
      <c r="F41" s="99"/>
      <c r="G41" s="99"/>
      <c r="H41" s="99"/>
    </row>
    <row r="42" spans="1:8" s="59" customFormat="1" ht="11.25">
      <c r="A42" s="86">
        <v>1300</v>
      </c>
      <c r="B42" s="87" t="s">
        <v>46</v>
      </c>
      <c r="C42" s="102">
        <f t="shared" si="2"/>
        <v>0</v>
      </c>
      <c r="D42" s="100">
        <f>SUM(D43:D44)</f>
        <v>0</v>
      </c>
      <c r="E42" s="100">
        <f>SUM(E43:E44)</f>
        <v>0</v>
      </c>
      <c r="F42" s="88">
        <f>SUM(F43:F44)</f>
        <v>0</v>
      </c>
      <c r="G42" s="100">
        <f>SUM(G43:G44)</f>
        <v>0</v>
      </c>
      <c r="H42" s="101">
        <f>SUM(H43:H44)</f>
        <v>0</v>
      </c>
    </row>
    <row r="43" spans="1:8" s="95" customFormat="1" ht="19.5">
      <c r="A43" s="90">
        <v>1310</v>
      </c>
      <c r="B43" s="91" t="s">
        <v>47</v>
      </c>
      <c r="C43" s="103">
        <f t="shared" si="2"/>
        <v>0</v>
      </c>
      <c r="D43" s="93"/>
      <c r="E43" s="93"/>
      <c r="F43" s="93"/>
      <c r="G43" s="93"/>
      <c r="H43" s="97"/>
    </row>
    <row r="44" spans="1:8" s="95" customFormat="1" ht="9.75">
      <c r="A44" s="104">
        <v>1330</v>
      </c>
      <c r="B44" s="91" t="s">
        <v>48</v>
      </c>
      <c r="C44" s="103">
        <f t="shared" si="2"/>
        <v>0</v>
      </c>
      <c r="D44" s="93"/>
      <c r="E44" s="93"/>
      <c r="F44" s="93"/>
      <c r="G44" s="93"/>
      <c r="H44" s="97"/>
    </row>
    <row r="45" spans="1:8" s="59" customFormat="1" ht="22.5">
      <c r="A45" s="98">
        <v>1400</v>
      </c>
      <c r="B45" s="87" t="s">
        <v>49</v>
      </c>
      <c r="C45" s="100">
        <f t="shared" si="2"/>
        <v>37251</v>
      </c>
      <c r="D45" s="100">
        <f>SUM(D46,D52,D53,D61,D71,D75,D79,D87)</f>
        <v>37251</v>
      </c>
      <c r="E45" s="100">
        <f>SUM(E46,E52,E53,E61,E71,E75,E79,E87)</f>
        <v>0</v>
      </c>
      <c r="F45" s="88">
        <f>SUM(F46,F52,F53,F61,F71,F75,F79,F87)</f>
        <v>0</v>
      </c>
      <c r="G45" s="100">
        <f>SUM(G46,G52,G53,G61,G71,G75,G79,G87)</f>
        <v>0</v>
      </c>
      <c r="H45" s="101">
        <f>SUM(H46,H52,H53,H61,H71,H75,H79,H87)</f>
        <v>0</v>
      </c>
    </row>
    <row r="46" spans="1:8" s="95" customFormat="1" ht="19.5">
      <c r="A46" s="90">
        <v>1410</v>
      </c>
      <c r="B46" s="91" t="s">
        <v>50</v>
      </c>
      <c r="C46" s="103">
        <f t="shared" si="2"/>
        <v>0</v>
      </c>
      <c r="D46" s="103">
        <f>SUM(D47:D51)</f>
        <v>0</v>
      </c>
      <c r="E46" s="103">
        <f>SUM(E47:E51)</f>
        <v>0</v>
      </c>
      <c r="F46" s="92">
        <f>SUM(F47:F51)</f>
        <v>0</v>
      </c>
      <c r="G46" s="103">
        <f>SUM(G47:G51)</f>
        <v>0</v>
      </c>
      <c r="H46" s="105">
        <f>SUM(H47:H51)</f>
        <v>0</v>
      </c>
    </row>
    <row r="47" spans="1:8" s="95" customFormat="1" ht="19.5">
      <c r="A47" s="106">
        <v>1411</v>
      </c>
      <c r="B47" s="91" t="s">
        <v>51</v>
      </c>
      <c r="C47" s="103">
        <f t="shared" si="2"/>
        <v>0</v>
      </c>
      <c r="D47" s="93"/>
      <c r="E47" s="93"/>
      <c r="F47" s="93"/>
      <c r="G47" s="93"/>
      <c r="H47" s="97"/>
    </row>
    <row r="48" spans="1:8" s="95" customFormat="1" ht="19.5">
      <c r="A48" s="106">
        <v>1412</v>
      </c>
      <c r="B48" s="91" t="s">
        <v>52</v>
      </c>
      <c r="C48" s="103">
        <f t="shared" si="2"/>
        <v>0</v>
      </c>
      <c r="D48" s="93"/>
      <c r="E48" s="93"/>
      <c r="F48" s="93"/>
      <c r="G48" s="93"/>
      <c r="H48" s="97"/>
    </row>
    <row r="49" spans="1:8" s="95" customFormat="1" ht="19.5">
      <c r="A49" s="106">
        <v>1413</v>
      </c>
      <c r="B49" s="91" t="s">
        <v>53</v>
      </c>
      <c r="C49" s="103">
        <f t="shared" si="2"/>
        <v>0</v>
      </c>
      <c r="D49" s="93"/>
      <c r="E49" s="93"/>
      <c r="F49" s="93"/>
      <c r="G49" s="93"/>
      <c r="H49" s="97"/>
    </row>
    <row r="50" spans="1:8" s="95" customFormat="1" ht="19.5">
      <c r="A50" s="106">
        <v>1414</v>
      </c>
      <c r="B50" s="91" t="s">
        <v>54</v>
      </c>
      <c r="C50" s="103">
        <f t="shared" si="2"/>
        <v>0</v>
      </c>
      <c r="D50" s="93"/>
      <c r="E50" s="93"/>
      <c r="F50" s="93"/>
      <c r="G50" s="93"/>
      <c r="H50" s="97"/>
    </row>
    <row r="51" spans="1:8" s="95" customFormat="1" ht="19.5">
      <c r="A51" s="106">
        <v>1415</v>
      </c>
      <c r="B51" s="91" t="s">
        <v>55</v>
      </c>
      <c r="C51" s="103">
        <f t="shared" si="2"/>
        <v>0</v>
      </c>
      <c r="D51" s="93"/>
      <c r="E51" s="93"/>
      <c r="F51" s="93"/>
      <c r="G51" s="93"/>
      <c r="H51" s="97"/>
    </row>
    <row r="52" spans="1:8" s="95" customFormat="1" ht="19.5">
      <c r="A52" s="90">
        <v>1420</v>
      </c>
      <c r="B52" s="91" t="s">
        <v>56</v>
      </c>
      <c r="C52" s="103">
        <f t="shared" si="2"/>
        <v>0</v>
      </c>
      <c r="D52" s="93"/>
      <c r="E52" s="93"/>
      <c r="F52" s="93"/>
      <c r="G52" s="93"/>
      <c r="H52" s="97"/>
    </row>
    <row r="53" spans="1:8" s="95" customFormat="1" ht="29.25">
      <c r="A53" s="90">
        <v>1440</v>
      </c>
      <c r="B53" s="91" t="s">
        <v>57</v>
      </c>
      <c r="C53" s="103">
        <f t="shared" si="2"/>
        <v>0</v>
      </c>
      <c r="D53" s="103">
        <f>SUM(D54:D60)</f>
        <v>0</v>
      </c>
      <c r="E53" s="103">
        <f>SUM(E54:E60)</f>
        <v>0</v>
      </c>
      <c r="F53" s="92">
        <f>SUM(F54:F60)</f>
        <v>0</v>
      </c>
      <c r="G53" s="103">
        <f>SUM(G54:G60)</f>
        <v>0</v>
      </c>
      <c r="H53" s="105">
        <f>SUM(H54:H60)</f>
        <v>0</v>
      </c>
    </row>
    <row r="54" spans="1:8" s="95" customFormat="1" ht="19.5">
      <c r="A54" s="106">
        <v>1441</v>
      </c>
      <c r="B54" s="91" t="s">
        <v>58</v>
      </c>
      <c r="C54" s="103">
        <f t="shared" si="2"/>
        <v>0</v>
      </c>
      <c r="D54" s="93"/>
      <c r="E54" s="93"/>
      <c r="F54" s="93"/>
      <c r="G54" s="93"/>
      <c r="H54" s="97"/>
    </row>
    <row r="55" spans="1:8" s="95" customFormat="1" ht="19.5">
      <c r="A55" s="106">
        <v>1442</v>
      </c>
      <c r="B55" s="91" t="s">
        <v>59</v>
      </c>
      <c r="C55" s="103">
        <f t="shared" si="2"/>
        <v>0</v>
      </c>
      <c r="D55" s="93"/>
      <c r="E55" s="93"/>
      <c r="F55" s="93"/>
      <c r="G55" s="93"/>
      <c r="H55" s="97"/>
    </row>
    <row r="56" spans="1:8" s="95" customFormat="1" ht="19.5">
      <c r="A56" s="106">
        <v>1443</v>
      </c>
      <c r="B56" s="91" t="s">
        <v>60</v>
      </c>
      <c r="C56" s="103">
        <f t="shared" si="2"/>
        <v>0</v>
      </c>
      <c r="D56" s="93"/>
      <c r="E56" s="93"/>
      <c r="F56" s="93"/>
      <c r="G56" s="93"/>
      <c r="H56" s="97"/>
    </row>
    <row r="57" spans="1:8" s="95" customFormat="1" ht="9.75">
      <c r="A57" s="106">
        <v>1444</v>
      </c>
      <c r="B57" s="91" t="s">
        <v>61</v>
      </c>
      <c r="C57" s="103">
        <f t="shared" si="2"/>
        <v>0</v>
      </c>
      <c r="D57" s="93"/>
      <c r="E57" s="93"/>
      <c r="F57" s="93"/>
      <c r="G57" s="93"/>
      <c r="H57" s="97"/>
    </row>
    <row r="58" spans="1:8" s="95" customFormat="1" ht="19.5">
      <c r="A58" s="106">
        <v>1445</v>
      </c>
      <c r="B58" s="91" t="s">
        <v>62</v>
      </c>
      <c r="C58" s="103">
        <f t="shared" si="2"/>
        <v>0</v>
      </c>
      <c r="D58" s="93">
        <v>0</v>
      </c>
      <c r="E58" s="93"/>
      <c r="F58" s="93"/>
      <c r="G58" s="93"/>
      <c r="H58" s="97"/>
    </row>
    <row r="59" spans="1:8" s="95" customFormat="1" ht="19.5">
      <c r="A59" s="106">
        <v>1447</v>
      </c>
      <c r="B59" s="91" t="s">
        <v>63</v>
      </c>
      <c r="C59" s="103">
        <f t="shared" si="2"/>
        <v>0</v>
      </c>
      <c r="D59" s="93"/>
      <c r="E59" s="93"/>
      <c r="F59" s="93"/>
      <c r="G59" s="93"/>
      <c r="H59" s="97"/>
    </row>
    <row r="60" spans="1:8" s="95" customFormat="1" ht="19.5">
      <c r="A60" s="106">
        <v>1449</v>
      </c>
      <c r="B60" s="91" t="s">
        <v>64</v>
      </c>
      <c r="C60" s="103">
        <f t="shared" si="2"/>
        <v>0</v>
      </c>
      <c r="D60" s="93"/>
      <c r="E60" s="93"/>
      <c r="F60" s="93"/>
      <c r="G60" s="93"/>
      <c r="H60" s="97"/>
    </row>
    <row r="61" spans="1:8" s="95" customFormat="1" ht="39">
      <c r="A61" s="90">
        <v>1450</v>
      </c>
      <c r="B61" s="91" t="s">
        <v>65</v>
      </c>
      <c r="C61" s="103">
        <f t="shared" si="2"/>
        <v>5667</v>
      </c>
      <c r="D61" s="103">
        <f>SUM(D65:D70,D62)</f>
        <v>5667</v>
      </c>
      <c r="E61" s="103">
        <f>SUM(E65:E70,E62)</f>
        <v>0</v>
      </c>
      <c r="F61" s="92">
        <f>SUM(F65:F70,F62)</f>
        <v>0</v>
      </c>
      <c r="G61" s="103">
        <f>SUM(G65:G70,G62)</f>
        <v>0</v>
      </c>
      <c r="H61" s="105">
        <f>SUM(H65:H70,H62)</f>
        <v>0</v>
      </c>
    </row>
    <row r="62" spans="1:8" s="95" customFormat="1" ht="19.5">
      <c r="A62" s="107">
        <v>1451</v>
      </c>
      <c r="B62" s="108" t="s">
        <v>66</v>
      </c>
      <c r="C62" s="103">
        <f t="shared" si="2"/>
        <v>0</v>
      </c>
      <c r="D62" s="92">
        <f>D63+D64</f>
        <v>0</v>
      </c>
      <c r="E62" s="92">
        <f>E63+E64</f>
        <v>0</v>
      </c>
      <c r="F62" s="92">
        <f>F63+F64</f>
        <v>0</v>
      </c>
      <c r="G62" s="92">
        <f>G63+G64</f>
        <v>0</v>
      </c>
      <c r="H62" s="109">
        <f>H63+H64</f>
        <v>0</v>
      </c>
    </row>
    <row r="63" spans="1:8" s="95" customFormat="1" ht="9.75">
      <c r="A63" s="106"/>
      <c r="B63" s="91" t="s">
        <v>67</v>
      </c>
      <c r="C63" s="103">
        <f t="shared" si="2"/>
        <v>0</v>
      </c>
      <c r="D63" s="93"/>
      <c r="E63" s="93"/>
      <c r="F63" s="93"/>
      <c r="G63" s="93"/>
      <c r="H63" s="97"/>
    </row>
    <row r="64" spans="1:8" s="95" customFormat="1" ht="9.75">
      <c r="A64" s="106"/>
      <c r="B64" s="91" t="s">
        <v>68</v>
      </c>
      <c r="C64" s="103">
        <f t="shared" si="2"/>
        <v>0</v>
      </c>
      <c r="D64" s="93"/>
      <c r="E64" s="93"/>
      <c r="F64" s="93"/>
      <c r="G64" s="93"/>
      <c r="H64" s="97"/>
    </row>
    <row r="65" spans="1:8" s="95" customFormat="1" ht="19.5">
      <c r="A65" s="106">
        <v>1452</v>
      </c>
      <c r="B65" s="91" t="s">
        <v>69</v>
      </c>
      <c r="C65" s="103">
        <f t="shared" si="2"/>
        <v>0</v>
      </c>
      <c r="D65" s="93"/>
      <c r="E65" s="93"/>
      <c r="F65" s="93"/>
      <c r="G65" s="93"/>
      <c r="H65" s="97"/>
    </row>
    <row r="66" spans="1:8" s="95" customFormat="1" ht="19.5">
      <c r="A66" s="106">
        <v>1453</v>
      </c>
      <c r="B66" s="91" t="s">
        <v>70</v>
      </c>
      <c r="C66" s="103">
        <f t="shared" si="2"/>
        <v>0</v>
      </c>
      <c r="D66" s="93"/>
      <c r="E66" s="93"/>
      <c r="F66" s="93"/>
      <c r="G66" s="93"/>
      <c r="H66" s="97"/>
    </row>
    <row r="67" spans="1:8" s="95" customFormat="1" ht="39">
      <c r="A67" s="106">
        <v>1454</v>
      </c>
      <c r="B67" s="91" t="s">
        <v>71</v>
      </c>
      <c r="C67" s="103">
        <f t="shared" si="2"/>
        <v>5667</v>
      </c>
      <c r="D67" s="93">
        <v>5667</v>
      </c>
      <c r="E67" s="93"/>
      <c r="F67" s="93"/>
      <c r="G67" s="93"/>
      <c r="H67" s="97"/>
    </row>
    <row r="68" spans="1:8" s="95" customFormat="1" ht="29.25">
      <c r="A68" s="106">
        <v>1455</v>
      </c>
      <c r="B68" s="91" t="s">
        <v>72</v>
      </c>
      <c r="C68" s="103">
        <f t="shared" si="2"/>
        <v>0</v>
      </c>
      <c r="D68" s="93"/>
      <c r="E68" s="93"/>
      <c r="F68" s="93"/>
      <c r="G68" s="93"/>
      <c r="H68" s="97"/>
    </row>
    <row r="69" spans="1:8" s="95" customFormat="1" ht="68.25">
      <c r="A69" s="106">
        <v>1456</v>
      </c>
      <c r="B69" s="91" t="s">
        <v>73</v>
      </c>
      <c r="C69" s="103">
        <f t="shared" si="2"/>
        <v>0</v>
      </c>
      <c r="D69" s="93"/>
      <c r="E69" s="93"/>
      <c r="F69" s="93"/>
      <c r="G69" s="93"/>
      <c r="H69" s="97"/>
    </row>
    <row r="70" spans="1:8" s="95" customFormat="1" ht="19.5">
      <c r="A70" s="106">
        <v>1459</v>
      </c>
      <c r="B70" s="91" t="s">
        <v>74</v>
      </c>
      <c r="C70" s="103">
        <f aca="true" t="shared" si="3" ref="C70:C101">SUM(D70:H70)</f>
        <v>0</v>
      </c>
      <c r="D70" s="93"/>
      <c r="E70" s="93"/>
      <c r="F70" s="93"/>
      <c r="G70" s="93"/>
      <c r="H70" s="97"/>
    </row>
    <row r="71" spans="1:8" s="95" customFormat="1" ht="19.5">
      <c r="A71" s="90">
        <v>1460</v>
      </c>
      <c r="B71" s="91" t="s">
        <v>75</v>
      </c>
      <c r="C71" s="103">
        <f t="shared" si="3"/>
        <v>0</v>
      </c>
      <c r="D71" s="103">
        <f>SUM(D72:D74)</f>
        <v>0</v>
      </c>
      <c r="E71" s="103">
        <f>SUM(E72:E74)</f>
        <v>0</v>
      </c>
      <c r="F71" s="92">
        <f>SUM(F72:F74)</f>
        <v>0</v>
      </c>
      <c r="G71" s="103">
        <f>SUM(G72:G74)</f>
        <v>0</v>
      </c>
      <c r="H71" s="105">
        <f>SUM(H72:H74)</f>
        <v>0</v>
      </c>
    </row>
    <row r="72" spans="1:8" s="95" customFormat="1" ht="29.25">
      <c r="A72" s="106">
        <v>1461</v>
      </c>
      <c r="B72" s="91" t="s">
        <v>76</v>
      </c>
      <c r="C72" s="103">
        <f t="shared" si="3"/>
        <v>0</v>
      </c>
      <c r="D72" s="93"/>
      <c r="E72" s="93"/>
      <c r="F72" s="93"/>
      <c r="G72" s="93"/>
      <c r="H72" s="97"/>
    </row>
    <row r="73" spans="1:8" s="95" customFormat="1" ht="29.25">
      <c r="A73" s="106">
        <v>1462</v>
      </c>
      <c r="B73" s="91" t="s">
        <v>77</v>
      </c>
      <c r="C73" s="103">
        <f t="shared" si="3"/>
        <v>0</v>
      </c>
      <c r="D73" s="93"/>
      <c r="E73" s="93"/>
      <c r="F73" s="93"/>
      <c r="G73" s="93"/>
      <c r="H73" s="97"/>
    </row>
    <row r="74" spans="1:8" s="95" customFormat="1" ht="29.25">
      <c r="A74" s="106">
        <v>1469</v>
      </c>
      <c r="B74" s="91" t="s">
        <v>78</v>
      </c>
      <c r="C74" s="103">
        <f t="shared" si="3"/>
        <v>0</v>
      </c>
      <c r="D74" s="93"/>
      <c r="E74" s="93"/>
      <c r="F74" s="93"/>
      <c r="G74" s="93"/>
      <c r="H74" s="97"/>
    </row>
    <row r="75" spans="1:8" s="95" customFormat="1" ht="29.25">
      <c r="A75" s="90">
        <v>1470</v>
      </c>
      <c r="B75" s="91" t="s">
        <v>79</v>
      </c>
      <c r="C75" s="103">
        <f t="shared" si="3"/>
        <v>0</v>
      </c>
      <c r="D75" s="103">
        <f>SUM(D76:D78)</f>
        <v>0</v>
      </c>
      <c r="E75" s="103">
        <f>SUM(E76:E78)</f>
        <v>0</v>
      </c>
      <c r="F75" s="92">
        <f>SUM(F76:F78)</f>
        <v>0</v>
      </c>
      <c r="G75" s="103">
        <f>SUM(G76:G78)</f>
        <v>0</v>
      </c>
      <c r="H75" s="105">
        <f>SUM(H76:H78)</f>
        <v>0</v>
      </c>
    </row>
    <row r="76" spans="1:8" s="95" customFormat="1" ht="9.75">
      <c r="A76" s="106">
        <v>1471</v>
      </c>
      <c r="B76" s="91" t="s">
        <v>80</v>
      </c>
      <c r="C76" s="103">
        <f t="shared" si="3"/>
        <v>0</v>
      </c>
      <c r="D76" s="93"/>
      <c r="E76" s="93"/>
      <c r="F76" s="93"/>
      <c r="G76" s="93"/>
      <c r="H76" s="97"/>
    </row>
    <row r="77" spans="1:8" s="95" customFormat="1" ht="9.75">
      <c r="A77" s="106">
        <v>1472</v>
      </c>
      <c r="B77" s="91" t="s">
        <v>81</v>
      </c>
      <c r="C77" s="103">
        <f t="shared" si="3"/>
        <v>0</v>
      </c>
      <c r="D77" s="93"/>
      <c r="E77" s="93"/>
      <c r="F77" s="93"/>
      <c r="G77" s="93"/>
      <c r="H77" s="97"/>
    </row>
    <row r="78" spans="1:8" s="95" customFormat="1" ht="9.75">
      <c r="A78" s="106">
        <v>1479</v>
      </c>
      <c r="B78" s="91" t="s">
        <v>82</v>
      </c>
      <c r="C78" s="103">
        <f t="shared" si="3"/>
        <v>0</v>
      </c>
      <c r="D78" s="93"/>
      <c r="E78" s="93"/>
      <c r="F78" s="93"/>
      <c r="G78" s="93"/>
      <c r="H78" s="97"/>
    </row>
    <row r="79" spans="1:8" s="95" customFormat="1" ht="9.75">
      <c r="A79" s="90">
        <v>1480</v>
      </c>
      <c r="B79" s="91" t="s">
        <v>83</v>
      </c>
      <c r="C79" s="103">
        <f t="shared" si="3"/>
        <v>25226</v>
      </c>
      <c r="D79" s="103">
        <f>SUM(D80:D86)</f>
        <v>25226</v>
      </c>
      <c r="E79" s="103">
        <f>SUM(E80:E86)</f>
        <v>0</v>
      </c>
      <c r="F79" s="92">
        <f>SUM(F80:F86)</f>
        <v>0</v>
      </c>
      <c r="G79" s="103">
        <f>SUM(G80:G86)</f>
        <v>0</v>
      </c>
      <c r="H79" s="105">
        <f>SUM(H80:H86)</f>
        <v>0</v>
      </c>
    </row>
    <row r="80" spans="1:8" s="95" customFormat="1" ht="19.5">
      <c r="A80" s="106">
        <v>1481</v>
      </c>
      <c r="B80" s="91" t="s">
        <v>84</v>
      </c>
      <c r="C80" s="103">
        <f t="shared" si="3"/>
        <v>0</v>
      </c>
      <c r="D80" s="93"/>
      <c r="E80" s="93"/>
      <c r="F80" s="93"/>
      <c r="G80" s="93"/>
      <c r="H80" s="97"/>
    </row>
    <row r="81" spans="1:8" s="95" customFormat="1" ht="19.5">
      <c r="A81" s="106">
        <v>1482</v>
      </c>
      <c r="B81" s="91" t="s">
        <v>85</v>
      </c>
      <c r="C81" s="103">
        <f t="shared" si="3"/>
        <v>15044</v>
      </c>
      <c r="D81" s="93">
        <f>6552+8492</f>
        <v>15044</v>
      </c>
      <c r="E81" s="93"/>
      <c r="F81" s="93"/>
      <c r="G81" s="93"/>
      <c r="H81" s="97"/>
    </row>
    <row r="82" spans="1:8" s="95" customFormat="1" ht="19.5">
      <c r="A82" s="106">
        <v>1483</v>
      </c>
      <c r="B82" s="91" t="s">
        <v>86</v>
      </c>
      <c r="C82" s="103">
        <f t="shared" si="3"/>
        <v>0</v>
      </c>
      <c r="D82" s="93"/>
      <c r="E82" s="93"/>
      <c r="F82" s="93"/>
      <c r="G82" s="93"/>
      <c r="H82" s="97"/>
    </row>
    <row r="83" spans="1:8" s="95" customFormat="1" ht="29.25">
      <c r="A83" s="106">
        <v>1484</v>
      </c>
      <c r="B83" s="91" t="s">
        <v>87</v>
      </c>
      <c r="C83" s="103">
        <f t="shared" si="3"/>
        <v>0</v>
      </c>
      <c r="D83" s="93"/>
      <c r="E83" s="93"/>
      <c r="F83" s="93"/>
      <c r="G83" s="93"/>
      <c r="H83" s="97"/>
    </row>
    <row r="84" spans="1:8" s="95" customFormat="1" ht="19.5">
      <c r="A84" s="106">
        <v>1485</v>
      </c>
      <c r="B84" s="91" t="s">
        <v>88</v>
      </c>
      <c r="C84" s="103">
        <f t="shared" si="3"/>
        <v>10182</v>
      </c>
      <c r="D84" s="93">
        <v>10182</v>
      </c>
      <c r="E84" s="93"/>
      <c r="F84" s="93"/>
      <c r="G84" s="93"/>
      <c r="H84" s="97"/>
    </row>
    <row r="85" spans="1:8" s="95" customFormat="1" ht="9.75">
      <c r="A85" s="106">
        <v>1486</v>
      </c>
      <c r="B85" s="91" t="s">
        <v>89</v>
      </c>
      <c r="C85" s="103">
        <f t="shared" si="3"/>
        <v>0</v>
      </c>
      <c r="D85" s="93"/>
      <c r="E85" s="93"/>
      <c r="F85" s="93"/>
      <c r="G85" s="93"/>
      <c r="H85" s="97"/>
    </row>
    <row r="86" spans="1:8" s="95" customFormat="1" ht="29.25">
      <c r="A86" s="106">
        <v>1489</v>
      </c>
      <c r="B86" s="91" t="s">
        <v>90</v>
      </c>
      <c r="C86" s="103">
        <f t="shared" si="3"/>
        <v>0</v>
      </c>
      <c r="D86" s="93"/>
      <c r="E86" s="93"/>
      <c r="F86" s="93"/>
      <c r="G86" s="93"/>
      <c r="H86" s="97"/>
    </row>
    <row r="87" spans="1:8" s="95" customFormat="1" ht="9.75">
      <c r="A87" s="90">
        <v>1490</v>
      </c>
      <c r="B87" s="91" t="s">
        <v>91</v>
      </c>
      <c r="C87" s="103">
        <f t="shared" si="3"/>
        <v>6358</v>
      </c>
      <c r="D87" s="103">
        <f>SUM(D88:D91)</f>
        <v>6358</v>
      </c>
      <c r="E87" s="103">
        <f>SUM(E88:E91)</f>
        <v>0</v>
      </c>
      <c r="F87" s="92">
        <f>SUM(F88:F91)</f>
        <v>0</v>
      </c>
      <c r="G87" s="103">
        <f>SUM(G88:G91)</f>
        <v>0</v>
      </c>
      <c r="H87" s="105">
        <f>SUM(H88:H91)</f>
        <v>0</v>
      </c>
    </row>
    <row r="88" spans="1:8" s="95" customFormat="1" ht="9.75">
      <c r="A88" s="106">
        <v>1491</v>
      </c>
      <c r="B88" s="91" t="s">
        <v>92</v>
      </c>
      <c r="C88" s="103">
        <f t="shared" si="3"/>
        <v>0</v>
      </c>
      <c r="D88" s="93"/>
      <c r="E88" s="93"/>
      <c r="F88" s="93"/>
      <c r="G88" s="93"/>
      <c r="H88" s="97"/>
    </row>
    <row r="89" spans="1:8" s="95" customFormat="1" ht="9.75">
      <c r="A89" s="106">
        <v>1492</v>
      </c>
      <c r="B89" s="91" t="s">
        <v>93</v>
      </c>
      <c r="C89" s="103">
        <f t="shared" si="3"/>
        <v>6358</v>
      </c>
      <c r="D89" s="93">
        <f>5032+1326</f>
        <v>6358</v>
      </c>
      <c r="E89" s="93"/>
      <c r="F89" s="93"/>
      <c r="G89" s="93"/>
      <c r="H89" s="97"/>
    </row>
    <row r="90" spans="1:8" s="95" customFormat="1" ht="9.75">
      <c r="A90" s="106">
        <v>1493</v>
      </c>
      <c r="B90" s="91" t="s">
        <v>94</v>
      </c>
      <c r="C90" s="103">
        <f t="shared" si="3"/>
        <v>0</v>
      </c>
      <c r="D90" s="93"/>
      <c r="E90" s="93"/>
      <c r="F90" s="93"/>
      <c r="G90" s="93"/>
      <c r="H90" s="97"/>
    </row>
    <row r="91" spans="1:8" s="95" customFormat="1" ht="19.5">
      <c r="A91" s="106">
        <v>1499</v>
      </c>
      <c r="B91" s="91" t="s">
        <v>95</v>
      </c>
      <c r="C91" s="103">
        <f t="shared" si="3"/>
        <v>0</v>
      </c>
      <c r="D91" s="93"/>
      <c r="E91" s="93"/>
      <c r="F91" s="93"/>
      <c r="G91" s="93"/>
      <c r="H91" s="97"/>
    </row>
    <row r="92" spans="1:8" s="59" customFormat="1" ht="45">
      <c r="A92" s="98">
        <v>1500</v>
      </c>
      <c r="B92" s="87" t="s">
        <v>96</v>
      </c>
      <c r="C92" s="100">
        <f t="shared" si="3"/>
        <v>0</v>
      </c>
      <c r="D92" s="100">
        <f>SUM(D93,D97,D105,D106,D107,D114,D123,D124,D127)</f>
        <v>0</v>
      </c>
      <c r="E92" s="100">
        <f>SUM(E93,E97,E105,E106,E107,E114,E123,E124,E127)</f>
        <v>0</v>
      </c>
      <c r="F92" s="88">
        <f>SUM(F93,F97,F105,F106,F107,F114,F123,F124,F127)</f>
        <v>0</v>
      </c>
      <c r="G92" s="100">
        <f>SUM(G93,G97,G105,G106,G107,G114,G123,G124,G127)</f>
        <v>0</v>
      </c>
      <c r="H92" s="101">
        <f>SUM(H93,H97,H105,H106,H107,H114,H123,H124,H127)</f>
        <v>0</v>
      </c>
    </row>
    <row r="93" spans="1:8" s="95" customFormat="1" ht="19.5">
      <c r="A93" s="90">
        <v>1510</v>
      </c>
      <c r="B93" s="91" t="s">
        <v>97</v>
      </c>
      <c r="C93" s="103">
        <f t="shared" si="3"/>
        <v>0</v>
      </c>
      <c r="D93" s="103">
        <f>SUM(D94:D96)</f>
        <v>0</v>
      </c>
      <c r="E93" s="103">
        <f>SUM(E94:E96)</f>
        <v>0</v>
      </c>
      <c r="F93" s="92">
        <f>SUM(F94:F96)</f>
        <v>0</v>
      </c>
      <c r="G93" s="103">
        <f>SUM(G94:G96)</f>
        <v>0</v>
      </c>
      <c r="H93" s="105">
        <f>SUM(H94:H96)</f>
        <v>0</v>
      </c>
    </row>
    <row r="94" spans="1:8" s="95" customFormat="1" ht="9.75">
      <c r="A94" s="106">
        <v>1511</v>
      </c>
      <c r="B94" s="91" t="s">
        <v>98</v>
      </c>
      <c r="C94" s="103">
        <f t="shared" si="3"/>
        <v>0</v>
      </c>
      <c r="D94" s="93"/>
      <c r="E94" s="93"/>
      <c r="F94" s="93"/>
      <c r="G94" s="93"/>
      <c r="H94" s="97"/>
    </row>
    <row r="95" spans="1:8" s="95" customFormat="1" ht="9.75">
      <c r="A95" s="106">
        <v>1512</v>
      </c>
      <c r="B95" s="91" t="s">
        <v>99</v>
      </c>
      <c r="C95" s="103">
        <f t="shared" si="3"/>
        <v>0</v>
      </c>
      <c r="D95" s="93"/>
      <c r="E95" s="93"/>
      <c r="F95" s="93"/>
      <c r="G95" s="93"/>
      <c r="H95" s="97"/>
    </row>
    <row r="96" spans="1:8" s="95" customFormat="1" ht="9.75">
      <c r="A96" s="106">
        <v>1513</v>
      </c>
      <c r="B96" s="91" t="s">
        <v>100</v>
      </c>
      <c r="C96" s="103">
        <f t="shared" si="3"/>
        <v>0</v>
      </c>
      <c r="D96" s="93"/>
      <c r="E96" s="93"/>
      <c r="F96" s="93"/>
      <c r="G96" s="93"/>
      <c r="H96" s="97"/>
    </row>
    <row r="97" spans="1:8" s="95" customFormat="1" ht="29.25">
      <c r="A97" s="90">
        <v>1520</v>
      </c>
      <c r="B97" s="91" t="s">
        <v>101</v>
      </c>
      <c r="C97" s="103">
        <f t="shared" si="3"/>
        <v>0</v>
      </c>
      <c r="D97" s="103">
        <f>SUM(D98:D104)</f>
        <v>0</v>
      </c>
      <c r="E97" s="103">
        <f>SUM(E98:E104)</f>
        <v>0</v>
      </c>
      <c r="F97" s="92">
        <f>SUM(F98:F104)</f>
        <v>0</v>
      </c>
      <c r="G97" s="103">
        <f>SUM(G98:G104)</f>
        <v>0</v>
      </c>
      <c r="H97" s="105">
        <f>SUM(H98:H104)</f>
        <v>0</v>
      </c>
    </row>
    <row r="98" spans="1:8" s="95" customFormat="1" ht="9.75">
      <c r="A98" s="106">
        <v>1521</v>
      </c>
      <c r="B98" s="91" t="s">
        <v>102</v>
      </c>
      <c r="C98" s="103">
        <f t="shared" si="3"/>
        <v>0</v>
      </c>
      <c r="D98" s="93"/>
      <c r="E98" s="93"/>
      <c r="F98" s="93"/>
      <c r="G98" s="93"/>
      <c r="H98" s="97"/>
    </row>
    <row r="99" spans="1:8" s="95" customFormat="1" ht="9.75">
      <c r="A99" s="106">
        <v>1522</v>
      </c>
      <c r="B99" s="91" t="s">
        <v>103</v>
      </c>
      <c r="C99" s="103">
        <f t="shared" si="3"/>
        <v>0</v>
      </c>
      <c r="D99" s="93"/>
      <c r="E99" s="93"/>
      <c r="F99" s="93"/>
      <c r="G99" s="93"/>
      <c r="H99" s="97"/>
    </row>
    <row r="100" spans="1:8" s="95" customFormat="1" ht="9.75">
      <c r="A100" s="106">
        <v>1523</v>
      </c>
      <c r="B100" s="91" t="s">
        <v>104</v>
      </c>
      <c r="C100" s="103">
        <f t="shared" si="3"/>
        <v>0</v>
      </c>
      <c r="D100" s="93"/>
      <c r="E100" s="93"/>
      <c r="F100" s="93"/>
      <c r="G100" s="93"/>
      <c r="H100" s="97"/>
    </row>
    <row r="101" spans="1:8" s="95" customFormat="1" ht="9.75">
      <c r="A101" s="106">
        <v>1524</v>
      </c>
      <c r="B101" s="91" t="s">
        <v>105</v>
      </c>
      <c r="C101" s="103">
        <f t="shared" si="3"/>
        <v>0</v>
      </c>
      <c r="D101" s="93"/>
      <c r="E101" s="93"/>
      <c r="F101" s="93"/>
      <c r="G101" s="93"/>
      <c r="H101" s="97"/>
    </row>
    <row r="102" spans="1:8" s="95" customFormat="1" ht="9.75">
      <c r="A102" s="106">
        <v>1525</v>
      </c>
      <c r="B102" s="91" t="s">
        <v>106</v>
      </c>
      <c r="C102" s="103">
        <f aca="true" t="shared" si="4" ref="C102:C133">SUM(D102:H102)</f>
        <v>0</v>
      </c>
      <c r="D102" s="93"/>
      <c r="E102" s="93"/>
      <c r="F102" s="93"/>
      <c r="G102" s="93"/>
      <c r="H102" s="97"/>
    </row>
    <row r="103" spans="1:8" s="95" customFormat="1" ht="9.75">
      <c r="A103" s="106">
        <v>1528</v>
      </c>
      <c r="B103" s="91" t="s">
        <v>107</v>
      </c>
      <c r="C103" s="103">
        <f t="shared" si="4"/>
        <v>0</v>
      </c>
      <c r="D103" s="93"/>
      <c r="E103" s="93"/>
      <c r="F103" s="93"/>
      <c r="G103" s="93"/>
      <c r="H103" s="97"/>
    </row>
    <row r="104" spans="1:8" s="95" customFormat="1" ht="19.5">
      <c r="A104" s="106">
        <v>1529</v>
      </c>
      <c r="B104" s="91" t="s">
        <v>108</v>
      </c>
      <c r="C104" s="103">
        <f t="shared" si="4"/>
        <v>0</v>
      </c>
      <c r="D104" s="93"/>
      <c r="E104" s="93"/>
      <c r="F104" s="93"/>
      <c r="G104" s="93"/>
      <c r="H104" s="97"/>
    </row>
    <row r="105" spans="1:8" s="95" customFormat="1" ht="19.5">
      <c r="A105" s="90">
        <v>1530</v>
      </c>
      <c r="B105" s="91" t="s">
        <v>109</v>
      </c>
      <c r="C105" s="103">
        <f t="shared" si="4"/>
        <v>0</v>
      </c>
      <c r="D105" s="93"/>
      <c r="E105" s="93"/>
      <c r="F105" s="93"/>
      <c r="G105" s="93"/>
      <c r="H105" s="97"/>
    </row>
    <row r="106" spans="1:8" s="95" customFormat="1" ht="19.5">
      <c r="A106" s="90">
        <v>1540</v>
      </c>
      <c r="B106" s="91" t="s">
        <v>110</v>
      </c>
      <c r="C106" s="103">
        <f t="shared" si="4"/>
        <v>0</v>
      </c>
      <c r="D106" s="93"/>
      <c r="E106" s="93"/>
      <c r="F106" s="93"/>
      <c r="G106" s="93"/>
      <c r="H106" s="97"/>
    </row>
    <row r="107" spans="1:8" s="95" customFormat="1" ht="19.5">
      <c r="A107" s="90">
        <v>1550</v>
      </c>
      <c r="B107" s="91" t="s">
        <v>111</v>
      </c>
      <c r="C107" s="103">
        <f t="shared" si="4"/>
        <v>0</v>
      </c>
      <c r="D107" s="103">
        <f>SUM(D108:D113)</f>
        <v>0</v>
      </c>
      <c r="E107" s="103">
        <f>SUM(E108:E113)</f>
        <v>0</v>
      </c>
      <c r="F107" s="92">
        <f>SUM(F108:F113)</f>
        <v>0</v>
      </c>
      <c r="G107" s="103">
        <f>SUM(G108:G113)</f>
        <v>0</v>
      </c>
      <c r="H107" s="105">
        <f>SUM(H108:H113)</f>
        <v>0</v>
      </c>
    </row>
    <row r="108" spans="1:8" s="95" customFormat="1" ht="9.75">
      <c r="A108" s="106">
        <v>1551</v>
      </c>
      <c r="B108" s="91" t="s">
        <v>112</v>
      </c>
      <c r="C108" s="103">
        <f t="shared" si="4"/>
        <v>0</v>
      </c>
      <c r="D108" s="93"/>
      <c r="E108" s="93"/>
      <c r="F108" s="93"/>
      <c r="G108" s="93"/>
      <c r="H108" s="97"/>
    </row>
    <row r="109" spans="1:8" s="95" customFormat="1" ht="9.75">
      <c r="A109" s="106">
        <v>1552</v>
      </c>
      <c r="B109" s="91" t="s">
        <v>113</v>
      </c>
      <c r="C109" s="103">
        <f t="shared" si="4"/>
        <v>0</v>
      </c>
      <c r="D109" s="93"/>
      <c r="E109" s="93"/>
      <c r="F109" s="93"/>
      <c r="G109" s="93"/>
      <c r="H109" s="97"/>
    </row>
    <row r="110" spans="1:8" s="95" customFormat="1" ht="19.5">
      <c r="A110" s="106">
        <v>1553</v>
      </c>
      <c r="B110" s="91" t="s">
        <v>114</v>
      </c>
      <c r="C110" s="103">
        <f t="shared" si="4"/>
        <v>0</v>
      </c>
      <c r="D110" s="93"/>
      <c r="E110" s="93"/>
      <c r="F110" s="93"/>
      <c r="G110" s="93"/>
      <c r="H110" s="97"/>
    </row>
    <row r="111" spans="1:8" s="95" customFormat="1" ht="29.25">
      <c r="A111" s="106">
        <v>1554</v>
      </c>
      <c r="B111" s="91" t="s">
        <v>115</v>
      </c>
      <c r="C111" s="103">
        <f t="shared" si="4"/>
        <v>0</v>
      </c>
      <c r="D111" s="93"/>
      <c r="E111" s="93"/>
      <c r="F111" s="93"/>
      <c r="G111" s="93"/>
      <c r="H111" s="97"/>
    </row>
    <row r="112" spans="1:8" s="95" customFormat="1" ht="19.5">
      <c r="A112" s="106">
        <v>1555</v>
      </c>
      <c r="B112" s="91" t="s">
        <v>116</v>
      </c>
      <c r="C112" s="103">
        <f t="shared" si="4"/>
        <v>0</v>
      </c>
      <c r="D112" s="93"/>
      <c r="E112" s="93"/>
      <c r="F112" s="93"/>
      <c r="G112" s="93"/>
      <c r="H112" s="97"/>
    </row>
    <row r="113" spans="1:8" s="95" customFormat="1" ht="19.5">
      <c r="A113" s="106">
        <v>1559</v>
      </c>
      <c r="B113" s="91" t="s">
        <v>117</v>
      </c>
      <c r="C113" s="103">
        <f t="shared" si="4"/>
        <v>0</v>
      </c>
      <c r="D113" s="93"/>
      <c r="E113" s="93"/>
      <c r="F113" s="93"/>
      <c r="G113" s="93"/>
      <c r="H113" s="97"/>
    </row>
    <row r="114" spans="1:8" s="95" customFormat="1" ht="29.25">
      <c r="A114" s="90">
        <v>1560</v>
      </c>
      <c r="B114" s="91" t="s">
        <v>118</v>
      </c>
      <c r="C114" s="103">
        <f t="shared" si="4"/>
        <v>0</v>
      </c>
      <c r="D114" s="103">
        <f>SUM(D115:D122)</f>
        <v>0</v>
      </c>
      <c r="E114" s="103">
        <f>SUM(E115:E122)</f>
        <v>0</v>
      </c>
      <c r="F114" s="103">
        <f>SUM(F115:F122)</f>
        <v>0</v>
      </c>
      <c r="G114" s="103">
        <f>SUM(G115:G122)</f>
        <v>0</v>
      </c>
      <c r="H114" s="105">
        <f>SUM(H115:H122)</f>
        <v>0</v>
      </c>
    </row>
    <row r="115" spans="1:8" s="95" customFormat="1" ht="19.5">
      <c r="A115" s="106">
        <v>1561</v>
      </c>
      <c r="B115" s="91" t="s">
        <v>119</v>
      </c>
      <c r="C115" s="103">
        <f t="shared" si="4"/>
        <v>0</v>
      </c>
      <c r="D115" s="93"/>
      <c r="E115" s="93"/>
      <c r="F115" s="93"/>
      <c r="G115" s="93"/>
      <c r="H115" s="97"/>
    </row>
    <row r="116" spans="1:8" s="95" customFormat="1" ht="19.5">
      <c r="A116" s="106">
        <v>1562</v>
      </c>
      <c r="B116" s="91" t="s">
        <v>120</v>
      </c>
      <c r="C116" s="103">
        <f t="shared" si="4"/>
        <v>0</v>
      </c>
      <c r="D116" s="93"/>
      <c r="E116" s="93"/>
      <c r="F116" s="93"/>
      <c r="G116" s="93"/>
      <c r="H116" s="97"/>
    </row>
    <row r="117" spans="1:8" s="95" customFormat="1" ht="9.75">
      <c r="A117" s="106">
        <v>1563</v>
      </c>
      <c r="B117" s="91" t="s">
        <v>121</v>
      </c>
      <c r="C117" s="103">
        <f t="shared" si="4"/>
        <v>0</v>
      </c>
      <c r="D117" s="93"/>
      <c r="E117" s="93"/>
      <c r="F117" s="93"/>
      <c r="G117" s="93"/>
      <c r="H117" s="97"/>
    </row>
    <row r="118" spans="1:8" s="95" customFormat="1" ht="9.75">
      <c r="A118" s="106">
        <v>1564</v>
      </c>
      <c r="B118" s="91" t="s">
        <v>122</v>
      </c>
      <c r="C118" s="103">
        <f t="shared" si="4"/>
        <v>0</v>
      </c>
      <c r="D118" s="93"/>
      <c r="E118" s="93"/>
      <c r="F118" s="93"/>
      <c r="G118" s="93"/>
      <c r="H118" s="97"/>
    </row>
    <row r="119" spans="1:8" s="95" customFormat="1" ht="9.75" customHeight="1">
      <c r="A119" s="106">
        <v>1565</v>
      </c>
      <c r="B119" s="91" t="s">
        <v>123</v>
      </c>
      <c r="C119" s="103">
        <f t="shared" si="4"/>
        <v>0</v>
      </c>
      <c r="D119" s="93"/>
      <c r="E119" s="93"/>
      <c r="F119" s="93"/>
      <c r="G119" s="93"/>
      <c r="H119" s="97"/>
    </row>
    <row r="120" spans="1:8" s="95" customFormat="1" ht="9.75" customHeight="1">
      <c r="A120" s="106">
        <v>1566</v>
      </c>
      <c r="B120" s="110" t="s">
        <v>124</v>
      </c>
      <c r="C120" s="103">
        <f t="shared" si="4"/>
        <v>0</v>
      </c>
      <c r="D120" s="93"/>
      <c r="E120" s="93"/>
      <c r="F120" s="93"/>
      <c r="G120" s="93"/>
      <c r="H120" s="97"/>
    </row>
    <row r="121" spans="1:8" s="95" customFormat="1" ht="41.25" customHeight="1">
      <c r="A121" s="106">
        <v>1567</v>
      </c>
      <c r="B121" s="110" t="s">
        <v>125</v>
      </c>
      <c r="C121" s="103">
        <f t="shared" si="4"/>
        <v>0</v>
      </c>
      <c r="D121" s="93"/>
      <c r="E121" s="93"/>
      <c r="F121" s="93"/>
      <c r="G121" s="93"/>
      <c r="H121" s="97"/>
    </row>
    <row r="122" spans="1:8" s="95" customFormat="1" ht="9.75" customHeight="1">
      <c r="A122" s="106">
        <v>1568</v>
      </c>
      <c r="B122" s="108" t="s">
        <v>126</v>
      </c>
      <c r="C122" s="103">
        <f t="shared" si="4"/>
        <v>0</v>
      </c>
      <c r="D122" s="93"/>
      <c r="E122" s="93"/>
      <c r="F122" s="93"/>
      <c r="G122" s="93"/>
      <c r="H122" s="97"/>
    </row>
    <row r="123" spans="1:8" s="95" customFormat="1" ht="9.75">
      <c r="A123" s="90">
        <v>1570</v>
      </c>
      <c r="B123" s="91" t="s">
        <v>127</v>
      </c>
      <c r="C123" s="103">
        <f t="shared" si="4"/>
        <v>0</v>
      </c>
      <c r="D123" s="93"/>
      <c r="E123" s="93"/>
      <c r="F123" s="93"/>
      <c r="G123" s="93"/>
      <c r="H123" s="97"/>
    </row>
    <row r="124" spans="1:8" s="95" customFormat="1" ht="19.5">
      <c r="A124" s="90">
        <v>1580</v>
      </c>
      <c r="B124" s="91" t="s">
        <v>128</v>
      </c>
      <c r="C124" s="103">
        <f t="shared" si="4"/>
        <v>0</v>
      </c>
      <c r="D124" s="103">
        <f>SUM(D125:D126)</f>
        <v>0</v>
      </c>
      <c r="E124" s="103">
        <f>SUM(E125:E126)</f>
        <v>0</v>
      </c>
      <c r="F124" s="92">
        <f>SUM(F125:F126)</f>
        <v>0</v>
      </c>
      <c r="G124" s="103">
        <f>SUM(G125:G126)</f>
        <v>0</v>
      </c>
      <c r="H124" s="105">
        <f>SUM(H125:H126)</f>
        <v>0</v>
      </c>
    </row>
    <row r="125" spans="1:8" s="95" customFormat="1" ht="9.75">
      <c r="A125" s="106">
        <v>1581</v>
      </c>
      <c r="B125" s="91" t="s">
        <v>129</v>
      </c>
      <c r="C125" s="103">
        <f t="shared" si="4"/>
        <v>0</v>
      </c>
      <c r="D125" s="93"/>
      <c r="E125" s="93"/>
      <c r="F125" s="93"/>
      <c r="G125" s="93"/>
      <c r="H125" s="97"/>
    </row>
    <row r="126" spans="1:8" s="95" customFormat="1" ht="19.5">
      <c r="A126" s="106">
        <v>1583</v>
      </c>
      <c r="B126" s="91" t="s">
        <v>130</v>
      </c>
      <c r="C126" s="103">
        <f t="shared" si="4"/>
        <v>0</v>
      </c>
      <c r="D126" s="93"/>
      <c r="E126" s="93"/>
      <c r="F126" s="93"/>
      <c r="G126" s="93"/>
      <c r="H126" s="97"/>
    </row>
    <row r="127" spans="1:8" s="95" customFormat="1" ht="9.75">
      <c r="A127" s="90">
        <v>1590</v>
      </c>
      <c r="B127" s="91" t="s">
        <v>131</v>
      </c>
      <c r="C127" s="103">
        <f t="shared" si="4"/>
        <v>0</v>
      </c>
      <c r="D127" s="93"/>
      <c r="E127" s="93"/>
      <c r="F127" s="93"/>
      <c r="G127" s="93"/>
      <c r="H127" s="97"/>
    </row>
    <row r="128" spans="1:8" s="59" customFormat="1" ht="22.5">
      <c r="A128" s="86">
        <v>1600</v>
      </c>
      <c r="B128" s="87" t="s">
        <v>132</v>
      </c>
      <c r="C128" s="100">
        <f t="shared" si="4"/>
        <v>0</v>
      </c>
      <c r="D128" s="100">
        <f>SUM(D129,D130,D131)</f>
        <v>0</v>
      </c>
      <c r="E128" s="100">
        <f>SUM(E129,E130,E131)</f>
        <v>0</v>
      </c>
      <c r="F128" s="88">
        <f>SUM(F129,F130,F131)</f>
        <v>0</v>
      </c>
      <c r="G128" s="100">
        <f>SUM(G129,G130,G131)</f>
        <v>0</v>
      </c>
      <c r="H128" s="101">
        <f>SUM(H129,H130,H131)</f>
        <v>0</v>
      </c>
    </row>
    <row r="129" spans="1:8" s="95" customFormat="1" ht="9.75">
      <c r="A129" s="90">
        <v>1610</v>
      </c>
      <c r="B129" s="91" t="s">
        <v>133</v>
      </c>
      <c r="C129" s="103">
        <f t="shared" si="4"/>
        <v>0</v>
      </c>
      <c r="D129" s="93"/>
      <c r="E129" s="93"/>
      <c r="F129" s="93"/>
      <c r="G129" s="93"/>
      <c r="H129" s="97"/>
    </row>
    <row r="130" spans="1:8" s="95" customFormat="1" ht="9.75">
      <c r="A130" s="90">
        <v>1620</v>
      </c>
      <c r="B130" s="91" t="s">
        <v>134</v>
      </c>
      <c r="C130" s="103">
        <f t="shared" si="4"/>
        <v>0</v>
      </c>
      <c r="D130" s="93"/>
      <c r="E130" s="93"/>
      <c r="F130" s="93"/>
      <c r="G130" s="93"/>
      <c r="H130" s="97"/>
    </row>
    <row r="131" spans="1:8" s="95" customFormat="1" ht="9.75">
      <c r="A131" s="90">
        <v>1630</v>
      </c>
      <c r="B131" s="91" t="s">
        <v>135</v>
      </c>
      <c r="C131" s="103">
        <f t="shared" si="4"/>
        <v>0</v>
      </c>
      <c r="D131" s="93"/>
      <c r="E131" s="93"/>
      <c r="F131" s="93"/>
      <c r="G131" s="93"/>
      <c r="H131" s="97"/>
    </row>
    <row r="132" spans="1:8" s="59" customFormat="1" ht="22.5">
      <c r="A132" s="86">
        <v>2000</v>
      </c>
      <c r="B132" s="87" t="s">
        <v>136</v>
      </c>
      <c r="C132" s="100">
        <f t="shared" si="4"/>
        <v>0</v>
      </c>
      <c r="D132" s="99"/>
      <c r="E132" s="99"/>
      <c r="F132" s="99"/>
      <c r="G132" s="99"/>
      <c r="H132" s="111"/>
    </row>
    <row r="133" spans="1:8" s="59" customFormat="1" ht="22.5">
      <c r="A133" s="86">
        <v>3000</v>
      </c>
      <c r="B133" s="87" t="s">
        <v>137</v>
      </c>
      <c r="C133" s="100">
        <f t="shared" si="4"/>
        <v>0</v>
      </c>
      <c r="D133" s="100">
        <f>SUM(D134,D135,D136,D137,D138,D140)</f>
        <v>0</v>
      </c>
      <c r="E133" s="100">
        <f>SUM(E134,E135,E136,E137,E138,E140)</f>
        <v>0</v>
      </c>
      <c r="F133" s="88">
        <f>SUM(F134,F135,F136,F137,F138,F140)</f>
        <v>0</v>
      </c>
      <c r="G133" s="100">
        <f>SUM(G134,G135,G136,G137,G138,G140)</f>
        <v>0</v>
      </c>
      <c r="H133" s="101">
        <f>SUM(H134,H135,H136,H137,H138,H140)</f>
        <v>0</v>
      </c>
    </row>
    <row r="134" spans="1:8" s="49" customFormat="1" ht="11.25">
      <c r="A134" s="85">
        <v>3100</v>
      </c>
      <c r="B134" s="45" t="s">
        <v>138</v>
      </c>
      <c r="C134" s="65">
        <f aca="true" t="shared" si="5" ref="C134:C158">SUM(D134:H134)</f>
        <v>0</v>
      </c>
      <c r="D134" s="51"/>
      <c r="E134" s="51"/>
      <c r="F134" s="51"/>
      <c r="G134" s="51"/>
      <c r="H134" s="52"/>
    </row>
    <row r="135" spans="1:8" s="49" customFormat="1" ht="22.5">
      <c r="A135" s="85">
        <v>3200</v>
      </c>
      <c r="B135" s="45" t="s">
        <v>139</v>
      </c>
      <c r="C135" s="65">
        <f t="shared" si="5"/>
        <v>0</v>
      </c>
      <c r="D135" s="51"/>
      <c r="E135" s="51"/>
      <c r="F135" s="51"/>
      <c r="G135" s="51"/>
      <c r="H135" s="52"/>
    </row>
    <row r="136" spans="1:8" s="49" customFormat="1" ht="22.5">
      <c r="A136" s="85">
        <v>3300</v>
      </c>
      <c r="B136" s="45" t="s">
        <v>140</v>
      </c>
      <c r="C136" s="65">
        <f t="shared" si="5"/>
        <v>0</v>
      </c>
      <c r="D136" s="51"/>
      <c r="E136" s="51"/>
      <c r="F136" s="51"/>
      <c r="G136" s="51"/>
      <c r="H136" s="52"/>
    </row>
    <row r="137" spans="1:8" s="49" customFormat="1" ht="22.5">
      <c r="A137" s="85">
        <v>3400</v>
      </c>
      <c r="B137" s="45" t="s">
        <v>141</v>
      </c>
      <c r="C137" s="65">
        <f t="shared" si="5"/>
        <v>0</v>
      </c>
      <c r="D137" s="51"/>
      <c r="E137" s="51"/>
      <c r="F137" s="51"/>
      <c r="G137" s="51"/>
      <c r="H137" s="52"/>
    </row>
    <row r="138" spans="1:8" s="49" customFormat="1" ht="11.25">
      <c r="A138" s="85">
        <v>3500</v>
      </c>
      <c r="B138" s="45" t="s">
        <v>142</v>
      </c>
      <c r="C138" s="65">
        <f t="shared" si="5"/>
        <v>0</v>
      </c>
      <c r="D138" s="51"/>
      <c r="E138" s="51"/>
      <c r="F138" s="51"/>
      <c r="G138" s="51"/>
      <c r="H138" s="52"/>
    </row>
    <row r="139" spans="1:8" s="49" customFormat="1" ht="22.5">
      <c r="A139" s="85">
        <v>3600</v>
      </c>
      <c r="B139" s="45" t="s">
        <v>143</v>
      </c>
      <c r="C139" s="65">
        <f t="shared" si="5"/>
        <v>0</v>
      </c>
      <c r="D139" s="51"/>
      <c r="E139" s="51"/>
      <c r="F139" s="51"/>
      <c r="G139" s="51"/>
      <c r="H139" s="52"/>
    </row>
    <row r="140" spans="1:8" s="49" customFormat="1" ht="33.75">
      <c r="A140" s="85">
        <v>3800</v>
      </c>
      <c r="B140" s="45" t="s">
        <v>144</v>
      </c>
      <c r="C140" s="65">
        <f t="shared" si="5"/>
        <v>0</v>
      </c>
      <c r="D140" s="51"/>
      <c r="E140" s="51"/>
      <c r="F140" s="51"/>
      <c r="G140" s="51"/>
      <c r="H140" s="52"/>
    </row>
    <row r="141" spans="1:8" s="84" customFormat="1" ht="51">
      <c r="A141" s="112"/>
      <c r="B141" s="113" t="s">
        <v>145</v>
      </c>
      <c r="C141" s="114">
        <f t="shared" si="5"/>
        <v>0</v>
      </c>
      <c r="D141" s="114">
        <f>SUM(D142,D154,D155)</f>
        <v>0</v>
      </c>
      <c r="E141" s="114">
        <f>SUM(E142,E154,E155)</f>
        <v>0</v>
      </c>
      <c r="F141" s="115">
        <f>SUM(F142,F154,F155)</f>
        <v>0</v>
      </c>
      <c r="G141" s="114">
        <f>SUM(G142,G154,G155)</f>
        <v>0</v>
      </c>
      <c r="H141" s="116">
        <f>SUM(H142,H154,H155)</f>
        <v>0</v>
      </c>
    </row>
    <row r="142" spans="1:8" s="59" customFormat="1" ht="20.25" customHeight="1">
      <c r="A142" s="117">
        <v>4000</v>
      </c>
      <c r="B142" s="54" t="s">
        <v>146</v>
      </c>
      <c r="C142" s="118">
        <f t="shared" si="5"/>
        <v>0</v>
      </c>
      <c r="D142" s="118">
        <f>SUM(D143,D149,D150,D151,D152,D153)</f>
        <v>0</v>
      </c>
      <c r="E142" s="118">
        <f>SUM(E143,E149,E150,E151,E152,E153)</f>
        <v>0</v>
      </c>
      <c r="F142" s="118">
        <f>SUM(F143,F149,F150,F151,F152,F153)</f>
        <v>0</v>
      </c>
      <c r="G142" s="118">
        <f>SUM(G143,G149,G150,G151,G152,G153)</f>
        <v>0</v>
      </c>
      <c r="H142" s="119">
        <f>SUM(H143,H149,H150,H151,H152,H153)</f>
        <v>0</v>
      </c>
    </row>
    <row r="143" spans="1:8" s="49" customFormat="1" ht="22.5">
      <c r="A143" s="85">
        <v>4100</v>
      </c>
      <c r="B143" s="45" t="s">
        <v>147</v>
      </c>
      <c r="C143" s="65">
        <f t="shared" si="5"/>
        <v>0</v>
      </c>
      <c r="D143" s="65">
        <f>SUM(D144:D148)</f>
        <v>0</v>
      </c>
      <c r="E143" s="65">
        <f>SUM(E144:E148)</f>
        <v>0</v>
      </c>
      <c r="F143" s="46">
        <f>SUM(F144:F148)</f>
        <v>0</v>
      </c>
      <c r="G143" s="65">
        <f>SUM(G144:G148)</f>
        <v>0</v>
      </c>
      <c r="H143" s="120">
        <f>SUM(H144:H148)</f>
        <v>0</v>
      </c>
    </row>
    <row r="144" spans="1:8" s="95" customFormat="1" ht="9.75">
      <c r="A144" s="90">
        <v>4110</v>
      </c>
      <c r="B144" s="91" t="s">
        <v>148</v>
      </c>
      <c r="C144" s="103">
        <f t="shared" si="5"/>
        <v>0</v>
      </c>
      <c r="D144" s="93"/>
      <c r="E144" s="93"/>
      <c r="F144" s="93"/>
      <c r="G144" s="93"/>
      <c r="H144" s="97"/>
    </row>
    <row r="145" spans="1:8" s="95" customFormat="1" ht="9.75">
      <c r="A145" s="90">
        <v>4140</v>
      </c>
      <c r="B145" s="91" t="s">
        <v>149</v>
      </c>
      <c r="C145" s="103">
        <f t="shared" si="5"/>
        <v>0</v>
      </c>
      <c r="D145" s="93"/>
      <c r="E145" s="93"/>
      <c r="F145" s="93"/>
      <c r="G145" s="93"/>
      <c r="H145" s="97"/>
    </row>
    <row r="146" spans="1:8" s="95" customFormat="1" ht="9.75">
      <c r="A146" s="90">
        <v>4150</v>
      </c>
      <c r="B146" s="91" t="s">
        <v>150</v>
      </c>
      <c r="C146" s="103">
        <f t="shared" si="5"/>
        <v>0</v>
      </c>
      <c r="D146" s="93"/>
      <c r="E146" s="93"/>
      <c r="F146" s="93"/>
      <c r="G146" s="93"/>
      <c r="H146" s="97"/>
    </row>
    <row r="147" spans="1:8" s="95" customFormat="1" ht="19.5">
      <c r="A147" s="90">
        <v>4160</v>
      </c>
      <c r="B147" s="91" t="s">
        <v>151</v>
      </c>
      <c r="C147" s="103">
        <f t="shared" si="5"/>
        <v>0</v>
      </c>
      <c r="D147" s="93"/>
      <c r="E147" s="93"/>
      <c r="F147" s="93"/>
      <c r="G147" s="93"/>
      <c r="H147" s="97"/>
    </row>
    <row r="148" spans="1:8" s="95" customFormat="1" ht="9.75">
      <c r="A148" s="90">
        <v>4180</v>
      </c>
      <c r="B148" s="91" t="s">
        <v>152</v>
      </c>
      <c r="C148" s="103">
        <f t="shared" si="5"/>
        <v>0</v>
      </c>
      <c r="D148" s="93"/>
      <c r="E148" s="93"/>
      <c r="F148" s="93"/>
      <c r="G148" s="93"/>
      <c r="H148" s="97"/>
    </row>
    <row r="149" spans="1:8" s="49" customFormat="1" ht="22.5">
      <c r="A149" s="85">
        <v>4200</v>
      </c>
      <c r="B149" s="45" t="s">
        <v>153</v>
      </c>
      <c r="C149" s="65">
        <f t="shared" si="5"/>
        <v>0</v>
      </c>
      <c r="D149" s="51"/>
      <c r="E149" s="51"/>
      <c r="F149" s="51"/>
      <c r="G149" s="51"/>
      <c r="H149" s="52"/>
    </row>
    <row r="150" spans="1:8" s="49" customFormat="1" ht="11.25">
      <c r="A150" s="85">
        <v>4300</v>
      </c>
      <c r="B150" s="121" t="s">
        <v>154</v>
      </c>
      <c r="C150" s="65">
        <f t="shared" si="5"/>
        <v>0</v>
      </c>
      <c r="D150" s="51"/>
      <c r="E150" s="51"/>
      <c r="F150" s="51"/>
      <c r="G150" s="51"/>
      <c r="H150" s="52"/>
    </row>
    <row r="151" spans="1:8" s="49" customFormat="1" ht="33.75">
      <c r="A151" s="122">
        <v>4400</v>
      </c>
      <c r="B151" s="121" t="s">
        <v>155</v>
      </c>
      <c r="C151" s="65">
        <f t="shared" si="5"/>
        <v>0</v>
      </c>
      <c r="D151" s="51"/>
      <c r="E151" s="51"/>
      <c r="F151" s="51"/>
      <c r="G151" s="51"/>
      <c r="H151" s="52"/>
    </row>
    <row r="152" spans="1:8" s="49" customFormat="1" ht="22.5">
      <c r="A152" s="85">
        <v>4500</v>
      </c>
      <c r="B152" s="121" t="s">
        <v>156</v>
      </c>
      <c r="C152" s="65">
        <f t="shared" si="5"/>
        <v>0</v>
      </c>
      <c r="D152" s="51"/>
      <c r="E152" s="51"/>
      <c r="F152" s="51"/>
      <c r="G152" s="51"/>
      <c r="H152" s="52"/>
    </row>
    <row r="153" spans="1:8" s="49" customFormat="1" ht="11.25">
      <c r="A153" s="85">
        <v>4700</v>
      </c>
      <c r="B153" s="121" t="s">
        <v>157</v>
      </c>
      <c r="C153" s="65">
        <f t="shared" si="5"/>
        <v>0</v>
      </c>
      <c r="D153" s="51">
        <v>0</v>
      </c>
      <c r="E153" s="51"/>
      <c r="F153" s="51"/>
      <c r="G153" s="51"/>
      <c r="H153" s="52"/>
    </row>
    <row r="154" spans="1:8" s="49" customFormat="1" ht="11.25">
      <c r="A154" s="85">
        <v>6000</v>
      </c>
      <c r="B154" s="123" t="s">
        <v>158</v>
      </c>
      <c r="C154" s="61">
        <f t="shared" si="5"/>
        <v>0</v>
      </c>
      <c r="D154" s="51"/>
      <c r="E154" s="51"/>
      <c r="F154" s="51"/>
      <c r="G154" s="51"/>
      <c r="H154" s="52"/>
    </row>
    <row r="155" spans="1:8" s="59" customFormat="1" ht="11.25">
      <c r="A155" s="86">
        <v>7000</v>
      </c>
      <c r="B155" s="124" t="s">
        <v>159</v>
      </c>
      <c r="C155" s="118">
        <f t="shared" si="5"/>
        <v>0</v>
      </c>
      <c r="D155" s="99"/>
      <c r="E155" s="99"/>
      <c r="F155" s="99"/>
      <c r="G155" s="99"/>
      <c r="H155" s="111"/>
    </row>
    <row r="156" spans="1:8" s="59" customFormat="1" ht="22.5">
      <c r="A156" s="125"/>
      <c r="B156" s="126" t="s">
        <v>160</v>
      </c>
      <c r="C156" s="88">
        <f t="shared" si="5"/>
        <v>0</v>
      </c>
      <c r="D156" s="88">
        <f>SUM(D157:D158)</f>
        <v>0</v>
      </c>
      <c r="E156" s="88">
        <f>SUM(E157:E158)</f>
        <v>0</v>
      </c>
      <c r="F156" s="88">
        <f>SUM(F157:F158)</f>
        <v>0</v>
      </c>
      <c r="G156" s="88">
        <f>SUM(G157:G158)</f>
        <v>0</v>
      </c>
      <c r="H156" s="127">
        <f>SUM(H157:H158)</f>
        <v>0</v>
      </c>
    </row>
    <row r="157" spans="1:8" s="59" customFormat="1" ht="11.25">
      <c r="A157" s="125"/>
      <c r="B157" s="128" t="s">
        <v>19</v>
      </c>
      <c r="C157" s="100">
        <f t="shared" si="5"/>
        <v>0</v>
      </c>
      <c r="D157" s="99"/>
      <c r="E157" s="99"/>
      <c r="F157" s="99"/>
      <c r="G157" s="99"/>
      <c r="H157" s="111"/>
    </row>
    <row r="158" spans="1:8" s="59" customFormat="1" ht="11.25">
      <c r="A158" s="125"/>
      <c r="B158" s="128" t="s">
        <v>20</v>
      </c>
      <c r="C158" s="100">
        <f t="shared" si="5"/>
        <v>0</v>
      </c>
      <c r="D158" s="99"/>
      <c r="E158" s="99"/>
      <c r="F158" s="99"/>
      <c r="G158" s="99"/>
      <c r="H158" s="111"/>
    </row>
    <row r="159" spans="1:8" s="130" customFormat="1" ht="8.25">
      <c r="A159" s="129"/>
      <c r="B159" s="130" t="s">
        <v>161</v>
      </c>
      <c r="C159" s="131">
        <f aca="true" t="shared" si="6" ref="C159:H159">SUM(C156,C155,C154,C142,C133,C132,C128,C92,C45,C42,C41,C34)</f>
        <v>37251</v>
      </c>
      <c r="D159" s="131">
        <f t="shared" si="6"/>
        <v>37251</v>
      </c>
      <c r="E159" s="131">
        <f t="shared" si="6"/>
        <v>0</v>
      </c>
      <c r="F159" s="131">
        <f t="shared" si="6"/>
        <v>0</v>
      </c>
      <c r="G159" s="131">
        <f t="shared" si="6"/>
        <v>0</v>
      </c>
      <c r="H159" s="132">
        <f t="shared" si="6"/>
        <v>0</v>
      </c>
    </row>
    <row r="160" s="134" customFormat="1" ht="11.25">
      <c r="A160" s="133"/>
    </row>
    <row r="161" s="134" customFormat="1" ht="11.25">
      <c r="A161" s="133"/>
    </row>
    <row r="162" s="134" customFormat="1" ht="11.25">
      <c r="A162" s="133"/>
    </row>
    <row r="163" s="134" customFormat="1" ht="11.25">
      <c r="A163" s="133"/>
    </row>
    <row r="164" s="134" customFormat="1" ht="11.25">
      <c r="A164" s="133"/>
    </row>
    <row r="165" s="134" customFormat="1" ht="11.25">
      <c r="A165" s="133"/>
    </row>
    <row r="166" s="134" customFormat="1" ht="11.25">
      <c r="A166" s="133"/>
    </row>
    <row r="167" s="134" customFormat="1" ht="11.25">
      <c r="A167" s="133"/>
    </row>
    <row r="168" s="134" customFormat="1" ht="11.25">
      <c r="A168" s="133"/>
    </row>
    <row r="169" s="134" customFormat="1" ht="11.25">
      <c r="A169" s="133"/>
    </row>
    <row r="170" s="134" customFormat="1" ht="11.25">
      <c r="A170" s="133"/>
    </row>
    <row r="171" s="134" customFormat="1" ht="11.25">
      <c r="A171" s="133"/>
    </row>
    <row r="172" s="134" customFormat="1" ht="11.25">
      <c r="A172" s="133"/>
    </row>
    <row r="173" s="134" customFormat="1" ht="11.25">
      <c r="A173" s="133"/>
    </row>
    <row r="174" s="134" customFormat="1" ht="11.25">
      <c r="A174" s="133"/>
    </row>
    <row r="175" s="134" customFormat="1" ht="11.25">
      <c r="A175" s="133"/>
    </row>
    <row r="176" s="134" customFormat="1" ht="11.25">
      <c r="A176" s="133"/>
    </row>
    <row r="177" s="134" customFormat="1" ht="11.25">
      <c r="A177" s="133"/>
    </row>
    <row r="178" s="134" customFormat="1" ht="11.25">
      <c r="A178" s="133"/>
    </row>
    <row r="179" s="134" customFormat="1" ht="11.25">
      <c r="A179" s="133"/>
    </row>
    <row r="180" s="134" customFormat="1" ht="11.25">
      <c r="A180" s="133"/>
    </row>
    <row r="181" s="134" customFormat="1" ht="11.25">
      <c r="A181" s="133"/>
    </row>
    <row r="182" s="134" customFormat="1" ht="11.25">
      <c r="A182" s="133"/>
    </row>
    <row r="183" s="134" customFormat="1" ht="11.25">
      <c r="A183" s="133"/>
    </row>
    <row r="184" s="134" customFormat="1" ht="11.25">
      <c r="A184" s="133"/>
    </row>
    <row r="185" s="134" customFormat="1" ht="11.25">
      <c r="A185" s="133"/>
    </row>
    <row r="186" s="134" customFormat="1" ht="11.25">
      <c r="A186" s="133"/>
    </row>
    <row r="187" s="134" customFormat="1" ht="11.25">
      <c r="A187" s="133"/>
    </row>
    <row r="188" s="134" customFormat="1" ht="11.25">
      <c r="A188" s="133"/>
    </row>
    <row r="189" s="134" customFormat="1" ht="11.25">
      <c r="A189" s="133"/>
    </row>
    <row r="190" s="134" customFormat="1" ht="11.25">
      <c r="A190" s="133"/>
    </row>
    <row r="191" s="134" customFormat="1" ht="11.25">
      <c r="A191" s="133"/>
    </row>
    <row r="192" s="134" customFormat="1" ht="11.25">
      <c r="A192" s="133"/>
    </row>
    <row r="193" s="134" customFormat="1" ht="11.25">
      <c r="A193" s="133"/>
    </row>
    <row r="194" s="134" customFormat="1" ht="11.25">
      <c r="A194" s="133"/>
    </row>
    <row r="195" s="134" customFormat="1" ht="11.25">
      <c r="A195" s="133"/>
    </row>
    <row r="196" s="134" customFormat="1" ht="11.25">
      <c r="A196" s="133"/>
    </row>
    <row r="197" s="134" customFormat="1" ht="11.25">
      <c r="A197" s="133"/>
    </row>
    <row r="198" s="134" customFormat="1" ht="11.25">
      <c r="A198" s="133"/>
    </row>
    <row r="199" s="134" customFormat="1" ht="11.25">
      <c r="A199" s="133"/>
    </row>
    <row r="200" s="134" customFormat="1" ht="11.25">
      <c r="A200" s="133"/>
    </row>
    <row r="201" s="134" customFormat="1" ht="11.25">
      <c r="A201" s="133"/>
    </row>
    <row r="202" s="134" customFormat="1" ht="11.25">
      <c r="A202" s="133"/>
    </row>
    <row r="203" s="134" customFormat="1" ht="11.25">
      <c r="A203" s="133"/>
    </row>
    <row r="204" s="134" customFormat="1" ht="11.25">
      <c r="A204" s="133"/>
    </row>
    <row r="205" s="134" customFormat="1" ht="11.25">
      <c r="A205" s="133"/>
    </row>
    <row r="206" s="134" customFormat="1" ht="11.25">
      <c r="A206" s="133"/>
    </row>
    <row r="207" s="134" customFormat="1" ht="11.25">
      <c r="A207" s="133"/>
    </row>
    <row r="208" s="134" customFormat="1" ht="11.25">
      <c r="A208" s="133"/>
    </row>
    <row r="209" s="134" customFormat="1" ht="11.25">
      <c r="A209" s="133"/>
    </row>
    <row r="210" s="134" customFormat="1" ht="11.25">
      <c r="A210" s="133"/>
    </row>
    <row r="211" s="134" customFormat="1" ht="11.25">
      <c r="A211" s="133"/>
    </row>
    <row r="212" s="134" customFormat="1" ht="11.25">
      <c r="A212" s="133"/>
    </row>
    <row r="213" s="134" customFormat="1" ht="11.25">
      <c r="A213" s="133"/>
    </row>
    <row r="214" s="134" customFormat="1" ht="11.25">
      <c r="A214" s="133"/>
    </row>
    <row r="215" s="134" customFormat="1" ht="11.25">
      <c r="A215" s="133"/>
    </row>
    <row r="216" s="134" customFormat="1" ht="11.25">
      <c r="A216" s="133"/>
    </row>
    <row r="217" s="134" customFormat="1" ht="11.25">
      <c r="A217" s="133"/>
    </row>
    <row r="218" s="134" customFormat="1" ht="11.25">
      <c r="A218" s="133"/>
    </row>
    <row r="219" s="134" customFormat="1" ht="11.25">
      <c r="A219" s="133"/>
    </row>
    <row r="220" s="134" customFormat="1" ht="11.25">
      <c r="A220" s="133"/>
    </row>
    <row r="221" s="134" customFormat="1" ht="11.25">
      <c r="A221" s="133"/>
    </row>
    <row r="222" s="134" customFormat="1" ht="11.25">
      <c r="A222" s="133"/>
    </row>
    <row r="223" s="134" customFormat="1" ht="11.25">
      <c r="A223" s="133"/>
    </row>
    <row r="224" s="134" customFormat="1" ht="11.25">
      <c r="A224" s="133"/>
    </row>
    <row r="225" s="134" customFormat="1" ht="11.25">
      <c r="A225" s="133"/>
    </row>
    <row r="226" s="134" customFormat="1" ht="11.25">
      <c r="A226" s="133"/>
    </row>
    <row r="227" s="134" customFormat="1" ht="11.25">
      <c r="A227" s="133"/>
    </row>
    <row r="228" s="134" customFormat="1" ht="11.25">
      <c r="A228" s="133"/>
    </row>
    <row r="229" s="134" customFormat="1" ht="11.25">
      <c r="A229" s="133"/>
    </row>
    <row r="230" s="134" customFormat="1" ht="11.25">
      <c r="A230" s="133"/>
    </row>
    <row r="231" s="134" customFormat="1" ht="11.25">
      <c r="A231" s="133"/>
    </row>
    <row r="232" s="134" customFormat="1" ht="11.25">
      <c r="A232" s="133"/>
    </row>
    <row r="233" s="134" customFormat="1" ht="11.25">
      <c r="A233" s="133"/>
    </row>
    <row r="234" s="134" customFormat="1" ht="11.25">
      <c r="A234" s="133"/>
    </row>
    <row r="235" s="134" customFormat="1" ht="11.25">
      <c r="A235" s="133"/>
    </row>
    <row r="236" s="134" customFormat="1" ht="11.25">
      <c r="A236" s="133"/>
    </row>
    <row r="237" s="134" customFormat="1" ht="11.25">
      <c r="A237" s="133"/>
    </row>
    <row r="238" s="134" customFormat="1" ht="11.25">
      <c r="A238" s="133"/>
    </row>
    <row r="239" s="134" customFormat="1" ht="11.25">
      <c r="A239" s="133"/>
    </row>
    <row r="240" s="134" customFormat="1" ht="11.25">
      <c r="A240" s="133"/>
    </row>
    <row r="241" s="134" customFormat="1" ht="11.25">
      <c r="A241" s="133"/>
    </row>
    <row r="242" s="134" customFormat="1" ht="11.25">
      <c r="A242" s="133"/>
    </row>
    <row r="243" s="134" customFormat="1" ht="11.25">
      <c r="A243" s="133"/>
    </row>
    <row r="244" s="134" customFormat="1" ht="11.25">
      <c r="A244" s="133"/>
    </row>
    <row r="245" s="134" customFormat="1" ht="11.25">
      <c r="A245" s="133"/>
    </row>
    <row r="246" s="134" customFormat="1" ht="11.25">
      <c r="A246" s="133"/>
    </row>
    <row r="247" s="134" customFormat="1" ht="11.25">
      <c r="A247" s="133"/>
    </row>
    <row r="248" s="134" customFormat="1" ht="11.25">
      <c r="A248" s="133"/>
    </row>
    <row r="249" s="134" customFormat="1" ht="11.25">
      <c r="A249" s="133"/>
    </row>
    <row r="250" s="134" customFormat="1" ht="11.25">
      <c r="A250" s="133"/>
    </row>
    <row r="251" s="134" customFormat="1" ht="11.25">
      <c r="A251" s="133"/>
    </row>
    <row r="252" s="134" customFormat="1" ht="11.25">
      <c r="A252" s="133"/>
    </row>
    <row r="253" s="134" customFormat="1" ht="11.25">
      <c r="A253" s="133"/>
    </row>
    <row r="254" s="134" customFormat="1" ht="11.25">
      <c r="A254" s="133"/>
    </row>
    <row r="255" s="134" customFormat="1" ht="11.25">
      <c r="A255" s="133"/>
    </row>
    <row r="256" s="134" customFormat="1" ht="11.25">
      <c r="A256" s="133"/>
    </row>
    <row r="257" s="134" customFormat="1" ht="11.25">
      <c r="A257" s="133"/>
    </row>
    <row r="258" s="134" customFormat="1" ht="11.25">
      <c r="A258" s="133"/>
    </row>
    <row r="259" s="134" customFormat="1" ht="11.25">
      <c r="A259" s="133"/>
    </row>
    <row r="260" s="134" customFormat="1" ht="11.25">
      <c r="A260" s="133"/>
    </row>
    <row r="261" s="134" customFormat="1" ht="11.25">
      <c r="A261" s="133"/>
    </row>
    <row r="262" s="134" customFormat="1" ht="11.25">
      <c r="A262" s="133"/>
    </row>
    <row r="263" s="134" customFormat="1" ht="11.25">
      <c r="A263" s="133"/>
    </row>
    <row r="264" s="134" customFormat="1" ht="11.25">
      <c r="A264" s="133"/>
    </row>
    <row r="265" s="134" customFormat="1" ht="11.25">
      <c r="A265" s="133"/>
    </row>
    <row r="266" s="134" customFormat="1" ht="11.25">
      <c r="A266" s="133"/>
    </row>
    <row r="267" s="134" customFormat="1" ht="11.25">
      <c r="A267" s="133"/>
    </row>
    <row r="268" s="134" customFormat="1" ht="11.25">
      <c r="A268" s="133"/>
    </row>
    <row r="269" s="134" customFormat="1" ht="11.25">
      <c r="A269" s="133"/>
    </row>
    <row r="270" s="134" customFormat="1" ht="11.25">
      <c r="A270" s="133"/>
    </row>
    <row r="271" s="134" customFormat="1" ht="11.25">
      <c r="A271" s="133"/>
    </row>
    <row r="272" s="134" customFormat="1" ht="11.25">
      <c r="A272" s="133"/>
    </row>
    <row r="273" s="134" customFormat="1" ht="11.25">
      <c r="A273" s="133"/>
    </row>
    <row r="274" s="134" customFormat="1" ht="11.25">
      <c r="A274" s="133"/>
    </row>
    <row r="275" s="134" customFormat="1" ht="11.25">
      <c r="A275" s="133"/>
    </row>
    <row r="276" s="134" customFormat="1" ht="11.25">
      <c r="A276" s="133"/>
    </row>
    <row r="277" s="134" customFormat="1" ht="11.25">
      <c r="A277" s="133"/>
    </row>
    <row r="278" s="134" customFormat="1" ht="11.25">
      <c r="A278" s="133"/>
    </row>
    <row r="279" s="134" customFormat="1" ht="11.25">
      <c r="A279" s="133"/>
    </row>
    <row r="280" s="134" customFormat="1" ht="11.25">
      <c r="A280" s="133"/>
    </row>
    <row r="281" s="134" customFormat="1" ht="11.25">
      <c r="A281" s="133"/>
    </row>
    <row r="282" s="134" customFormat="1" ht="11.25">
      <c r="A282" s="133"/>
    </row>
    <row r="283" s="134" customFormat="1" ht="11.25">
      <c r="A283" s="133"/>
    </row>
    <row r="284" s="134" customFormat="1" ht="11.25">
      <c r="A284" s="133"/>
    </row>
    <row r="285" s="134" customFormat="1" ht="11.25">
      <c r="A285" s="133"/>
    </row>
    <row r="286" s="134" customFormat="1" ht="11.25">
      <c r="A286" s="133"/>
    </row>
    <row r="287" s="134" customFormat="1" ht="11.25">
      <c r="A287" s="133"/>
    </row>
    <row r="288" s="134" customFormat="1" ht="11.25">
      <c r="A288" s="133"/>
    </row>
    <row r="289" s="134" customFormat="1" ht="11.25">
      <c r="A289" s="133"/>
    </row>
    <row r="290" s="134" customFormat="1" ht="11.25">
      <c r="A290" s="133"/>
    </row>
    <row r="291" s="134" customFormat="1" ht="11.25">
      <c r="A291" s="133"/>
    </row>
    <row r="292" s="134" customFormat="1" ht="11.25">
      <c r="A292" s="133"/>
    </row>
    <row r="293" s="134" customFormat="1" ht="11.25">
      <c r="A293" s="133"/>
    </row>
    <row r="294" s="134" customFormat="1" ht="11.25">
      <c r="A294" s="133"/>
    </row>
    <row r="295" s="134" customFormat="1" ht="11.25">
      <c r="A295" s="133"/>
    </row>
    <row r="296" s="134" customFormat="1" ht="11.25">
      <c r="A296" s="133"/>
    </row>
    <row r="297" s="134" customFormat="1" ht="11.25">
      <c r="A297" s="133"/>
    </row>
    <row r="298" s="134" customFormat="1" ht="11.25">
      <c r="A298" s="133"/>
    </row>
    <row r="299" s="134" customFormat="1" ht="11.25">
      <c r="A299" s="133"/>
    </row>
    <row r="300" s="134" customFormat="1" ht="11.25">
      <c r="A300" s="133"/>
    </row>
    <row r="301" s="134" customFormat="1" ht="11.25">
      <c r="A301" s="133"/>
    </row>
    <row r="302" s="134" customFormat="1" ht="11.25">
      <c r="A302" s="133"/>
    </row>
    <row r="303" s="134" customFormat="1" ht="11.25">
      <c r="A303" s="133"/>
    </row>
    <row r="304" s="134" customFormat="1" ht="11.25">
      <c r="A304" s="133"/>
    </row>
    <row r="305" s="134" customFormat="1" ht="11.25">
      <c r="A305" s="133"/>
    </row>
    <row r="306" s="134" customFormat="1" ht="11.25">
      <c r="A306" s="133"/>
    </row>
    <row r="307" s="134" customFormat="1" ht="11.25">
      <c r="A307" s="133"/>
    </row>
    <row r="308" s="134" customFormat="1" ht="11.25">
      <c r="A308" s="133"/>
    </row>
    <row r="309" s="134" customFormat="1" ht="11.25">
      <c r="A309" s="133"/>
    </row>
    <row r="310" s="134" customFormat="1" ht="11.25">
      <c r="A310" s="133"/>
    </row>
    <row r="311" s="134" customFormat="1" ht="11.25">
      <c r="A311" s="133"/>
    </row>
    <row r="312" s="134" customFormat="1" ht="11.25">
      <c r="A312" s="133"/>
    </row>
    <row r="313" s="134" customFormat="1" ht="11.25">
      <c r="A313" s="133"/>
    </row>
    <row r="314" s="134" customFormat="1" ht="11.25">
      <c r="A314" s="133"/>
    </row>
    <row r="315" s="134" customFormat="1" ht="11.25">
      <c r="A315" s="133"/>
    </row>
    <row r="316" s="134" customFormat="1" ht="11.25">
      <c r="A316" s="133"/>
    </row>
    <row r="317" s="134" customFormat="1" ht="11.25">
      <c r="A317" s="133"/>
    </row>
    <row r="318" s="134" customFormat="1" ht="11.25">
      <c r="A318" s="133"/>
    </row>
    <row r="319" s="134" customFormat="1" ht="11.25">
      <c r="A319" s="133"/>
    </row>
    <row r="320" s="134" customFormat="1" ht="11.25">
      <c r="A320" s="133"/>
    </row>
    <row r="321" s="134" customFormat="1" ht="11.25">
      <c r="A321" s="133"/>
    </row>
    <row r="322" s="134" customFormat="1" ht="11.25">
      <c r="A322" s="133"/>
    </row>
    <row r="323" s="134" customFormat="1" ht="11.25">
      <c r="A323" s="133"/>
    </row>
  </sheetData>
  <sheetProtection/>
  <mergeCells count="3">
    <mergeCell ref="C10:H10"/>
    <mergeCell ref="A3:H3"/>
    <mergeCell ref="C9:H9"/>
  </mergeCells>
  <printOptions gridLines="1" horizontalCentered="1"/>
  <pageMargins left="1.220472440944882" right="0.6299212598425197" top="0.6299212598425197" bottom="0.3937007874015748" header="0.2362204724409449" footer="0.1968503937007874"/>
  <pageSetup horizontalDpi="300" verticalDpi="300" orientation="portrait" paperSize="9" scale="90" r:id="rId1"/>
  <headerFooter alignWithMargins="0">
    <oddHeader>&amp;RTāme Nr.7.2.1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313"/>
  <sheetViews>
    <sheetView view="pageBreakPreview" zoomScaleSheetLayoutView="100" workbookViewId="0" topLeftCell="A1">
      <selection activeCell="A150" sqref="A150:IV152"/>
    </sheetView>
  </sheetViews>
  <sheetFormatPr defaultColWidth="9.140625" defaultRowHeight="12.75"/>
  <cols>
    <col min="1" max="1" width="6.7109375" style="218" customWidth="1"/>
    <col min="2" max="2" width="23.7109375" style="0" customWidth="1"/>
    <col min="3" max="3" width="11.57421875" style="0" customWidth="1"/>
    <col min="4" max="4" width="10.57421875" style="0" customWidth="1"/>
    <col min="5" max="5" width="8.421875" style="0" customWidth="1"/>
    <col min="7" max="7" width="0.13671875" style="0" customWidth="1"/>
    <col min="8" max="9" width="0" style="0" hidden="1" customWidth="1"/>
  </cols>
  <sheetData>
    <row r="1" spans="1:6" s="139" customFormat="1" ht="12.75">
      <c r="A1" s="137"/>
      <c r="B1" s="138"/>
      <c r="C1" s="138"/>
      <c r="D1" s="138"/>
      <c r="E1" s="138"/>
      <c r="F1" s="138"/>
    </row>
    <row r="2" spans="1:6" s="139" customFormat="1" ht="12.75">
      <c r="A2" s="328" t="s">
        <v>187</v>
      </c>
      <c r="B2" s="328"/>
      <c r="C2" s="328"/>
      <c r="D2" s="328"/>
      <c r="E2" s="328"/>
      <c r="F2" s="328"/>
    </row>
    <row r="3" spans="1:6" s="139" customFormat="1" ht="12.75">
      <c r="A3" s="328" t="s">
        <v>188</v>
      </c>
      <c r="B3" s="328"/>
      <c r="C3" s="328"/>
      <c r="D3" s="328"/>
      <c r="E3" s="328"/>
      <c r="F3" s="328"/>
    </row>
    <row r="4" spans="1:6" s="139" customFormat="1" ht="18">
      <c r="A4" s="137"/>
      <c r="B4" s="140"/>
      <c r="C4" s="141"/>
      <c r="D4" s="138"/>
      <c r="E4" s="138"/>
      <c r="F4" s="138"/>
    </row>
    <row r="5" spans="1:6" s="139" customFormat="1" ht="12.75">
      <c r="A5" s="137" t="s">
        <v>162</v>
      </c>
      <c r="B5" s="142" t="s">
        <v>177</v>
      </c>
      <c r="C5" s="142"/>
      <c r="D5" s="142"/>
      <c r="E5" s="142"/>
      <c r="F5" s="142"/>
    </row>
    <row r="6" spans="1:6" s="139" customFormat="1" ht="12.75">
      <c r="A6" s="137" t="s">
        <v>2</v>
      </c>
      <c r="B6" s="138" t="s">
        <v>204</v>
      </c>
      <c r="C6" s="138"/>
      <c r="D6" s="138"/>
      <c r="E6" s="138"/>
      <c r="F6" s="138"/>
    </row>
    <row r="7" spans="1:6" s="139" customFormat="1" ht="12.75">
      <c r="A7" s="137" t="s">
        <v>198</v>
      </c>
      <c r="B7" s="138"/>
      <c r="C7" s="138"/>
      <c r="D7" s="138"/>
      <c r="E7" s="138"/>
      <c r="F7" s="138"/>
    </row>
    <row r="8" spans="1:6" s="139" customFormat="1" ht="13.5" thickBot="1">
      <c r="A8" s="1" t="s">
        <v>3</v>
      </c>
      <c r="B8" s="143"/>
      <c r="C8" s="138"/>
      <c r="D8" s="138"/>
      <c r="E8" s="138"/>
      <c r="F8" s="138"/>
    </row>
    <row r="9" spans="1:6" s="146" customFormat="1" ht="12.75" customHeight="1">
      <c r="A9" s="144"/>
      <c r="B9" s="145"/>
      <c r="C9" s="322" t="s">
        <v>5</v>
      </c>
      <c r="D9" s="323"/>
      <c r="E9" s="323"/>
      <c r="F9" s="324"/>
    </row>
    <row r="10" spans="1:6" s="149" customFormat="1" ht="12.75" customHeight="1">
      <c r="A10" s="147" t="s">
        <v>6</v>
      </c>
      <c r="B10" s="148" t="s">
        <v>4</v>
      </c>
      <c r="C10" s="325" t="s">
        <v>7</v>
      </c>
      <c r="D10" s="326"/>
      <c r="E10" s="326"/>
      <c r="F10" s="327"/>
    </row>
    <row r="11" spans="1:6" s="152" customFormat="1" ht="51" customHeight="1" thickBot="1">
      <c r="A11" s="150" t="s">
        <v>8</v>
      </c>
      <c r="B11" s="151"/>
      <c r="C11" s="152" t="s">
        <v>9</v>
      </c>
      <c r="D11" s="154" t="s">
        <v>169</v>
      </c>
      <c r="E11" s="154" t="s">
        <v>172</v>
      </c>
      <c r="F11" s="155"/>
    </row>
    <row r="12" spans="1:6" s="157" customFormat="1" ht="17.25" customHeight="1" thickBot="1">
      <c r="A12" s="156" t="s">
        <v>15</v>
      </c>
      <c r="B12" s="22">
        <v>2</v>
      </c>
      <c r="C12" s="23">
        <v>3</v>
      </c>
      <c r="D12" s="23">
        <v>4</v>
      </c>
      <c r="E12" s="23">
        <v>5</v>
      </c>
      <c r="F12" s="24">
        <v>6</v>
      </c>
    </row>
    <row r="13" spans="1:6" s="160" customFormat="1" ht="16.5">
      <c r="A13" s="158"/>
      <c r="B13" s="159" t="s">
        <v>16</v>
      </c>
      <c r="D13" s="161"/>
      <c r="E13" s="161"/>
      <c r="F13" s="162"/>
    </row>
    <row r="14" spans="1:6" s="165" customFormat="1" ht="9.75" customHeight="1">
      <c r="A14" s="163"/>
      <c r="B14" s="164"/>
      <c r="F14" s="166"/>
    </row>
    <row r="15" spans="1:6" s="168" customFormat="1" ht="30.75" customHeight="1" thickBot="1">
      <c r="A15" s="167"/>
      <c r="B15" s="38" t="s">
        <v>17</v>
      </c>
      <c r="C15" s="40">
        <f>SUM(D15:F15)</f>
        <v>135000</v>
      </c>
      <c r="D15" s="40">
        <f>SUM(D16,D19,)</f>
        <v>50000</v>
      </c>
      <c r="E15" s="40">
        <f>SUM(E16,E19,)</f>
        <v>85000</v>
      </c>
      <c r="F15" s="42">
        <f>SUM(F16,F19,)</f>
        <v>0</v>
      </c>
    </row>
    <row r="16" spans="1:6" s="173" customFormat="1" ht="12" thickTop="1">
      <c r="A16" s="169"/>
      <c r="B16" s="170" t="s">
        <v>18</v>
      </c>
      <c r="C16" s="171">
        <f>SUM(D16:F16)</f>
        <v>0</v>
      </c>
      <c r="D16" s="171">
        <f>SUM(D17:D18)</f>
        <v>0</v>
      </c>
      <c r="E16" s="171">
        <f>SUM(E17:E18)</f>
        <v>0</v>
      </c>
      <c r="F16" s="172">
        <f>SUM(F17:F18)</f>
        <v>0</v>
      </c>
    </row>
    <row r="17" spans="1:6" s="173" customFormat="1" ht="11.25">
      <c r="A17" s="169"/>
      <c r="B17" s="174" t="s">
        <v>19</v>
      </c>
      <c r="C17" s="171">
        <f>SUM(D17:F17)</f>
        <v>0</v>
      </c>
      <c r="D17" s="175"/>
      <c r="E17" s="175"/>
      <c r="F17" s="176"/>
    </row>
    <row r="18" spans="1:6" s="173" customFormat="1" ht="11.25">
      <c r="A18" s="169"/>
      <c r="B18" s="174" t="s">
        <v>20</v>
      </c>
      <c r="C18" s="171">
        <f>SUM(D18:F18)</f>
        <v>0</v>
      </c>
      <c r="D18" s="175"/>
      <c r="E18" s="175"/>
      <c r="F18" s="176"/>
    </row>
    <row r="19" spans="1:6" s="181" customFormat="1" ht="13.5" customHeight="1">
      <c r="A19" s="177"/>
      <c r="B19" s="54" t="s">
        <v>21</v>
      </c>
      <c r="C19" s="178">
        <f>SUM(D19:F19)</f>
        <v>135000</v>
      </c>
      <c r="D19" s="179">
        <v>50000</v>
      </c>
      <c r="E19" s="179">
        <v>85000</v>
      </c>
      <c r="F19" s="180"/>
    </row>
    <row r="20" spans="1:6" s="173" customFormat="1" ht="11.25">
      <c r="A20" s="169"/>
      <c r="B20" s="170"/>
      <c r="C20" s="182"/>
      <c r="D20" s="182"/>
      <c r="E20" s="182"/>
      <c r="F20" s="183"/>
    </row>
    <row r="21" spans="1:6" s="160" customFormat="1" ht="16.5">
      <c r="A21" s="158"/>
      <c r="B21" s="159" t="s">
        <v>31</v>
      </c>
      <c r="C21" s="184"/>
      <c r="D21" s="184"/>
      <c r="E21" s="184"/>
      <c r="F21" s="185"/>
    </row>
    <row r="22" spans="1:6" s="187" customFormat="1" ht="26.25" thickBot="1">
      <c r="A22" s="186"/>
      <c r="B22" s="74" t="s">
        <v>32</v>
      </c>
      <c r="C22" s="40">
        <f aca="true" t="shared" si="0" ref="C22:C53">SUM(D22:F22)</f>
        <v>135000</v>
      </c>
      <c r="D22" s="40">
        <f>SUM(D23,D146)</f>
        <v>50000</v>
      </c>
      <c r="E22" s="40">
        <f>SUM(E23,E146)</f>
        <v>85000</v>
      </c>
      <c r="F22" s="42">
        <f>SUM(F23,F146)</f>
        <v>0</v>
      </c>
    </row>
    <row r="23" spans="1:6" s="189" customFormat="1" ht="36.75" thickTop="1">
      <c r="A23" s="188"/>
      <c r="B23" s="77" t="s">
        <v>33</v>
      </c>
      <c r="C23" s="61">
        <f t="shared" si="0"/>
        <v>135000</v>
      </c>
      <c r="D23" s="78">
        <f>SUM(D131,D24)</f>
        <v>50000</v>
      </c>
      <c r="E23" s="78">
        <f>SUM(E131,E24)</f>
        <v>85000</v>
      </c>
      <c r="F23" s="63">
        <f>SUM(F131,F24)</f>
        <v>0</v>
      </c>
    </row>
    <row r="24" spans="1:6" s="192" customFormat="1" ht="24">
      <c r="A24" s="190"/>
      <c r="B24" s="191" t="s">
        <v>34</v>
      </c>
      <c r="C24" s="61">
        <f t="shared" si="0"/>
        <v>0</v>
      </c>
      <c r="D24" s="61">
        <f>SUM(D25,D122,D123)</f>
        <v>0</v>
      </c>
      <c r="E24" s="61">
        <f>SUM(E25,E122,E123)</f>
        <v>0</v>
      </c>
      <c r="F24" s="63">
        <f>SUM(F25,F122,F123)</f>
        <v>0</v>
      </c>
    </row>
    <row r="25" spans="1:6" s="165" customFormat="1" ht="11.25">
      <c r="A25" s="193">
        <v>1000</v>
      </c>
      <c r="B25" s="164" t="s">
        <v>35</v>
      </c>
      <c r="C25" s="194">
        <f t="shared" si="0"/>
        <v>0</v>
      </c>
      <c r="D25" s="194">
        <f>SUM(D26,D31,D32,D35,D82,D118)</f>
        <v>0</v>
      </c>
      <c r="E25" s="194">
        <f>SUM(E26,E31,E32,E35,E82,E118)</f>
        <v>0</v>
      </c>
      <c r="F25" s="195">
        <f>SUM(F26,F31,F32,F35,F82,F118)</f>
        <v>0</v>
      </c>
    </row>
    <row r="26" spans="1:6" s="181" customFormat="1" ht="11.25">
      <c r="A26" s="86">
        <v>1100</v>
      </c>
      <c r="B26" s="196" t="s">
        <v>36</v>
      </c>
      <c r="C26" s="178">
        <f t="shared" si="0"/>
        <v>0</v>
      </c>
      <c r="D26" s="178">
        <f>SUM(D28:D30,D27)</f>
        <v>0</v>
      </c>
      <c r="E26" s="178">
        <f>SUM(E28:E30,E27)</f>
        <v>0</v>
      </c>
      <c r="F26" s="197">
        <f>SUM(F28:F30,F27)</f>
        <v>0</v>
      </c>
    </row>
    <row r="27" spans="1:6" s="203" customFormat="1" ht="9.75">
      <c r="A27" s="198">
        <v>1110</v>
      </c>
      <c r="B27" s="199" t="s">
        <v>37</v>
      </c>
      <c r="C27" s="200">
        <f t="shared" si="0"/>
        <v>0</v>
      </c>
      <c r="D27" s="201"/>
      <c r="E27" s="201"/>
      <c r="F27" s="202"/>
    </row>
    <row r="28" spans="1:6" s="203" customFormat="1" ht="9.75">
      <c r="A28" s="198">
        <v>1140</v>
      </c>
      <c r="B28" s="199" t="s">
        <v>42</v>
      </c>
      <c r="C28" s="200">
        <f t="shared" si="0"/>
        <v>0</v>
      </c>
      <c r="D28" s="201"/>
      <c r="E28" s="201"/>
      <c r="F28" s="202"/>
    </row>
    <row r="29" spans="1:6" s="203" customFormat="1" ht="9.75">
      <c r="A29" s="198">
        <v>1150</v>
      </c>
      <c r="B29" s="91" t="s">
        <v>43</v>
      </c>
      <c r="C29" s="200">
        <f t="shared" si="0"/>
        <v>0</v>
      </c>
      <c r="D29" s="201"/>
      <c r="E29" s="201"/>
      <c r="F29" s="202"/>
    </row>
    <row r="30" spans="1:6" s="203" customFormat="1" ht="9.75">
      <c r="A30" s="198">
        <v>1170</v>
      </c>
      <c r="B30" s="199" t="s">
        <v>44</v>
      </c>
      <c r="C30" s="200">
        <f t="shared" si="0"/>
        <v>0</v>
      </c>
      <c r="D30" s="201"/>
      <c r="E30" s="201"/>
      <c r="F30" s="202"/>
    </row>
    <row r="31" spans="1:6" s="181" customFormat="1" ht="22.5">
      <c r="A31" s="98">
        <v>1200</v>
      </c>
      <c r="B31" s="87" t="s">
        <v>45</v>
      </c>
      <c r="C31" s="178">
        <f t="shared" si="0"/>
        <v>0</v>
      </c>
      <c r="D31" s="179"/>
      <c r="E31" s="179"/>
      <c r="F31" s="180"/>
    </row>
    <row r="32" spans="1:6" s="181" customFormat="1" ht="11.25">
      <c r="A32" s="86">
        <v>1300</v>
      </c>
      <c r="B32" s="87" t="s">
        <v>46</v>
      </c>
      <c r="C32" s="178">
        <f t="shared" si="0"/>
        <v>0</v>
      </c>
      <c r="D32" s="178">
        <f>SUM(D33:D34)</f>
        <v>0</v>
      </c>
      <c r="E32" s="178">
        <f>SUM(E33:E34)</f>
        <v>0</v>
      </c>
      <c r="F32" s="197">
        <f>SUM(F33:F34)</f>
        <v>0</v>
      </c>
    </row>
    <row r="33" spans="1:6" s="203" customFormat="1" ht="19.5">
      <c r="A33" s="90">
        <v>1310</v>
      </c>
      <c r="B33" s="91" t="s">
        <v>47</v>
      </c>
      <c r="C33" s="200">
        <f t="shared" si="0"/>
        <v>0</v>
      </c>
      <c r="D33" s="201"/>
      <c r="E33" s="201"/>
      <c r="F33" s="202"/>
    </row>
    <row r="34" spans="1:6" s="203" customFormat="1" ht="9.75">
      <c r="A34" s="104">
        <v>1330</v>
      </c>
      <c r="B34" s="91" t="s">
        <v>48</v>
      </c>
      <c r="C34" s="200">
        <f t="shared" si="0"/>
        <v>0</v>
      </c>
      <c r="D34" s="201"/>
      <c r="E34" s="201"/>
      <c r="F34" s="202"/>
    </row>
    <row r="35" spans="1:6" s="181" customFormat="1" ht="11.25">
      <c r="A35" s="98">
        <v>1400</v>
      </c>
      <c r="B35" s="87" t="s">
        <v>49</v>
      </c>
      <c r="C35" s="118">
        <f t="shared" si="0"/>
        <v>0</v>
      </c>
      <c r="D35" s="118">
        <f>SUM(D36,D42,D43,D51,D61,D65,D69,D77)</f>
        <v>0</v>
      </c>
      <c r="E35" s="118">
        <f>SUM(E36,E42,E43,E51,E61,E65,E69,E77)</f>
        <v>0</v>
      </c>
      <c r="F35" s="119">
        <f>SUM(F36,F42,F43,F51,F61,F65,F69,F77)</f>
        <v>0</v>
      </c>
    </row>
    <row r="36" spans="1:6" s="203" customFormat="1" ht="19.5">
      <c r="A36" s="90">
        <v>1410</v>
      </c>
      <c r="B36" s="91" t="s">
        <v>50</v>
      </c>
      <c r="C36" s="200">
        <f t="shared" si="0"/>
        <v>0</v>
      </c>
      <c r="D36" s="200">
        <f>SUM(D37:D41)</f>
        <v>0</v>
      </c>
      <c r="E36" s="200">
        <f>SUM(E37:E41)</f>
        <v>0</v>
      </c>
      <c r="F36" s="204">
        <f>SUM(F37:F41)</f>
        <v>0</v>
      </c>
    </row>
    <row r="37" spans="1:6" s="203" customFormat="1" ht="19.5">
      <c r="A37" s="106">
        <v>1411</v>
      </c>
      <c r="B37" s="91" t="s">
        <v>51</v>
      </c>
      <c r="C37" s="200">
        <f t="shared" si="0"/>
        <v>0</v>
      </c>
      <c r="D37" s="201"/>
      <c r="E37" s="201"/>
      <c r="F37" s="202"/>
    </row>
    <row r="38" spans="1:6" s="203" customFormat="1" ht="19.5">
      <c r="A38" s="106">
        <v>1412</v>
      </c>
      <c r="B38" s="91" t="s">
        <v>52</v>
      </c>
      <c r="C38" s="200">
        <f t="shared" si="0"/>
        <v>0</v>
      </c>
      <c r="D38" s="201"/>
      <c r="E38" s="201"/>
      <c r="F38" s="202"/>
    </row>
    <row r="39" spans="1:6" s="203" customFormat="1" ht="9.75">
      <c r="A39" s="106">
        <v>1413</v>
      </c>
      <c r="B39" s="91" t="s">
        <v>53</v>
      </c>
      <c r="C39" s="200">
        <f t="shared" si="0"/>
        <v>0</v>
      </c>
      <c r="D39" s="201"/>
      <c r="E39" s="201"/>
      <c r="F39" s="202"/>
    </row>
    <row r="40" spans="1:6" s="203" customFormat="1" ht="19.5">
      <c r="A40" s="106">
        <v>1414</v>
      </c>
      <c r="B40" s="91" t="s">
        <v>54</v>
      </c>
      <c r="C40" s="200">
        <f t="shared" si="0"/>
        <v>0</v>
      </c>
      <c r="D40" s="201"/>
      <c r="E40" s="201"/>
      <c r="F40" s="202"/>
    </row>
    <row r="41" spans="1:6" s="203" customFormat="1" ht="19.5">
      <c r="A41" s="106">
        <v>1415</v>
      </c>
      <c r="B41" s="91" t="s">
        <v>55</v>
      </c>
      <c r="C41" s="200">
        <f t="shared" si="0"/>
        <v>0</v>
      </c>
      <c r="D41" s="201"/>
      <c r="E41" s="201"/>
      <c r="F41" s="202"/>
    </row>
    <row r="42" spans="1:6" s="203" customFormat="1" ht="19.5">
      <c r="A42" s="90">
        <v>1420</v>
      </c>
      <c r="B42" s="91" t="s">
        <v>56</v>
      </c>
      <c r="C42" s="200">
        <f t="shared" si="0"/>
        <v>0</v>
      </c>
      <c r="D42" s="201"/>
      <c r="E42" s="201"/>
      <c r="F42" s="202"/>
    </row>
    <row r="43" spans="1:6" s="203" customFormat="1" ht="29.25">
      <c r="A43" s="90">
        <v>1440</v>
      </c>
      <c r="B43" s="91" t="s">
        <v>57</v>
      </c>
      <c r="C43" s="200">
        <f t="shared" si="0"/>
        <v>0</v>
      </c>
      <c r="D43" s="200">
        <f>SUM(D44:D50)</f>
        <v>0</v>
      </c>
      <c r="E43" s="200">
        <f>SUM(E44:E50)</f>
        <v>0</v>
      </c>
      <c r="F43" s="204">
        <f>SUM(F44:F50)</f>
        <v>0</v>
      </c>
    </row>
    <row r="44" spans="1:6" s="203" customFormat="1" ht="9.75">
      <c r="A44" s="106">
        <v>1441</v>
      </c>
      <c r="B44" s="91" t="s">
        <v>58</v>
      </c>
      <c r="C44" s="200">
        <f t="shared" si="0"/>
        <v>0</v>
      </c>
      <c r="D44" s="201"/>
      <c r="E44" s="201"/>
      <c r="F44" s="202"/>
    </row>
    <row r="45" spans="1:6" s="203" customFormat="1" ht="19.5">
      <c r="A45" s="106">
        <v>1442</v>
      </c>
      <c r="B45" s="91" t="s">
        <v>59</v>
      </c>
      <c r="C45" s="200">
        <f t="shared" si="0"/>
        <v>0</v>
      </c>
      <c r="D45" s="201"/>
      <c r="E45" s="201"/>
      <c r="F45" s="202"/>
    </row>
    <row r="46" spans="1:6" s="203" customFormat="1" ht="19.5">
      <c r="A46" s="106">
        <v>1443</v>
      </c>
      <c r="B46" s="91" t="s">
        <v>60</v>
      </c>
      <c r="C46" s="200">
        <f t="shared" si="0"/>
        <v>0</v>
      </c>
      <c r="D46" s="201"/>
      <c r="E46" s="201"/>
      <c r="F46" s="202"/>
    </row>
    <row r="47" spans="1:6" s="203" customFormat="1" ht="9.75">
      <c r="A47" s="106">
        <v>1444</v>
      </c>
      <c r="B47" s="91" t="s">
        <v>61</v>
      </c>
      <c r="C47" s="200">
        <f t="shared" si="0"/>
        <v>0</v>
      </c>
      <c r="D47" s="201"/>
      <c r="E47" s="201"/>
      <c r="F47" s="202"/>
    </row>
    <row r="48" spans="1:6" s="203" customFormat="1" ht="19.5">
      <c r="A48" s="106">
        <v>1445</v>
      </c>
      <c r="B48" s="91" t="s">
        <v>62</v>
      </c>
      <c r="C48" s="200">
        <f t="shared" si="0"/>
        <v>0</v>
      </c>
      <c r="D48" s="201"/>
      <c r="E48" s="201"/>
      <c r="F48" s="202"/>
    </row>
    <row r="49" spans="1:6" s="203" customFormat="1" ht="19.5">
      <c r="A49" s="106">
        <v>1447</v>
      </c>
      <c r="B49" s="91" t="s">
        <v>63</v>
      </c>
      <c r="C49" s="200">
        <f t="shared" si="0"/>
        <v>0</v>
      </c>
      <c r="D49" s="201"/>
      <c r="E49" s="201"/>
      <c r="F49" s="202"/>
    </row>
    <row r="50" spans="1:6" s="203" customFormat="1" ht="19.5">
      <c r="A50" s="106">
        <v>1449</v>
      </c>
      <c r="B50" s="91" t="s">
        <v>64</v>
      </c>
      <c r="C50" s="200">
        <f t="shared" si="0"/>
        <v>0</v>
      </c>
      <c r="D50" s="201"/>
      <c r="E50" s="201"/>
      <c r="F50" s="202"/>
    </row>
    <row r="51" spans="1:6" s="203" customFormat="1" ht="39">
      <c r="A51" s="90">
        <v>1450</v>
      </c>
      <c r="B51" s="91" t="s">
        <v>65</v>
      </c>
      <c r="C51" s="200">
        <f t="shared" si="0"/>
        <v>0</v>
      </c>
      <c r="D51" s="200">
        <f>SUM(D55:D60,D52)</f>
        <v>0</v>
      </c>
      <c r="E51" s="200">
        <f>SUM(E55:E60,E52)</f>
        <v>0</v>
      </c>
      <c r="F51" s="204">
        <f>SUM(F55:F60,F52)</f>
        <v>0</v>
      </c>
    </row>
    <row r="52" spans="1:6" s="203" customFormat="1" ht="9.75">
      <c r="A52" s="107">
        <v>1451</v>
      </c>
      <c r="B52" s="108" t="s">
        <v>66</v>
      </c>
      <c r="C52" s="200">
        <f t="shared" si="0"/>
        <v>0</v>
      </c>
      <c r="D52" s="92">
        <f>D53+D54</f>
        <v>0</v>
      </c>
      <c r="E52" s="92">
        <f>E53+E54</f>
        <v>0</v>
      </c>
      <c r="F52" s="109">
        <f>F53+F54</f>
        <v>0</v>
      </c>
    </row>
    <row r="53" spans="1:6" s="203" customFormat="1" ht="9.75">
      <c r="A53" s="106"/>
      <c r="B53" s="91" t="s">
        <v>67</v>
      </c>
      <c r="C53" s="200">
        <f t="shared" si="0"/>
        <v>0</v>
      </c>
      <c r="D53" s="201"/>
      <c r="E53" s="201"/>
      <c r="F53" s="202"/>
    </row>
    <row r="54" spans="1:6" s="203" customFormat="1" ht="9.75">
      <c r="A54" s="106"/>
      <c r="B54" s="91" t="s">
        <v>68</v>
      </c>
      <c r="C54" s="200">
        <f aca="true" t="shared" si="1" ref="C54:C85">SUM(D54:F54)</f>
        <v>0</v>
      </c>
      <c r="D54" s="201"/>
      <c r="E54" s="201"/>
      <c r="F54" s="202"/>
    </row>
    <row r="55" spans="1:6" s="203" customFormat="1" ht="19.5">
      <c r="A55" s="106">
        <v>1452</v>
      </c>
      <c r="B55" s="91" t="s">
        <v>69</v>
      </c>
      <c r="C55" s="200">
        <f t="shared" si="1"/>
        <v>0</v>
      </c>
      <c r="D55" s="201"/>
      <c r="E55" s="201"/>
      <c r="F55" s="202"/>
    </row>
    <row r="56" spans="1:6" s="203" customFormat="1" ht="19.5">
      <c r="A56" s="106">
        <v>1453</v>
      </c>
      <c r="B56" s="91" t="s">
        <v>70</v>
      </c>
      <c r="C56" s="200">
        <f t="shared" si="1"/>
        <v>0</v>
      </c>
      <c r="D56" s="201"/>
      <c r="E56" s="201"/>
      <c r="F56" s="202"/>
    </row>
    <row r="57" spans="1:6" s="203" customFormat="1" ht="39">
      <c r="A57" s="106">
        <v>1454</v>
      </c>
      <c r="B57" s="91" t="s">
        <v>71</v>
      </c>
      <c r="C57" s="200">
        <f t="shared" si="1"/>
        <v>0</v>
      </c>
      <c r="D57" s="201"/>
      <c r="E57" s="201"/>
      <c r="F57" s="202"/>
    </row>
    <row r="58" spans="1:6" s="203" customFormat="1" ht="29.25">
      <c r="A58" s="106">
        <v>1455</v>
      </c>
      <c r="B58" s="91" t="s">
        <v>72</v>
      </c>
      <c r="C58" s="200">
        <f t="shared" si="1"/>
        <v>0</v>
      </c>
      <c r="D58" s="201"/>
      <c r="E58" s="201"/>
      <c r="F58" s="202"/>
    </row>
    <row r="59" spans="1:6" s="203" customFormat="1" ht="58.5">
      <c r="A59" s="106">
        <v>1456</v>
      </c>
      <c r="B59" s="91" t="s">
        <v>73</v>
      </c>
      <c r="C59" s="200">
        <f t="shared" si="1"/>
        <v>0</v>
      </c>
      <c r="D59" s="201"/>
      <c r="E59" s="201"/>
      <c r="F59" s="202"/>
    </row>
    <row r="60" spans="1:6" s="203" customFormat="1" ht="19.5">
      <c r="A60" s="106">
        <v>1459</v>
      </c>
      <c r="B60" s="91" t="s">
        <v>74</v>
      </c>
      <c r="C60" s="200">
        <f t="shared" si="1"/>
        <v>0</v>
      </c>
      <c r="D60" s="201"/>
      <c r="E60" s="201"/>
      <c r="F60" s="202"/>
    </row>
    <row r="61" spans="1:6" s="203" customFormat="1" ht="19.5">
      <c r="A61" s="90">
        <v>1460</v>
      </c>
      <c r="B61" s="91" t="s">
        <v>75</v>
      </c>
      <c r="C61" s="200">
        <f t="shared" si="1"/>
        <v>0</v>
      </c>
      <c r="D61" s="200">
        <f>SUM(D62:D64)</f>
        <v>0</v>
      </c>
      <c r="E61" s="200">
        <f>SUM(E62:E64)</f>
        <v>0</v>
      </c>
      <c r="F61" s="204">
        <f>SUM(F62:F64)</f>
        <v>0</v>
      </c>
    </row>
    <row r="62" spans="1:6" s="203" customFormat="1" ht="29.25">
      <c r="A62" s="106">
        <v>1461</v>
      </c>
      <c r="B62" s="91" t="s">
        <v>76</v>
      </c>
      <c r="C62" s="200">
        <f t="shared" si="1"/>
        <v>0</v>
      </c>
      <c r="D62" s="201"/>
      <c r="E62" s="201"/>
      <c r="F62" s="202"/>
    </row>
    <row r="63" spans="1:6" s="203" customFormat="1" ht="29.25">
      <c r="A63" s="106">
        <v>1462</v>
      </c>
      <c r="B63" s="91" t="s">
        <v>77</v>
      </c>
      <c r="C63" s="200">
        <f t="shared" si="1"/>
        <v>0</v>
      </c>
      <c r="D63" s="201"/>
      <c r="E63" s="201"/>
      <c r="F63" s="202"/>
    </row>
    <row r="64" spans="1:6" s="203" customFormat="1" ht="19.5">
      <c r="A64" s="106">
        <v>1469</v>
      </c>
      <c r="B64" s="91" t="s">
        <v>78</v>
      </c>
      <c r="C64" s="200">
        <f t="shared" si="1"/>
        <v>0</v>
      </c>
      <c r="D64" s="201"/>
      <c r="E64" s="201"/>
      <c r="F64" s="202"/>
    </row>
    <row r="65" spans="1:6" s="203" customFormat="1" ht="19.5">
      <c r="A65" s="90">
        <v>1470</v>
      </c>
      <c r="B65" s="91" t="s">
        <v>79</v>
      </c>
      <c r="C65" s="200">
        <f t="shared" si="1"/>
        <v>0</v>
      </c>
      <c r="D65" s="200">
        <f>SUM(D66:D68)</f>
        <v>0</v>
      </c>
      <c r="E65" s="200">
        <f>SUM(E66:E68)</f>
        <v>0</v>
      </c>
      <c r="F65" s="204">
        <f>SUM(F66:F68)</f>
        <v>0</v>
      </c>
    </row>
    <row r="66" spans="1:6" s="203" customFormat="1" ht="9.75">
      <c r="A66" s="106">
        <v>1471</v>
      </c>
      <c r="B66" s="91" t="s">
        <v>80</v>
      </c>
      <c r="C66" s="200">
        <f t="shared" si="1"/>
        <v>0</v>
      </c>
      <c r="D66" s="201"/>
      <c r="E66" s="201"/>
      <c r="F66" s="202"/>
    </row>
    <row r="67" spans="1:6" s="203" customFormat="1" ht="9.75">
      <c r="A67" s="106">
        <v>1472</v>
      </c>
      <c r="B67" s="91" t="s">
        <v>81</v>
      </c>
      <c r="C67" s="200">
        <f t="shared" si="1"/>
        <v>0</v>
      </c>
      <c r="D67" s="201"/>
      <c r="E67" s="201"/>
      <c r="F67" s="202"/>
    </row>
    <row r="68" spans="1:6" s="203" customFormat="1" ht="9.75">
      <c r="A68" s="106">
        <v>1479</v>
      </c>
      <c r="B68" s="91" t="s">
        <v>82</v>
      </c>
      <c r="C68" s="200">
        <f t="shared" si="1"/>
        <v>0</v>
      </c>
      <c r="D68" s="201"/>
      <c r="E68" s="201"/>
      <c r="F68" s="202"/>
    </row>
    <row r="69" spans="1:6" s="203" customFormat="1" ht="9.75">
      <c r="A69" s="90">
        <v>1480</v>
      </c>
      <c r="B69" s="91" t="s">
        <v>83</v>
      </c>
      <c r="C69" s="200">
        <f t="shared" si="1"/>
        <v>0</v>
      </c>
      <c r="D69" s="200">
        <f>SUM(D70:D76)</f>
        <v>0</v>
      </c>
      <c r="E69" s="200">
        <f>SUM(E70:E76)</f>
        <v>0</v>
      </c>
      <c r="F69" s="204">
        <f>SUM(F70:F76)</f>
        <v>0</v>
      </c>
    </row>
    <row r="70" spans="1:6" s="203" customFormat="1" ht="19.5">
      <c r="A70" s="106">
        <v>1481</v>
      </c>
      <c r="B70" s="91" t="s">
        <v>84</v>
      </c>
      <c r="C70" s="200">
        <f t="shared" si="1"/>
        <v>0</v>
      </c>
      <c r="D70" s="201"/>
      <c r="E70" s="201"/>
      <c r="F70" s="202"/>
    </row>
    <row r="71" spans="1:6" s="203" customFormat="1" ht="19.5">
      <c r="A71" s="106">
        <v>1482</v>
      </c>
      <c r="B71" s="91" t="s">
        <v>85</v>
      </c>
      <c r="C71" s="200">
        <f t="shared" si="1"/>
        <v>0</v>
      </c>
      <c r="D71" s="201"/>
      <c r="E71" s="201"/>
      <c r="F71" s="202"/>
    </row>
    <row r="72" spans="1:6" s="203" customFormat="1" ht="19.5">
      <c r="A72" s="106">
        <v>1483</v>
      </c>
      <c r="B72" s="91" t="s">
        <v>86</v>
      </c>
      <c r="C72" s="200">
        <f t="shared" si="1"/>
        <v>0</v>
      </c>
      <c r="D72" s="201"/>
      <c r="E72" s="201"/>
      <c r="F72" s="202"/>
    </row>
    <row r="73" spans="1:6" s="203" customFormat="1" ht="19.5">
      <c r="A73" s="106">
        <v>1484</v>
      </c>
      <c r="B73" s="91" t="s">
        <v>87</v>
      </c>
      <c r="C73" s="200">
        <f t="shared" si="1"/>
        <v>0</v>
      </c>
      <c r="D73" s="201"/>
      <c r="E73" s="201"/>
      <c r="F73" s="202"/>
    </row>
    <row r="74" spans="1:6" s="203" customFormat="1" ht="9.75">
      <c r="A74" s="106">
        <v>1485</v>
      </c>
      <c r="B74" s="91" t="s">
        <v>88</v>
      </c>
      <c r="C74" s="200">
        <f t="shared" si="1"/>
        <v>0</v>
      </c>
      <c r="D74" s="201"/>
      <c r="E74" s="201"/>
      <c r="F74" s="202"/>
    </row>
    <row r="75" spans="1:6" s="203" customFormat="1" ht="9.75">
      <c r="A75" s="106">
        <v>1486</v>
      </c>
      <c r="B75" s="91" t="s">
        <v>89</v>
      </c>
      <c r="C75" s="200">
        <f t="shared" si="1"/>
        <v>0</v>
      </c>
      <c r="D75" s="201"/>
      <c r="E75" s="201"/>
      <c r="F75" s="202"/>
    </row>
    <row r="76" spans="1:6" s="203" customFormat="1" ht="19.5">
      <c r="A76" s="106">
        <v>1489</v>
      </c>
      <c r="B76" s="91" t="s">
        <v>90</v>
      </c>
      <c r="C76" s="200">
        <f t="shared" si="1"/>
        <v>0</v>
      </c>
      <c r="D76" s="201"/>
      <c r="E76" s="201"/>
      <c r="F76" s="202"/>
    </row>
    <row r="77" spans="1:6" s="203" customFormat="1" ht="9.75">
      <c r="A77" s="90">
        <v>1490</v>
      </c>
      <c r="B77" s="91" t="s">
        <v>91</v>
      </c>
      <c r="C77" s="200">
        <f t="shared" si="1"/>
        <v>0</v>
      </c>
      <c r="D77" s="200">
        <f>SUM(D78:D81)</f>
        <v>0</v>
      </c>
      <c r="E77" s="200">
        <f>SUM(E78:E81)</f>
        <v>0</v>
      </c>
      <c r="F77" s="204">
        <f>SUM(F78:F81)</f>
        <v>0</v>
      </c>
    </row>
    <row r="78" spans="1:6" s="203" customFormat="1" ht="9.75">
      <c r="A78" s="106">
        <v>1491</v>
      </c>
      <c r="B78" s="91" t="s">
        <v>92</v>
      </c>
      <c r="C78" s="200">
        <f t="shared" si="1"/>
        <v>0</v>
      </c>
      <c r="D78" s="201"/>
      <c r="E78" s="201"/>
      <c r="F78" s="202"/>
    </row>
    <row r="79" spans="1:6" s="203" customFormat="1" ht="9.75">
      <c r="A79" s="106">
        <v>1492</v>
      </c>
      <c r="B79" s="91" t="s">
        <v>93</v>
      </c>
      <c r="C79" s="200">
        <f t="shared" si="1"/>
        <v>0</v>
      </c>
      <c r="D79" s="201"/>
      <c r="E79" s="201"/>
      <c r="F79" s="202"/>
    </row>
    <row r="80" spans="1:6" s="203" customFormat="1" ht="9.75">
      <c r="A80" s="106">
        <v>1493</v>
      </c>
      <c r="B80" s="91" t="s">
        <v>94</v>
      </c>
      <c r="C80" s="200">
        <f t="shared" si="1"/>
        <v>0</v>
      </c>
      <c r="D80" s="201"/>
      <c r="E80" s="201"/>
      <c r="F80" s="202"/>
    </row>
    <row r="81" spans="1:6" s="203" customFormat="1" ht="19.5">
      <c r="A81" s="106">
        <v>1499</v>
      </c>
      <c r="B81" s="91" t="s">
        <v>95</v>
      </c>
      <c r="C81" s="200">
        <f t="shared" si="1"/>
        <v>0</v>
      </c>
      <c r="D81" s="201"/>
      <c r="E81" s="201"/>
      <c r="F81" s="202"/>
    </row>
    <row r="82" spans="1:6" s="181" customFormat="1" ht="45">
      <c r="A82" s="98">
        <v>1500</v>
      </c>
      <c r="B82" s="87" t="s">
        <v>96</v>
      </c>
      <c r="C82" s="118">
        <f t="shared" si="1"/>
        <v>0</v>
      </c>
      <c r="D82" s="118">
        <f>SUM(D83,D87,D95,D96,D97,D104,D113,D114,D117)</f>
        <v>0</v>
      </c>
      <c r="E82" s="118">
        <f>SUM(E83,E87,E95,E96,E97,E104,E113,E114,E117)</f>
        <v>0</v>
      </c>
      <c r="F82" s="119">
        <f>SUM(F83,F87,F95,F96,F97,F104,F113,F114,F117)</f>
        <v>0</v>
      </c>
    </row>
    <row r="83" spans="1:6" s="203" customFormat="1" ht="19.5">
      <c r="A83" s="90">
        <v>1510</v>
      </c>
      <c r="B83" s="91" t="s">
        <v>97</v>
      </c>
      <c r="C83" s="200">
        <f t="shared" si="1"/>
        <v>0</v>
      </c>
      <c r="D83" s="200">
        <f>SUM(D84:D86)</f>
        <v>0</v>
      </c>
      <c r="E83" s="200">
        <f>SUM(E84:E86)</f>
        <v>0</v>
      </c>
      <c r="F83" s="204">
        <f>SUM(F84:F86)</f>
        <v>0</v>
      </c>
    </row>
    <row r="84" spans="1:6" s="203" customFormat="1" ht="9.75">
      <c r="A84" s="106">
        <v>1511</v>
      </c>
      <c r="B84" s="91" t="s">
        <v>98</v>
      </c>
      <c r="C84" s="200">
        <f t="shared" si="1"/>
        <v>0</v>
      </c>
      <c r="D84" s="201"/>
      <c r="E84" s="201"/>
      <c r="F84" s="202"/>
    </row>
    <row r="85" spans="1:6" s="203" customFormat="1" ht="9.75">
      <c r="A85" s="106">
        <v>1512</v>
      </c>
      <c r="B85" s="91" t="s">
        <v>99</v>
      </c>
      <c r="C85" s="200">
        <f t="shared" si="1"/>
        <v>0</v>
      </c>
      <c r="D85" s="201"/>
      <c r="E85" s="201"/>
      <c r="F85" s="202"/>
    </row>
    <row r="86" spans="1:6" s="203" customFormat="1" ht="9.75">
      <c r="A86" s="106">
        <v>1513</v>
      </c>
      <c r="B86" s="91" t="s">
        <v>100</v>
      </c>
      <c r="C86" s="200">
        <f aca="true" t="shared" si="2" ref="C86:C117">SUM(D86:F86)</f>
        <v>0</v>
      </c>
      <c r="D86" s="201"/>
      <c r="E86" s="201"/>
      <c r="F86" s="202"/>
    </row>
    <row r="87" spans="1:6" s="203" customFormat="1" ht="19.5">
      <c r="A87" s="90">
        <v>1520</v>
      </c>
      <c r="B87" s="91" t="s">
        <v>101</v>
      </c>
      <c r="C87" s="200">
        <f t="shared" si="2"/>
        <v>0</v>
      </c>
      <c r="D87" s="200">
        <f>SUM(D88:D94)</f>
        <v>0</v>
      </c>
      <c r="E87" s="200">
        <f>SUM(E88:E94)</f>
        <v>0</v>
      </c>
      <c r="F87" s="204">
        <f>SUM(F88:F94)</f>
        <v>0</v>
      </c>
    </row>
    <row r="88" spans="1:6" s="203" customFormat="1" ht="9.75">
      <c r="A88" s="106">
        <v>1521</v>
      </c>
      <c r="B88" s="91" t="s">
        <v>102</v>
      </c>
      <c r="C88" s="200">
        <f t="shared" si="2"/>
        <v>0</v>
      </c>
      <c r="D88" s="201"/>
      <c r="E88" s="201"/>
      <c r="F88" s="202"/>
    </row>
    <row r="89" spans="1:6" s="203" customFormat="1" ht="9.75">
      <c r="A89" s="106">
        <v>1522</v>
      </c>
      <c r="B89" s="91" t="s">
        <v>103</v>
      </c>
      <c r="C89" s="200">
        <f t="shared" si="2"/>
        <v>0</v>
      </c>
      <c r="D89" s="201"/>
      <c r="E89" s="201"/>
      <c r="F89" s="202"/>
    </row>
    <row r="90" spans="1:6" s="203" customFormat="1" ht="9.75">
      <c r="A90" s="106">
        <v>1523</v>
      </c>
      <c r="B90" s="91" t="s">
        <v>104</v>
      </c>
      <c r="C90" s="200">
        <f t="shared" si="2"/>
        <v>0</v>
      </c>
      <c r="D90" s="201"/>
      <c r="E90" s="201"/>
      <c r="F90" s="202"/>
    </row>
    <row r="91" spans="1:6" s="203" customFormat="1" ht="9.75">
      <c r="A91" s="106">
        <v>1524</v>
      </c>
      <c r="B91" s="91" t="s">
        <v>105</v>
      </c>
      <c r="C91" s="200">
        <f t="shared" si="2"/>
        <v>0</v>
      </c>
      <c r="D91" s="201"/>
      <c r="E91" s="201"/>
      <c r="F91" s="202"/>
    </row>
    <row r="92" spans="1:6" s="203" customFormat="1" ht="9.75">
      <c r="A92" s="106">
        <v>1525</v>
      </c>
      <c r="B92" s="91" t="s">
        <v>106</v>
      </c>
      <c r="C92" s="200">
        <f t="shared" si="2"/>
        <v>0</v>
      </c>
      <c r="D92" s="201"/>
      <c r="E92" s="201"/>
      <c r="F92" s="202"/>
    </row>
    <row r="93" spans="1:6" s="203" customFormat="1" ht="9.75">
      <c r="A93" s="106">
        <v>1528</v>
      </c>
      <c r="B93" s="91" t="s">
        <v>107</v>
      </c>
      <c r="C93" s="200">
        <f t="shared" si="2"/>
        <v>0</v>
      </c>
      <c r="D93" s="201"/>
      <c r="E93" s="201"/>
      <c r="F93" s="202"/>
    </row>
    <row r="94" spans="1:6" s="203" customFormat="1" ht="19.5">
      <c r="A94" s="106">
        <v>1529</v>
      </c>
      <c r="B94" s="91" t="s">
        <v>108</v>
      </c>
      <c r="C94" s="200">
        <f t="shared" si="2"/>
        <v>0</v>
      </c>
      <c r="D94" s="201"/>
      <c r="E94" s="201"/>
      <c r="F94" s="202"/>
    </row>
    <row r="95" spans="1:6" s="203" customFormat="1" ht="9.75">
      <c r="A95" s="90">
        <v>1530</v>
      </c>
      <c r="B95" s="91" t="s">
        <v>109</v>
      </c>
      <c r="C95" s="200">
        <f t="shared" si="2"/>
        <v>0</v>
      </c>
      <c r="D95" s="201"/>
      <c r="E95" s="201"/>
      <c r="F95" s="202"/>
    </row>
    <row r="96" spans="1:6" s="203" customFormat="1" ht="19.5">
      <c r="A96" s="90">
        <v>1540</v>
      </c>
      <c r="B96" s="91" t="s">
        <v>110</v>
      </c>
      <c r="C96" s="200">
        <f t="shared" si="2"/>
        <v>0</v>
      </c>
      <c r="D96" s="201"/>
      <c r="E96" s="201"/>
      <c r="F96" s="202"/>
    </row>
    <row r="97" spans="1:6" s="203" customFormat="1" ht="19.5">
      <c r="A97" s="90">
        <v>1550</v>
      </c>
      <c r="B97" s="91" t="s">
        <v>111</v>
      </c>
      <c r="C97" s="200">
        <f t="shared" si="2"/>
        <v>0</v>
      </c>
      <c r="D97" s="200">
        <f>SUM(D98:D103)</f>
        <v>0</v>
      </c>
      <c r="E97" s="200">
        <f>SUM(E98:E103)</f>
        <v>0</v>
      </c>
      <c r="F97" s="204">
        <f>SUM(F98:F103)</f>
        <v>0</v>
      </c>
    </row>
    <row r="98" spans="1:6" s="203" customFormat="1" ht="9.75">
      <c r="A98" s="106">
        <v>1551</v>
      </c>
      <c r="B98" s="91" t="s">
        <v>112</v>
      </c>
      <c r="C98" s="200">
        <f t="shared" si="2"/>
        <v>0</v>
      </c>
      <c r="D98" s="201"/>
      <c r="E98" s="201"/>
      <c r="F98" s="202"/>
    </row>
    <row r="99" spans="1:6" s="203" customFormat="1" ht="9.75">
      <c r="A99" s="106">
        <v>1552</v>
      </c>
      <c r="B99" s="91" t="s">
        <v>113</v>
      </c>
      <c r="C99" s="200">
        <f t="shared" si="2"/>
        <v>0</v>
      </c>
      <c r="D99" s="201"/>
      <c r="E99" s="201"/>
      <c r="F99" s="202"/>
    </row>
    <row r="100" spans="1:6" s="203" customFormat="1" ht="19.5">
      <c r="A100" s="106">
        <v>1553</v>
      </c>
      <c r="B100" s="91" t="s">
        <v>114</v>
      </c>
      <c r="C100" s="200">
        <f t="shared" si="2"/>
        <v>0</v>
      </c>
      <c r="D100" s="201"/>
      <c r="E100" s="201"/>
      <c r="F100" s="202"/>
    </row>
    <row r="101" spans="1:6" s="203" customFormat="1" ht="29.25">
      <c r="A101" s="106">
        <v>1554</v>
      </c>
      <c r="B101" s="91" t="s">
        <v>115</v>
      </c>
      <c r="C101" s="200">
        <f t="shared" si="2"/>
        <v>0</v>
      </c>
      <c r="D101" s="201"/>
      <c r="E101" s="201"/>
      <c r="F101" s="202"/>
    </row>
    <row r="102" spans="1:6" s="203" customFormat="1" ht="19.5">
      <c r="A102" s="106">
        <v>1555</v>
      </c>
      <c r="B102" s="91" t="s">
        <v>116</v>
      </c>
      <c r="C102" s="200">
        <f t="shared" si="2"/>
        <v>0</v>
      </c>
      <c r="D102" s="201"/>
      <c r="E102" s="201"/>
      <c r="F102" s="202"/>
    </row>
    <row r="103" spans="1:6" s="203" customFormat="1" ht="19.5">
      <c r="A103" s="106">
        <v>1559</v>
      </c>
      <c r="B103" s="91" t="s">
        <v>117</v>
      </c>
      <c r="C103" s="200">
        <f t="shared" si="2"/>
        <v>0</v>
      </c>
      <c r="D103" s="201"/>
      <c r="E103" s="201"/>
      <c r="F103" s="202"/>
    </row>
    <row r="104" spans="1:6" s="203" customFormat="1" ht="19.5">
      <c r="A104" s="90">
        <v>1560</v>
      </c>
      <c r="B104" s="91" t="s">
        <v>118</v>
      </c>
      <c r="C104" s="200">
        <f t="shared" si="2"/>
        <v>0</v>
      </c>
      <c r="D104" s="200">
        <f>SUM(D105:D112)</f>
        <v>0</v>
      </c>
      <c r="E104" s="200">
        <f>SUM(E105:E112)</f>
        <v>0</v>
      </c>
      <c r="F104" s="204">
        <f>SUM(F105:F112)</f>
        <v>0</v>
      </c>
    </row>
    <row r="105" spans="1:6" s="203" customFormat="1" ht="9.75">
      <c r="A105" s="106">
        <v>1561</v>
      </c>
      <c r="B105" s="91" t="s">
        <v>119</v>
      </c>
      <c r="C105" s="200">
        <f t="shared" si="2"/>
        <v>0</v>
      </c>
      <c r="D105" s="201"/>
      <c r="E105" s="201"/>
      <c r="F105" s="202"/>
    </row>
    <row r="106" spans="1:6" s="203" customFormat="1" ht="19.5">
      <c r="A106" s="106">
        <v>1562</v>
      </c>
      <c r="B106" s="91" t="s">
        <v>120</v>
      </c>
      <c r="C106" s="200">
        <f t="shared" si="2"/>
        <v>0</v>
      </c>
      <c r="D106" s="201"/>
      <c r="E106" s="201"/>
      <c r="F106" s="202"/>
    </row>
    <row r="107" spans="1:6" s="203" customFormat="1" ht="9.75">
      <c r="A107" s="106">
        <v>1563</v>
      </c>
      <c r="B107" s="91" t="s">
        <v>121</v>
      </c>
      <c r="C107" s="200">
        <f t="shared" si="2"/>
        <v>0</v>
      </c>
      <c r="D107" s="201"/>
      <c r="E107" s="201"/>
      <c r="F107" s="202"/>
    </row>
    <row r="108" spans="1:6" s="203" customFormat="1" ht="9.75">
      <c r="A108" s="106">
        <v>1564</v>
      </c>
      <c r="B108" s="91" t="s">
        <v>122</v>
      </c>
      <c r="C108" s="200">
        <f t="shared" si="2"/>
        <v>0</v>
      </c>
      <c r="D108" s="201"/>
      <c r="E108" s="201"/>
      <c r="F108" s="202"/>
    </row>
    <row r="109" spans="1:6" s="203" customFormat="1" ht="9.75" customHeight="1">
      <c r="A109" s="106">
        <v>1565</v>
      </c>
      <c r="B109" s="91" t="s">
        <v>123</v>
      </c>
      <c r="C109" s="200">
        <f t="shared" si="2"/>
        <v>0</v>
      </c>
      <c r="D109" s="201"/>
      <c r="E109" s="201"/>
      <c r="F109" s="202"/>
    </row>
    <row r="110" spans="1:6" s="203" customFormat="1" ht="9.75" customHeight="1">
      <c r="A110" s="106">
        <v>1566</v>
      </c>
      <c r="B110" s="110" t="s">
        <v>124</v>
      </c>
      <c r="C110" s="200">
        <f t="shared" si="2"/>
        <v>0</v>
      </c>
      <c r="D110" s="201"/>
      <c r="E110" s="201"/>
      <c r="F110" s="202"/>
    </row>
    <row r="111" spans="1:6" s="203" customFormat="1" ht="41.25" customHeight="1">
      <c r="A111" s="106">
        <v>1567</v>
      </c>
      <c r="B111" s="110" t="s">
        <v>125</v>
      </c>
      <c r="C111" s="200">
        <f t="shared" si="2"/>
        <v>0</v>
      </c>
      <c r="D111" s="201"/>
      <c r="E111" s="201"/>
      <c r="F111" s="202"/>
    </row>
    <row r="112" spans="1:6" s="203" customFormat="1" ht="9.75" customHeight="1">
      <c r="A112" s="106">
        <v>1568</v>
      </c>
      <c r="B112" s="108" t="s">
        <v>126</v>
      </c>
      <c r="C112" s="200">
        <f t="shared" si="2"/>
        <v>0</v>
      </c>
      <c r="D112" s="201"/>
      <c r="E112" s="201"/>
      <c r="F112" s="202"/>
    </row>
    <row r="113" spans="1:6" s="203" customFormat="1" ht="9.75">
      <c r="A113" s="90">
        <v>1570</v>
      </c>
      <c r="B113" s="91" t="s">
        <v>127</v>
      </c>
      <c r="C113" s="200">
        <f t="shared" si="2"/>
        <v>0</v>
      </c>
      <c r="D113" s="201"/>
      <c r="E113" s="201"/>
      <c r="F113" s="202"/>
    </row>
    <row r="114" spans="1:6" s="203" customFormat="1" ht="9.75">
      <c r="A114" s="90">
        <v>1580</v>
      </c>
      <c r="B114" s="91" t="s">
        <v>128</v>
      </c>
      <c r="C114" s="200">
        <f t="shared" si="2"/>
        <v>0</v>
      </c>
      <c r="D114" s="200">
        <f>SUM(D115:D116)</f>
        <v>0</v>
      </c>
      <c r="E114" s="200">
        <f>SUM(E115:E116)</f>
        <v>0</v>
      </c>
      <c r="F114" s="204">
        <f>SUM(F115:F116)</f>
        <v>0</v>
      </c>
    </row>
    <row r="115" spans="1:6" s="203" customFormat="1" ht="9.75">
      <c r="A115" s="106">
        <v>1581</v>
      </c>
      <c r="B115" s="91" t="s">
        <v>129</v>
      </c>
      <c r="C115" s="200">
        <f t="shared" si="2"/>
        <v>0</v>
      </c>
      <c r="D115" s="201"/>
      <c r="E115" s="201"/>
      <c r="F115" s="202"/>
    </row>
    <row r="116" spans="1:6" s="203" customFormat="1" ht="19.5">
      <c r="A116" s="106">
        <v>1583</v>
      </c>
      <c r="B116" s="91" t="s">
        <v>130</v>
      </c>
      <c r="C116" s="200">
        <f t="shared" si="2"/>
        <v>0</v>
      </c>
      <c r="D116" s="201"/>
      <c r="E116" s="201"/>
      <c r="F116" s="202"/>
    </row>
    <row r="117" spans="1:6" s="203" customFormat="1" ht="9.75">
      <c r="A117" s="90">
        <v>1590</v>
      </c>
      <c r="B117" s="91" t="s">
        <v>131</v>
      </c>
      <c r="C117" s="200">
        <f t="shared" si="2"/>
        <v>0</v>
      </c>
      <c r="D117" s="201"/>
      <c r="E117" s="201"/>
      <c r="F117" s="202"/>
    </row>
    <row r="118" spans="1:6" s="181" customFormat="1" ht="11.25">
      <c r="A118" s="86">
        <v>1600</v>
      </c>
      <c r="B118" s="87" t="s">
        <v>132</v>
      </c>
      <c r="C118" s="118">
        <f aca="true" t="shared" si="3" ref="C118:C148">SUM(D118:F118)</f>
        <v>0</v>
      </c>
      <c r="D118" s="118">
        <f>SUM(D119,D120,D121)</f>
        <v>0</v>
      </c>
      <c r="E118" s="118">
        <f>SUM(E119,E120,E121)</f>
        <v>0</v>
      </c>
      <c r="F118" s="119">
        <f>SUM(F119,F120,F121)</f>
        <v>0</v>
      </c>
    </row>
    <row r="119" spans="1:6" s="203" customFormat="1" ht="9.75">
      <c r="A119" s="90">
        <v>1610</v>
      </c>
      <c r="B119" s="91" t="s">
        <v>133</v>
      </c>
      <c r="C119" s="200">
        <f t="shared" si="3"/>
        <v>0</v>
      </c>
      <c r="D119" s="201"/>
      <c r="E119" s="201"/>
      <c r="F119" s="202"/>
    </row>
    <row r="120" spans="1:6" s="203" customFormat="1" ht="9.75">
      <c r="A120" s="90">
        <v>1620</v>
      </c>
      <c r="B120" s="91" t="s">
        <v>134</v>
      </c>
      <c r="C120" s="200">
        <f t="shared" si="3"/>
        <v>0</v>
      </c>
      <c r="D120" s="201"/>
      <c r="E120" s="201"/>
      <c r="F120" s="202"/>
    </row>
    <row r="121" spans="1:6" s="203" customFormat="1" ht="9.75">
      <c r="A121" s="90">
        <v>1630</v>
      </c>
      <c r="B121" s="91" t="s">
        <v>135</v>
      </c>
      <c r="C121" s="200">
        <f t="shared" si="3"/>
        <v>0</v>
      </c>
      <c r="D121" s="201"/>
      <c r="E121" s="201"/>
      <c r="F121" s="202"/>
    </row>
    <row r="122" spans="1:6" s="181" customFormat="1" ht="22.5">
      <c r="A122" s="86">
        <v>2000</v>
      </c>
      <c r="B122" s="87" t="s">
        <v>136</v>
      </c>
      <c r="C122" s="118">
        <f t="shared" si="3"/>
        <v>0</v>
      </c>
      <c r="D122" s="205"/>
      <c r="E122" s="205"/>
      <c r="F122" s="206"/>
    </row>
    <row r="123" spans="1:6" s="181" customFormat="1" ht="11.25">
      <c r="A123" s="86">
        <v>3000</v>
      </c>
      <c r="B123" s="87" t="s">
        <v>137</v>
      </c>
      <c r="C123" s="118">
        <f t="shared" si="3"/>
        <v>0</v>
      </c>
      <c r="D123" s="118">
        <f>SUM(D124,D125,D126,D127,D128,D129,D130)</f>
        <v>0</v>
      </c>
      <c r="E123" s="118">
        <f>SUM(E124,E125,E126,E127,E128,E129,E130)</f>
        <v>0</v>
      </c>
      <c r="F123" s="119">
        <f>SUM(F124,F125,F126,F127,F128,F129,F130)</f>
        <v>0</v>
      </c>
    </row>
    <row r="124" spans="1:6" s="173" customFormat="1" ht="11.25">
      <c r="A124" s="85">
        <v>3100</v>
      </c>
      <c r="B124" s="45" t="s">
        <v>138</v>
      </c>
      <c r="C124" s="65">
        <f t="shared" si="3"/>
        <v>0</v>
      </c>
      <c r="D124" s="51"/>
      <c r="E124" s="51"/>
      <c r="F124" s="52"/>
    </row>
    <row r="125" spans="1:6" s="173" customFormat="1" ht="22.5">
      <c r="A125" s="85">
        <v>3200</v>
      </c>
      <c r="B125" s="45" t="s">
        <v>139</v>
      </c>
      <c r="C125" s="65">
        <f t="shared" si="3"/>
        <v>0</v>
      </c>
      <c r="D125" s="51"/>
      <c r="E125" s="51"/>
      <c r="F125" s="52"/>
    </row>
    <row r="126" spans="1:6" s="173" customFormat="1" ht="11.25">
      <c r="A126" s="85">
        <v>3300</v>
      </c>
      <c r="B126" s="45" t="s">
        <v>140</v>
      </c>
      <c r="C126" s="65">
        <f t="shared" si="3"/>
        <v>0</v>
      </c>
      <c r="D126" s="51"/>
      <c r="E126" s="51"/>
      <c r="F126" s="52"/>
    </row>
    <row r="127" spans="1:6" s="173" customFormat="1" ht="22.5">
      <c r="A127" s="85">
        <v>3400</v>
      </c>
      <c r="B127" s="45" t="s">
        <v>141</v>
      </c>
      <c r="C127" s="65">
        <f t="shared" si="3"/>
        <v>0</v>
      </c>
      <c r="D127" s="51"/>
      <c r="E127" s="51"/>
      <c r="F127" s="52"/>
    </row>
    <row r="128" spans="1:6" s="173" customFormat="1" ht="11.25">
      <c r="A128" s="85">
        <v>3500</v>
      </c>
      <c r="B128" s="45" t="s">
        <v>142</v>
      </c>
      <c r="C128" s="65">
        <f t="shared" si="3"/>
        <v>0</v>
      </c>
      <c r="D128" s="51"/>
      <c r="E128" s="51"/>
      <c r="F128" s="52"/>
    </row>
    <row r="129" spans="1:6" s="173" customFormat="1" ht="11.25">
      <c r="A129" s="85">
        <v>3600</v>
      </c>
      <c r="B129" s="45" t="s">
        <v>143</v>
      </c>
      <c r="C129" s="65">
        <f t="shared" si="3"/>
        <v>0</v>
      </c>
      <c r="D129" s="51"/>
      <c r="E129" s="51"/>
      <c r="F129" s="52"/>
    </row>
    <row r="130" spans="1:6" s="173" customFormat="1" ht="22.5">
      <c r="A130" s="85">
        <v>3800</v>
      </c>
      <c r="B130" s="45" t="s">
        <v>144</v>
      </c>
      <c r="C130" s="65">
        <f t="shared" si="3"/>
        <v>0</v>
      </c>
      <c r="D130" s="51"/>
      <c r="E130" s="51"/>
      <c r="F130" s="52"/>
    </row>
    <row r="131" spans="1:6" s="209" customFormat="1" ht="38.25">
      <c r="A131" s="112"/>
      <c r="B131" s="113" t="s">
        <v>145</v>
      </c>
      <c r="C131" s="207">
        <f t="shared" si="3"/>
        <v>135000</v>
      </c>
      <c r="D131" s="207">
        <f>SUM(D132,D144,D145)</f>
        <v>50000</v>
      </c>
      <c r="E131" s="207">
        <f>SUM(E132,E144,E145)</f>
        <v>85000</v>
      </c>
      <c r="F131" s="208">
        <f>SUM(F132,F144,F145)</f>
        <v>0</v>
      </c>
    </row>
    <row r="132" spans="1:6" s="181" customFormat="1" ht="11.25">
      <c r="A132" s="117">
        <v>4000</v>
      </c>
      <c r="B132" s="54" t="s">
        <v>146</v>
      </c>
      <c r="C132" s="118">
        <f t="shared" si="3"/>
        <v>0</v>
      </c>
      <c r="D132" s="118">
        <f>SUM(D133,D139,D140,D141,D142,D143)</f>
        <v>0</v>
      </c>
      <c r="E132" s="118">
        <f>SUM(E133,E139,E140,E141,E142,E143)</f>
        <v>0</v>
      </c>
      <c r="F132" s="119">
        <f>SUM(F133,F139,F140,F141,F142,F143)</f>
        <v>0</v>
      </c>
    </row>
    <row r="133" spans="1:6" s="173" customFormat="1" ht="22.5">
      <c r="A133" s="85">
        <v>4100</v>
      </c>
      <c r="B133" s="45" t="s">
        <v>147</v>
      </c>
      <c r="C133" s="65">
        <f t="shared" si="3"/>
        <v>0</v>
      </c>
      <c r="D133" s="65">
        <f>SUM(D134:D138)</f>
        <v>0</v>
      </c>
      <c r="E133" s="65">
        <f>SUM(E134:E138)</f>
        <v>0</v>
      </c>
      <c r="F133" s="120">
        <f>SUM(F134:F138)</f>
        <v>0</v>
      </c>
    </row>
    <row r="134" spans="1:6" s="203" customFormat="1" ht="9.75">
      <c r="A134" s="90">
        <v>4110</v>
      </c>
      <c r="B134" s="91" t="s">
        <v>148</v>
      </c>
      <c r="C134" s="103">
        <f t="shared" si="3"/>
        <v>0</v>
      </c>
      <c r="D134" s="93"/>
      <c r="E134" s="93"/>
      <c r="F134" s="97"/>
    </row>
    <row r="135" spans="1:6" s="203" customFormat="1" ht="9.75">
      <c r="A135" s="90">
        <v>4140</v>
      </c>
      <c r="B135" s="91" t="s">
        <v>149</v>
      </c>
      <c r="C135" s="103">
        <f t="shared" si="3"/>
        <v>0</v>
      </c>
      <c r="D135" s="93"/>
      <c r="E135" s="93"/>
      <c r="F135" s="97"/>
    </row>
    <row r="136" spans="1:6" s="203" customFormat="1" ht="9.75">
      <c r="A136" s="90">
        <v>4150</v>
      </c>
      <c r="B136" s="91" t="s">
        <v>150</v>
      </c>
      <c r="C136" s="103">
        <f t="shared" si="3"/>
        <v>0</v>
      </c>
      <c r="D136" s="93"/>
      <c r="E136" s="93"/>
      <c r="F136" s="97"/>
    </row>
    <row r="137" spans="1:6" s="203" customFormat="1" ht="9.75">
      <c r="A137" s="90">
        <v>4160</v>
      </c>
      <c r="B137" s="91" t="s">
        <v>151</v>
      </c>
      <c r="C137" s="103">
        <f t="shared" si="3"/>
        <v>0</v>
      </c>
      <c r="D137" s="93"/>
      <c r="E137" s="93"/>
      <c r="F137" s="97"/>
    </row>
    <row r="138" spans="1:6" s="203" customFormat="1" ht="9.75">
      <c r="A138" s="90">
        <v>4180</v>
      </c>
      <c r="B138" s="91" t="s">
        <v>152</v>
      </c>
      <c r="C138" s="103">
        <f t="shared" si="3"/>
        <v>0</v>
      </c>
      <c r="D138" s="93"/>
      <c r="E138" s="93"/>
      <c r="F138" s="97"/>
    </row>
    <row r="139" spans="1:6" s="173" customFormat="1" ht="22.5">
      <c r="A139" s="85">
        <v>4200</v>
      </c>
      <c r="B139" s="45" t="s">
        <v>153</v>
      </c>
      <c r="C139" s="65">
        <f t="shared" si="3"/>
        <v>0</v>
      </c>
      <c r="D139" s="51"/>
      <c r="E139" s="51"/>
      <c r="F139" s="52"/>
    </row>
    <row r="140" spans="1:6" s="173" customFormat="1" ht="11.25">
      <c r="A140" s="85">
        <v>4300</v>
      </c>
      <c r="B140" s="121" t="s">
        <v>154</v>
      </c>
      <c r="C140" s="65">
        <f t="shared" si="3"/>
        <v>0</v>
      </c>
      <c r="D140" s="51"/>
      <c r="E140" s="51"/>
      <c r="F140" s="52"/>
    </row>
    <row r="141" spans="1:6" s="173" customFormat="1" ht="33.75">
      <c r="A141" s="122">
        <v>4400</v>
      </c>
      <c r="B141" s="121" t="s">
        <v>155</v>
      </c>
      <c r="C141" s="65">
        <f t="shared" si="3"/>
        <v>0</v>
      </c>
      <c r="D141" s="51"/>
      <c r="E141" s="51"/>
      <c r="F141" s="52"/>
    </row>
    <row r="142" spans="1:6" s="173" customFormat="1" ht="22.5">
      <c r="A142" s="85">
        <v>4500</v>
      </c>
      <c r="B142" s="121" t="s">
        <v>156</v>
      </c>
      <c r="C142" s="65">
        <f t="shared" si="3"/>
        <v>0</v>
      </c>
      <c r="D142" s="51"/>
      <c r="E142" s="51"/>
      <c r="F142" s="52"/>
    </row>
    <row r="143" spans="1:6" s="173" customFormat="1" ht="11.25">
      <c r="A143" s="85">
        <v>4700</v>
      </c>
      <c r="B143" s="121" t="s">
        <v>157</v>
      </c>
      <c r="C143" s="65">
        <f t="shared" si="3"/>
        <v>0</v>
      </c>
      <c r="D143" s="51"/>
      <c r="E143" s="51"/>
      <c r="F143" s="52"/>
    </row>
    <row r="144" spans="1:6" s="173" customFormat="1" ht="11.25">
      <c r="A144" s="85">
        <v>6000</v>
      </c>
      <c r="B144" s="123" t="s">
        <v>158</v>
      </c>
      <c r="C144" s="61">
        <f t="shared" si="3"/>
        <v>0</v>
      </c>
      <c r="D144" s="210"/>
      <c r="E144" s="210"/>
      <c r="F144" s="211"/>
    </row>
    <row r="145" spans="1:6" s="181" customFormat="1" ht="11.25">
      <c r="A145" s="86">
        <v>7000</v>
      </c>
      <c r="B145" s="124" t="s">
        <v>159</v>
      </c>
      <c r="C145" s="118">
        <f t="shared" si="3"/>
        <v>135000</v>
      </c>
      <c r="D145" s="205">
        <v>50000</v>
      </c>
      <c r="E145" s="205">
        <v>85000</v>
      </c>
      <c r="F145" s="206"/>
    </row>
    <row r="146" spans="1:6" s="181" customFormat="1" ht="11.25">
      <c r="A146" s="125"/>
      <c r="B146" s="126" t="s">
        <v>160</v>
      </c>
      <c r="C146" s="178">
        <f t="shared" si="3"/>
        <v>0</v>
      </c>
      <c r="D146" s="212">
        <f>SUM(D147:D148)</f>
        <v>0</v>
      </c>
      <c r="E146" s="212">
        <f>SUM(E147:E148)</f>
        <v>0</v>
      </c>
      <c r="F146" s="213">
        <f>SUM(F147:F148)</f>
        <v>0</v>
      </c>
    </row>
    <row r="147" spans="1:6" s="181" customFormat="1" ht="11.25">
      <c r="A147" s="125"/>
      <c r="B147" s="128" t="s">
        <v>19</v>
      </c>
      <c r="C147" s="178">
        <f t="shared" si="3"/>
        <v>0</v>
      </c>
      <c r="D147" s="179"/>
      <c r="E147" s="179"/>
      <c r="F147" s="180"/>
    </row>
    <row r="148" spans="1:6" s="181" customFormat="1" ht="11.25">
      <c r="A148" s="125"/>
      <c r="B148" s="128" t="s">
        <v>20</v>
      </c>
      <c r="C148" s="178">
        <f t="shared" si="3"/>
        <v>0</v>
      </c>
      <c r="D148" s="179"/>
      <c r="E148" s="179"/>
      <c r="F148" s="180"/>
    </row>
    <row r="149" spans="1:6" s="214" customFormat="1" ht="8.25">
      <c r="A149" s="129"/>
      <c r="B149" s="130" t="s">
        <v>161</v>
      </c>
      <c r="C149" s="214">
        <f>SUM(C146,C145,C144,C132,C123,C122,C118,C82,C35,C32,C31,C26)</f>
        <v>135000</v>
      </c>
      <c r="D149" s="214">
        <f>SUM(D146,D145,D144,D132,D123,D122,D118,D82,D35,D32,D31,D26)</f>
        <v>50000</v>
      </c>
      <c r="E149" s="214">
        <f>SUM(E146,E145,E144,E132,E123,E122,E118,E82,E35,E32,E31,E26)</f>
        <v>85000</v>
      </c>
      <c r="F149" s="215">
        <f>SUM(F146,F145,F144,F132,F123,F122,F118,F82,F35,F32,F31,F26)</f>
        <v>0</v>
      </c>
    </row>
    <row r="150" s="217" customFormat="1" ht="11.25">
      <c r="A150" s="216"/>
    </row>
    <row r="151" s="217" customFormat="1" ht="11.25">
      <c r="A151" s="216"/>
    </row>
    <row r="152" s="217" customFormat="1" ht="11.25">
      <c r="A152" s="216"/>
    </row>
    <row r="153" s="217" customFormat="1" ht="11.25">
      <c r="A153" s="216"/>
    </row>
    <row r="154" s="217" customFormat="1" ht="11.25">
      <c r="A154" s="216"/>
    </row>
    <row r="155" s="217" customFormat="1" ht="11.25">
      <c r="A155" s="216"/>
    </row>
    <row r="156" s="217" customFormat="1" ht="11.25">
      <c r="A156" s="216"/>
    </row>
    <row r="157" s="217" customFormat="1" ht="11.25">
      <c r="A157" s="216"/>
    </row>
    <row r="158" s="217" customFormat="1" ht="11.25">
      <c r="A158" s="216"/>
    </row>
    <row r="159" s="217" customFormat="1" ht="11.25">
      <c r="A159" s="216"/>
    </row>
    <row r="160" s="217" customFormat="1" ht="11.25">
      <c r="A160" s="216"/>
    </row>
    <row r="161" s="217" customFormat="1" ht="11.25">
      <c r="A161" s="216"/>
    </row>
    <row r="162" s="217" customFormat="1" ht="11.25">
      <c r="A162" s="216"/>
    </row>
    <row r="163" s="217" customFormat="1" ht="11.25">
      <c r="A163" s="216"/>
    </row>
    <row r="164" s="217" customFormat="1" ht="11.25">
      <c r="A164" s="216"/>
    </row>
    <row r="165" s="217" customFormat="1" ht="11.25">
      <c r="A165" s="216"/>
    </row>
    <row r="166" s="217" customFormat="1" ht="11.25">
      <c r="A166" s="216"/>
    </row>
    <row r="167" s="217" customFormat="1" ht="11.25">
      <c r="A167" s="216"/>
    </row>
    <row r="168" s="217" customFormat="1" ht="11.25">
      <c r="A168" s="216"/>
    </row>
    <row r="169" s="217" customFormat="1" ht="11.25">
      <c r="A169" s="216"/>
    </row>
    <row r="170" s="217" customFormat="1" ht="11.25">
      <c r="A170" s="216"/>
    </row>
    <row r="171" s="217" customFormat="1" ht="11.25">
      <c r="A171" s="216"/>
    </row>
    <row r="172" s="217" customFormat="1" ht="11.25">
      <c r="A172" s="216"/>
    </row>
    <row r="173" s="217" customFormat="1" ht="11.25">
      <c r="A173" s="216"/>
    </row>
    <row r="174" s="217" customFormat="1" ht="11.25">
      <c r="A174" s="216"/>
    </row>
    <row r="175" s="217" customFormat="1" ht="11.25">
      <c r="A175" s="216"/>
    </row>
    <row r="176" s="217" customFormat="1" ht="11.25">
      <c r="A176" s="216"/>
    </row>
    <row r="177" s="217" customFormat="1" ht="11.25">
      <c r="A177" s="216"/>
    </row>
    <row r="178" s="217" customFormat="1" ht="11.25">
      <c r="A178" s="216"/>
    </row>
    <row r="179" s="217" customFormat="1" ht="11.25">
      <c r="A179" s="216"/>
    </row>
    <row r="180" s="217" customFormat="1" ht="11.25">
      <c r="A180" s="216"/>
    </row>
    <row r="181" s="217" customFormat="1" ht="11.25">
      <c r="A181" s="216"/>
    </row>
    <row r="182" s="217" customFormat="1" ht="11.25">
      <c r="A182" s="216"/>
    </row>
    <row r="183" s="217" customFormat="1" ht="11.25">
      <c r="A183" s="216"/>
    </row>
    <row r="184" s="217" customFormat="1" ht="11.25">
      <c r="A184" s="216"/>
    </row>
    <row r="185" s="217" customFormat="1" ht="11.25">
      <c r="A185" s="216"/>
    </row>
    <row r="186" s="217" customFormat="1" ht="11.25">
      <c r="A186" s="216"/>
    </row>
    <row r="187" s="217" customFormat="1" ht="11.25">
      <c r="A187" s="216"/>
    </row>
    <row r="188" s="217" customFormat="1" ht="11.25">
      <c r="A188" s="216"/>
    </row>
    <row r="189" s="217" customFormat="1" ht="11.25">
      <c r="A189" s="216"/>
    </row>
    <row r="190" s="217" customFormat="1" ht="11.25">
      <c r="A190" s="216"/>
    </row>
    <row r="191" s="217" customFormat="1" ht="11.25">
      <c r="A191" s="216"/>
    </row>
    <row r="192" s="217" customFormat="1" ht="11.25">
      <c r="A192" s="216"/>
    </row>
    <row r="193" s="217" customFormat="1" ht="11.25">
      <c r="A193" s="216"/>
    </row>
    <row r="194" s="217" customFormat="1" ht="11.25">
      <c r="A194" s="216"/>
    </row>
    <row r="195" s="217" customFormat="1" ht="11.25">
      <c r="A195" s="216"/>
    </row>
    <row r="196" s="217" customFormat="1" ht="11.25">
      <c r="A196" s="216"/>
    </row>
    <row r="197" s="217" customFormat="1" ht="11.25">
      <c r="A197" s="216"/>
    </row>
    <row r="198" s="217" customFormat="1" ht="11.25">
      <c r="A198" s="216"/>
    </row>
    <row r="199" s="217" customFormat="1" ht="11.25">
      <c r="A199" s="216"/>
    </row>
    <row r="200" s="217" customFormat="1" ht="11.25">
      <c r="A200" s="216"/>
    </row>
    <row r="201" s="217" customFormat="1" ht="11.25">
      <c r="A201" s="216"/>
    </row>
    <row r="202" s="217" customFormat="1" ht="11.25">
      <c r="A202" s="216"/>
    </row>
    <row r="203" s="217" customFormat="1" ht="11.25">
      <c r="A203" s="216"/>
    </row>
    <row r="204" s="217" customFormat="1" ht="11.25">
      <c r="A204" s="216"/>
    </row>
    <row r="205" s="217" customFormat="1" ht="11.25">
      <c r="A205" s="216"/>
    </row>
    <row r="206" s="217" customFormat="1" ht="11.25">
      <c r="A206" s="216"/>
    </row>
    <row r="207" s="217" customFormat="1" ht="11.25">
      <c r="A207" s="216"/>
    </row>
    <row r="208" s="217" customFormat="1" ht="11.25">
      <c r="A208" s="216"/>
    </row>
    <row r="209" s="217" customFormat="1" ht="11.25">
      <c r="A209" s="216"/>
    </row>
    <row r="210" s="217" customFormat="1" ht="11.25">
      <c r="A210" s="216"/>
    </row>
    <row r="211" s="217" customFormat="1" ht="11.25">
      <c r="A211" s="216"/>
    </row>
    <row r="212" s="217" customFormat="1" ht="11.25">
      <c r="A212" s="216"/>
    </row>
    <row r="213" s="217" customFormat="1" ht="11.25">
      <c r="A213" s="216"/>
    </row>
    <row r="214" s="217" customFormat="1" ht="11.25">
      <c r="A214" s="216"/>
    </row>
    <row r="215" s="217" customFormat="1" ht="11.25">
      <c r="A215" s="216"/>
    </row>
    <row r="216" s="217" customFormat="1" ht="11.25">
      <c r="A216" s="216"/>
    </row>
    <row r="217" s="217" customFormat="1" ht="11.25">
      <c r="A217" s="216"/>
    </row>
    <row r="218" s="217" customFormat="1" ht="11.25">
      <c r="A218" s="216"/>
    </row>
    <row r="219" s="217" customFormat="1" ht="11.25">
      <c r="A219" s="216"/>
    </row>
    <row r="220" s="217" customFormat="1" ht="11.25">
      <c r="A220" s="216"/>
    </row>
    <row r="221" s="217" customFormat="1" ht="11.25">
      <c r="A221" s="216"/>
    </row>
    <row r="222" s="217" customFormat="1" ht="11.25">
      <c r="A222" s="216"/>
    </row>
    <row r="223" s="217" customFormat="1" ht="11.25">
      <c r="A223" s="216"/>
    </row>
    <row r="224" s="217" customFormat="1" ht="11.25">
      <c r="A224" s="216"/>
    </row>
    <row r="225" s="217" customFormat="1" ht="11.25">
      <c r="A225" s="216"/>
    </row>
    <row r="226" s="217" customFormat="1" ht="11.25">
      <c r="A226" s="216"/>
    </row>
    <row r="227" s="217" customFormat="1" ht="11.25">
      <c r="A227" s="216"/>
    </row>
    <row r="228" s="217" customFormat="1" ht="11.25">
      <c r="A228" s="216"/>
    </row>
    <row r="229" s="217" customFormat="1" ht="11.25">
      <c r="A229" s="216"/>
    </row>
    <row r="230" s="217" customFormat="1" ht="11.25">
      <c r="A230" s="216"/>
    </row>
    <row r="231" s="217" customFormat="1" ht="11.25">
      <c r="A231" s="216"/>
    </row>
    <row r="232" s="217" customFormat="1" ht="11.25">
      <c r="A232" s="216"/>
    </row>
    <row r="233" s="217" customFormat="1" ht="11.25">
      <c r="A233" s="216"/>
    </row>
    <row r="234" s="217" customFormat="1" ht="11.25">
      <c r="A234" s="216"/>
    </row>
    <row r="235" s="217" customFormat="1" ht="11.25">
      <c r="A235" s="216"/>
    </row>
    <row r="236" s="217" customFormat="1" ht="11.25">
      <c r="A236" s="216"/>
    </row>
    <row r="237" s="217" customFormat="1" ht="11.25">
      <c r="A237" s="216"/>
    </row>
    <row r="238" s="217" customFormat="1" ht="11.25">
      <c r="A238" s="216"/>
    </row>
    <row r="239" s="217" customFormat="1" ht="11.25">
      <c r="A239" s="216"/>
    </row>
    <row r="240" s="217" customFormat="1" ht="11.25">
      <c r="A240" s="216"/>
    </row>
    <row r="241" s="217" customFormat="1" ht="11.25">
      <c r="A241" s="216"/>
    </row>
    <row r="242" s="217" customFormat="1" ht="11.25">
      <c r="A242" s="216"/>
    </row>
    <row r="243" s="217" customFormat="1" ht="11.25">
      <c r="A243" s="216"/>
    </row>
    <row r="244" s="217" customFormat="1" ht="11.25">
      <c r="A244" s="216"/>
    </row>
    <row r="245" s="217" customFormat="1" ht="11.25">
      <c r="A245" s="216"/>
    </row>
    <row r="246" s="217" customFormat="1" ht="11.25">
      <c r="A246" s="216"/>
    </row>
    <row r="247" s="217" customFormat="1" ht="11.25">
      <c r="A247" s="216"/>
    </row>
    <row r="248" s="217" customFormat="1" ht="11.25">
      <c r="A248" s="216"/>
    </row>
    <row r="249" s="217" customFormat="1" ht="11.25">
      <c r="A249" s="216"/>
    </row>
    <row r="250" s="217" customFormat="1" ht="11.25">
      <c r="A250" s="216"/>
    </row>
    <row r="251" s="217" customFormat="1" ht="11.25">
      <c r="A251" s="216"/>
    </row>
    <row r="252" s="217" customFormat="1" ht="11.25">
      <c r="A252" s="216"/>
    </row>
    <row r="253" s="217" customFormat="1" ht="11.25">
      <c r="A253" s="216"/>
    </row>
    <row r="254" s="217" customFormat="1" ht="11.25">
      <c r="A254" s="216"/>
    </row>
    <row r="255" s="217" customFormat="1" ht="11.25">
      <c r="A255" s="216"/>
    </row>
    <row r="256" s="217" customFormat="1" ht="11.25">
      <c r="A256" s="216"/>
    </row>
    <row r="257" s="217" customFormat="1" ht="11.25">
      <c r="A257" s="216"/>
    </row>
    <row r="258" s="217" customFormat="1" ht="11.25">
      <c r="A258" s="216"/>
    </row>
    <row r="259" s="217" customFormat="1" ht="11.25">
      <c r="A259" s="216"/>
    </row>
    <row r="260" s="217" customFormat="1" ht="11.25">
      <c r="A260" s="216"/>
    </row>
    <row r="261" s="217" customFormat="1" ht="11.25">
      <c r="A261" s="216"/>
    </row>
    <row r="262" s="217" customFormat="1" ht="11.25">
      <c r="A262" s="216"/>
    </row>
    <row r="263" s="217" customFormat="1" ht="11.25">
      <c r="A263" s="216"/>
    </row>
    <row r="264" s="217" customFormat="1" ht="11.25">
      <c r="A264" s="216"/>
    </row>
    <row r="265" s="217" customFormat="1" ht="11.25">
      <c r="A265" s="216"/>
    </row>
    <row r="266" s="217" customFormat="1" ht="11.25">
      <c r="A266" s="216"/>
    </row>
    <row r="267" s="217" customFormat="1" ht="11.25">
      <c r="A267" s="216"/>
    </row>
    <row r="268" s="217" customFormat="1" ht="11.25">
      <c r="A268" s="216"/>
    </row>
    <row r="269" s="217" customFormat="1" ht="11.25">
      <c r="A269" s="216"/>
    </row>
    <row r="270" s="217" customFormat="1" ht="11.25">
      <c r="A270" s="216"/>
    </row>
    <row r="271" s="217" customFormat="1" ht="11.25">
      <c r="A271" s="216"/>
    </row>
    <row r="272" s="217" customFormat="1" ht="11.25">
      <c r="A272" s="216"/>
    </row>
    <row r="273" s="217" customFormat="1" ht="11.25">
      <c r="A273" s="216"/>
    </row>
    <row r="274" s="217" customFormat="1" ht="11.25">
      <c r="A274" s="216"/>
    </row>
    <row r="275" s="217" customFormat="1" ht="11.25">
      <c r="A275" s="216"/>
    </row>
    <row r="276" s="217" customFormat="1" ht="11.25">
      <c r="A276" s="216"/>
    </row>
    <row r="277" s="217" customFormat="1" ht="11.25">
      <c r="A277" s="216"/>
    </row>
    <row r="278" s="217" customFormat="1" ht="11.25">
      <c r="A278" s="216"/>
    </row>
    <row r="279" s="217" customFormat="1" ht="11.25">
      <c r="A279" s="216"/>
    </row>
    <row r="280" s="217" customFormat="1" ht="11.25">
      <c r="A280" s="216"/>
    </row>
    <row r="281" s="217" customFormat="1" ht="11.25">
      <c r="A281" s="216"/>
    </row>
    <row r="282" s="217" customFormat="1" ht="11.25">
      <c r="A282" s="216"/>
    </row>
    <row r="283" s="217" customFormat="1" ht="11.25">
      <c r="A283" s="216"/>
    </row>
    <row r="284" s="217" customFormat="1" ht="11.25">
      <c r="A284" s="216"/>
    </row>
    <row r="285" s="217" customFormat="1" ht="11.25">
      <c r="A285" s="216"/>
    </row>
    <row r="286" s="217" customFormat="1" ht="11.25">
      <c r="A286" s="216"/>
    </row>
    <row r="287" s="217" customFormat="1" ht="11.25">
      <c r="A287" s="216"/>
    </row>
    <row r="288" s="217" customFormat="1" ht="11.25">
      <c r="A288" s="216"/>
    </row>
    <row r="289" s="217" customFormat="1" ht="11.25">
      <c r="A289" s="216"/>
    </row>
    <row r="290" s="217" customFormat="1" ht="11.25">
      <c r="A290" s="216"/>
    </row>
    <row r="291" s="217" customFormat="1" ht="11.25">
      <c r="A291" s="216"/>
    </row>
    <row r="292" s="217" customFormat="1" ht="11.25">
      <c r="A292" s="216"/>
    </row>
    <row r="293" s="217" customFormat="1" ht="11.25">
      <c r="A293" s="216"/>
    </row>
    <row r="294" s="217" customFormat="1" ht="11.25">
      <c r="A294" s="216"/>
    </row>
    <row r="295" s="217" customFormat="1" ht="11.25">
      <c r="A295" s="216"/>
    </row>
    <row r="296" s="217" customFormat="1" ht="11.25">
      <c r="A296" s="216"/>
    </row>
    <row r="297" s="217" customFormat="1" ht="11.25">
      <c r="A297" s="216"/>
    </row>
    <row r="298" s="217" customFormat="1" ht="11.25">
      <c r="A298" s="216"/>
    </row>
    <row r="299" s="217" customFormat="1" ht="11.25">
      <c r="A299" s="216"/>
    </row>
    <row r="300" s="217" customFormat="1" ht="11.25">
      <c r="A300" s="216"/>
    </row>
    <row r="301" s="217" customFormat="1" ht="11.25">
      <c r="A301" s="216"/>
    </row>
    <row r="302" s="217" customFormat="1" ht="11.25">
      <c r="A302" s="216"/>
    </row>
    <row r="303" s="217" customFormat="1" ht="11.25">
      <c r="A303" s="216"/>
    </row>
    <row r="304" s="217" customFormat="1" ht="11.25">
      <c r="A304" s="216"/>
    </row>
    <row r="305" s="217" customFormat="1" ht="11.25">
      <c r="A305" s="216"/>
    </row>
    <row r="306" s="217" customFormat="1" ht="11.25">
      <c r="A306" s="216"/>
    </row>
    <row r="307" s="217" customFormat="1" ht="11.25">
      <c r="A307" s="216"/>
    </row>
    <row r="308" s="217" customFormat="1" ht="11.25">
      <c r="A308" s="216"/>
    </row>
    <row r="309" s="217" customFormat="1" ht="11.25">
      <c r="A309" s="216"/>
    </row>
    <row r="310" s="217" customFormat="1" ht="11.25">
      <c r="A310" s="216"/>
    </row>
    <row r="311" s="217" customFormat="1" ht="11.25">
      <c r="A311" s="216"/>
    </row>
    <row r="312" s="217" customFormat="1" ht="11.25">
      <c r="A312" s="216"/>
    </row>
    <row r="313" s="217" customFormat="1" ht="11.25">
      <c r="A313" s="216"/>
    </row>
  </sheetData>
  <sheetProtection/>
  <mergeCells count="4">
    <mergeCell ref="C9:F9"/>
    <mergeCell ref="C10:F10"/>
    <mergeCell ref="A2:F2"/>
    <mergeCell ref="A3:F3"/>
  </mergeCells>
  <printOptions gridLines="1" horizontalCentered="1"/>
  <pageMargins left="1.220472440944882" right="0.6299212598425197" top="0.6299212598425197" bottom="0.3937007874015748" header="0.2362204724409449" footer="0.1968503937007874"/>
  <pageSetup horizontalDpi="300" verticalDpi="300" orientation="portrait" paperSize="9" scale="90" r:id="rId1"/>
  <headerFooter alignWithMargins="0">
    <oddHeader>&amp;RTāme Nr.7.3.1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323"/>
  <sheetViews>
    <sheetView view="pageBreakPreview" zoomScaleSheetLayoutView="100" workbookViewId="0" topLeftCell="A1">
      <selection activeCell="A4" sqref="A4"/>
    </sheetView>
  </sheetViews>
  <sheetFormatPr defaultColWidth="9.140625" defaultRowHeight="12.75"/>
  <cols>
    <col min="1" max="1" width="7.57421875" style="135" customWidth="1"/>
    <col min="2" max="2" width="20.421875" style="136" customWidth="1"/>
    <col min="3" max="3" width="8.421875" style="136" customWidth="1"/>
    <col min="4" max="5" width="7.8515625" style="136" customWidth="1"/>
    <col min="6" max="8" width="7.140625" style="136" customWidth="1"/>
    <col min="9" max="9" width="0.13671875" style="136" hidden="1" customWidth="1"/>
    <col min="10" max="11" width="0" style="136" hidden="1" customWidth="1"/>
    <col min="12" max="16384" width="9.140625" style="136" customWidth="1"/>
  </cols>
  <sheetData>
    <row r="1" spans="1:8" s="3" customFormat="1" ht="12.75">
      <c r="A1" s="1"/>
      <c r="B1" s="2"/>
      <c r="C1" s="2"/>
      <c r="D1" s="2"/>
      <c r="E1" s="2"/>
      <c r="F1" s="2"/>
      <c r="G1" s="2"/>
      <c r="H1" s="2"/>
    </row>
    <row r="2" spans="1:8" s="3" customFormat="1" ht="18">
      <c r="A2" s="1"/>
      <c r="B2" s="4"/>
      <c r="C2" s="2"/>
      <c r="D2" s="2"/>
      <c r="E2" s="2"/>
      <c r="F2" s="2"/>
      <c r="G2" s="2"/>
      <c r="H2" s="2"/>
    </row>
    <row r="3" spans="1:8" s="3" customFormat="1" ht="18" customHeight="1">
      <c r="A3" s="318" t="s">
        <v>0</v>
      </c>
      <c r="B3" s="318"/>
      <c r="C3" s="318"/>
      <c r="D3" s="318"/>
      <c r="E3" s="318"/>
      <c r="F3" s="318"/>
      <c r="G3" s="318"/>
      <c r="H3" s="318"/>
    </row>
    <row r="4" spans="1:8" s="3" customFormat="1" ht="18">
      <c r="A4" s="1"/>
      <c r="B4" s="5"/>
      <c r="C4" s="6"/>
      <c r="D4" s="2"/>
      <c r="E4" s="2"/>
      <c r="F4" s="2"/>
      <c r="G4" s="2"/>
      <c r="H4" s="2"/>
    </row>
    <row r="5" spans="1:8" s="3" customFormat="1" ht="12.75">
      <c r="A5" s="1" t="s">
        <v>205</v>
      </c>
      <c r="B5" s="7"/>
      <c r="C5" s="7"/>
      <c r="D5" s="7"/>
      <c r="E5" s="7"/>
      <c r="F5" s="7"/>
      <c r="G5" s="7"/>
      <c r="H5" s="7"/>
    </row>
    <row r="6" spans="1:8" s="3" customFormat="1" ht="12.75">
      <c r="A6" s="1" t="s">
        <v>2</v>
      </c>
      <c r="B6" s="2" t="s">
        <v>206</v>
      </c>
      <c r="C6" s="2"/>
      <c r="D6" s="2"/>
      <c r="E6" s="2"/>
      <c r="F6" s="2"/>
      <c r="G6" s="2"/>
      <c r="H6" s="2"/>
    </row>
    <row r="7" spans="1:8" s="3" customFormat="1" ht="12.75">
      <c r="A7" s="1" t="s">
        <v>178</v>
      </c>
      <c r="B7" s="2"/>
      <c r="C7" s="2"/>
      <c r="D7" s="2"/>
      <c r="E7" s="2"/>
      <c r="F7" s="2"/>
      <c r="G7" s="2"/>
      <c r="H7" s="2"/>
    </row>
    <row r="8" spans="1:8" s="3" customFormat="1" ht="13.5" thickBot="1">
      <c r="A8" s="1" t="s">
        <v>3</v>
      </c>
      <c r="B8" s="2"/>
      <c r="C8" s="2"/>
      <c r="D8" s="2"/>
      <c r="E8" s="2"/>
      <c r="F8" s="2"/>
      <c r="G8" s="2"/>
      <c r="H8" s="2"/>
    </row>
    <row r="9" spans="1:8" s="10" customFormat="1" ht="12.75" customHeight="1">
      <c r="A9" s="8"/>
      <c r="B9" s="9" t="s">
        <v>4</v>
      </c>
      <c r="C9" s="319" t="s">
        <v>5</v>
      </c>
      <c r="D9" s="320"/>
      <c r="E9" s="320"/>
      <c r="F9" s="320"/>
      <c r="G9" s="320"/>
      <c r="H9" s="321"/>
    </row>
    <row r="10" spans="1:8" s="13" customFormat="1" ht="12.75" customHeight="1">
      <c r="A10" s="11" t="s">
        <v>6</v>
      </c>
      <c r="B10" s="12"/>
      <c r="C10" s="315" t="s">
        <v>7</v>
      </c>
      <c r="D10" s="316"/>
      <c r="E10" s="316"/>
      <c r="F10" s="316"/>
      <c r="G10" s="316"/>
      <c r="H10" s="317"/>
    </row>
    <row r="11" spans="1:8" s="16" customFormat="1" ht="56.25" customHeight="1" thickBot="1">
      <c r="A11" s="14" t="s">
        <v>8</v>
      </c>
      <c r="B11" s="15"/>
      <c r="C11" s="20" t="s">
        <v>9</v>
      </c>
      <c r="D11" s="16" t="s">
        <v>10</v>
      </c>
      <c r="E11" s="17" t="s">
        <v>11</v>
      </c>
      <c r="F11" s="17" t="s">
        <v>12</v>
      </c>
      <c r="G11" s="18" t="s">
        <v>13</v>
      </c>
      <c r="H11" s="19" t="s">
        <v>14</v>
      </c>
    </row>
    <row r="12" spans="1:11" s="26" customFormat="1" ht="13.5" customHeight="1" thickBot="1">
      <c r="A12" s="21" t="s">
        <v>15</v>
      </c>
      <c r="B12" s="22">
        <v>2</v>
      </c>
      <c r="C12" s="23">
        <v>3</v>
      </c>
      <c r="D12" s="23">
        <v>4</v>
      </c>
      <c r="E12" s="23">
        <v>5</v>
      </c>
      <c r="F12" s="23">
        <v>6</v>
      </c>
      <c r="G12" s="23">
        <v>7</v>
      </c>
      <c r="H12" s="24">
        <v>8</v>
      </c>
      <c r="I12" s="25">
        <v>27</v>
      </c>
      <c r="J12" s="25">
        <v>28</v>
      </c>
      <c r="K12" s="25">
        <v>29</v>
      </c>
    </row>
    <row r="13" spans="1:8" s="29" customFormat="1" ht="16.5">
      <c r="A13" s="27"/>
      <c r="B13" s="28" t="s">
        <v>16</v>
      </c>
      <c r="D13" s="30"/>
      <c r="E13" s="30"/>
      <c r="F13" s="30"/>
      <c r="G13" s="30"/>
      <c r="H13" s="31"/>
    </row>
    <row r="14" spans="1:8" s="34" customFormat="1" ht="11.25">
      <c r="A14" s="32"/>
      <c r="B14" s="33"/>
      <c r="C14" s="36"/>
      <c r="H14" s="35"/>
    </row>
    <row r="15" spans="1:8" s="43" customFormat="1" ht="32.25" customHeight="1" thickBot="1">
      <c r="A15" s="37"/>
      <c r="B15" s="38" t="s">
        <v>17</v>
      </c>
      <c r="C15" s="39">
        <f>SUM(D15:H15)</f>
        <v>68503</v>
      </c>
      <c r="D15" s="40">
        <f>SUM(D16,D19,D20,)</f>
        <v>68503</v>
      </c>
      <c r="E15" s="40">
        <f>SUM(E16,E19,E20,)</f>
        <v>0</v>
      </c>
      <c r="F15" s="41">
        <f>SUM(F16,F19,F20,)</f>
        <v>0</v>
      </c>
      <c r="G15" s="40">
        <f>SUM(G16,G19,G20,)</f>
        <v>0</v>
      </c>
      <c r="H15" s="42">
        <f>SUM(H16,H19,H20,)</f>
        <v>0</v>
      </c>
    </row>
    <row r="16" spans="1:8" s="49" customFormat="1" ht="21.75" customHeight="1" thickTop="1">
      <c r="A16" s="44"/>
      <c r="B16" s="45" t="s">
        <v>18</v>
      </c>
      <c r="C16" s="48">
        <f>SUM(D16:H16)</f>
        <v>0</v>
      </c>
      <c r="D16" s="46">
        <f>SUM(D17:D18)</f>
        <v>0</v>
      </c>
      <c r="E16" s="46">
        <f>SUM(E17:E18)</f>
        <v>0</v>
      </c>
      <c r="F16" s="46">
        <f>SUM(F17:F18)</f>
        <v>0</v>
      </c>
      <c r="G16" s="46">
        <f>SUM(G17:G18)</f>
        <v>0</v>
      </c>
      <c r="H16" s="47">
        <f>SUM(H17:H18)</f>
        <v>0</v>
      </c>
    </row>
    <row r="17" spans="1:8" s="49" customFormat="1" ht="11.25">
      <c r="A17" s="44"/>
      <c r="B17" s="50" t="s">
        <v>19</v>
      </c>
      <c r="C17" s="48">
        <f>SUM(D17:H17)</f>
        <v>0</v>
      </c>
      <c r="D17" s="51"/>
      <c r="E17" s="51"/>
      <c r="F17" s="51"/>
      <c r="G17" s="51"/>
      <c r="H17" s="52"/>
    </row>
    <row r="18" spans="1:8" s="49" customFormat="1" ht="11.25">
      <c r="A18" s="44"/>
      <c r="B18" s="50" t="s">
        <v>20</v>
      </c>
      <c r="C18" s="48">
        <f>SUM(D18:H18)</f>
        <v>0</v>
      </c>
      <c r="D18" s="51"/>
      <c r="E18" s="51"/>
      <c r="F18" s="51"/>
      <c r="G18" s="51"/>
      <c r="H18" s="52"/>
    </row>
    <row r="19" spans="1:8" s="59" customFormat="1" ht="15.75" customHeight="1">
      <c r="A19" s="53"/>
      <c r="B19" s="54" t="s">
        <v>21</v>
      </c>
      <c r="C19" s="55"/>
      <c r="D19" s="56">
        <v>68503</v>
      </c>
      <c r="E19" s="56"/>
      <c r="F19" s="56"/>
      <c r="G19" s="57" t="s">
        <v>22</v>
      </c>
      <c r="H19" s="58" t="s">
        <v>22</v>
      </c>
    </row>
    <row r="20" spans="1:8" s="49" customFormat="1" ht="33.75">
      <c r="A20" s="60">
        <v>600</v>
      </c>
      <c r="B20" s="33" t="s">
        <v>23</v>
      </c>
      <c r="C20" s="61">
        <f aca="true" t="shared" si="0" ref="C20:C28">SUM(D20:H20)</f>
        <v>0</v>
      </c>
      <c r="D20" s="61">
        <f>SUM(D21:D28)</f>
        <v>0</v>
      </c>
      <c r="E20" s="62">
        <f>SUM(E21:E28)</f>
        <v>0</v>
      </c>
      <c r="F20" s="62">
        <f>SUM(F21:F28)</f>
        <v>0</v>
      </c>
      <c r="G20" s="61">
        <f>SUM(G21:G28)</f>
        <v>0</v>
      </c>
      <c r="H20" s="63">
        <f>SUM(H21:H28)</f>
        <v>0</v>
      </c>
    </row>
    <row r="21" spans="1:8" s="49" customFormat="1" ht="22.5">
      <c r="A21" s="44">
        <v>610</v>
      </c>
      <c r="B21" s="64" t="s">
        <v>24</v>
      </c>
      <c r="C21" s="65">
        <f t="shared" si="0"/>
        <v>0</v>
      </c>
      <c r="D21" s="66" t="s">
        <v>22</v>
      </c>
      <c r="E21" s="66" t="s">
        <v>22</v>
      </c>
      <c r="F21" s="66" t="s">
        <v>22</v>
      </c>
      <c r="G21" s="67"/>
      <c r="H21" s="68" t="s">
        <v>22</v>
      </c>
    </row>
    <row r="22" spans="1:8" s="49" customFormat="1" ht="33.75">
      <c r="A22" s="44">
        <v>630</v>
      </c>
      <c r="B22" s="64" t="s">
        <v>25</v>
      </c>
      <c r="C22" s="65">
        <f t="shared" si="0"/>
        <v>0</v>
      </c>
      <c r="D22" s="66" t="s">
        <v>22</v>
      </c>
      <c r="E22" s="66" t="s">
        <v>22</v>
      </c>
      <c r="F22" s="66" t="s">
        <v>22</v>
      </c>
      <c r="G22" s="67"/>
      <c r="H22" s="68" t="s">
        <v>22</v>
      </c>
    </row>
    <row r="23" spans="1:8" s="49" customFormat="1" ht="11.25">
      <c r="A23" s="44">
        <v>640</v>
      </c>
      <c r="B23" s="64" t="s">
        <v>26</v>
      </c>
      <c r="C23" s="65">
        <f t="shared" si="0"/>
        <v>0</v>
      </c>
      <c r="D23" s="66" t="s">
        <v>22</v>
      </c>
      <c r="E23" s="66" t="s">
        <v>22</v>
      </c>
      <c r="F23" s="66" t="s">
        <v>22</v>
      </c>
      <c r="G23" s="67"/>
      <c r="H23" s="68" t="s">
        <v>22</v>
      </c>
    </row>
    <row r="24" spans="1:8" s="49" customFormat="1" ht="33.75">
      <c r="A24" s="44">
        <v>660</v>
      </c>
      <c r="B24" s="64" t="s">
        <v>27</v>
      </c>
      <c r="C24" s="65">
        <f t="shared" si="0"/>
        <v>0</v>
      </c>
      <c r="D24" s="66" t="s">
        <v>22</v>
      </c>
      <c r="E24" s="66" t="s">
        <v>22</v>
      </c>
      <c r="F24" s="66" t="s">
        <v>22</v>
      </c>
      <c r="G24" s="67"/>
      <c r="H24" s="68" t="s">
        <v>22</v>
      </c>
    </row>
    <row r="25" spans="1:8" s="49" customFormat="1" ht="33.75">
      <c r="A25" s="44">
        <v>690</v>
      </c>
      <c r="B25" s="64" t="s">
        <v>28</v>
      </c>
      <c r="C25" s="65">
        <f t="shared" si="0"/>
        <v>0</v>
      </c>
      <c r="D25" s="66" t="s">
        <v>22</v>
      </c>
      <c r="E25" s="66" t="s">
        <v>22</v>
      </c>
      <c r="F25" s="66" t="s">
        <v>22</v>
      </c>
      <c r="G25" s="67"/>
      <c r="H25" s="68" t="s">
        <v>22</v>
      </c>
    </row>
    <row r="26" spans="1:8" s="49" customFormat="1" ht="11.25">
      <c r="A26" s="44"/>
      <c r="B26" s="64" t="s">
        <v>179</v>
      </c>
      <c r="C26" s="71">
        <f t="shared" si="0"/>
        <v>0</v>
      </c>
      <c r="D26" s="69"/>
      <c r="E26" s="69"/>
      <c r="F26" s="69"/>
      <c r="G26" s="67"/>
      <c r="H26" s="70"/>
    </row>
    <row r="27" spans="1:8" s="49" customFormat="1" ht="11.25">
      <c r="A27" s="44"/>
      <c r="B27" s="64" t="s">
        <v>180</v>
      </c>
      <c r="C27" s="71">
        <f t="shared" si="0"/>
        <v>0</v>
      </c>
      <c r="D27" s="69"/>
      <c r="E27" s="69"/>
      <c r="F27" s="69"/>
      <c r="G27" s="67"/>
      <c r="H27" s="70"/>
    </row>
    <row r="28" spans="1:8" s="49" customFormat="1" ht="11.25">
      <c r="A28" s="44"/>
      <c r="B28" s="64" t="s">
        <v>30</v>
      </c>
      <c r="C28" s="71">
        <f t="shared" si="0"/>
        <v>0</v>
      </c>
      <c r="D28" s="69"/>
      <c r="E28" s="69"/>
      <c r="F28" s="69"/>
      <c r="G28" s="67"/>
      <c r="H28" s="70"/>
    </row>
    <row r="29" spans="1:8" s="29" customFormat="1" ht="16.5">
      <c r="A29" s="27"/>
      <c r="B29" s="28" t="s">
        <v>31</v>
      </c>
      <c r="C29" s="72"/>
      <c r="H29" s="31"/>
    </row>
    <row r="30" spans="1:8" s="75" customFormat="1" ht="26.25" thickBot="1">
      <c r="A30" s="73"/>
      <c r="B30" s="74" t="s">
        <v>32</v>
      </c>
      <c r="C30" s="39">
        <f aca="true" t="shared" si="1" ref="C30:C35">SUM(D30:H30)</f>
        <v>68503</v>
      </c>
      <c r="D30" s="40">
        <f>SUM(D31,D156)</f>
        <v>68503</v>
      </c>
      <c r="E30" s="40">
        <f>SUM(E31,E156)</f>
        <v>0</v>
      </c>
      <c r="F30" s="41">
        <f>SUM(F31,F156)</f>
        <v>0</v>
      </c>
      <c r="G30" s="40">
        <f>SUM(G31,G156)</f>
        <v>0</v>
      </c>
      <c r="H30" s="42">
        <f>SUM(H31,H156)</f>
        <v>0</v>
      </c>
    </row>
    <row r="31" spans="1:8" s="81" customFormat="1" ht="36.75" thickTop="1">
      <c r="A31" s="76"/>
      <c r="B31" s="77" t="s">
        <v>33</v>
      </c>
      <c r="C31" s="80">
        <f t="shared" si="1"/>
        <v>68503</v>
      </c>
      <c r="D31" s="78">
        <f>SUM(D141,D32)</f>
        <v>68503</v>
      </c>
      <c r="E31" s="78">
        <f>SUM(E141,E32)</f>
        <v>0</v>
      </c>
      <c r="F31" s="79">
        <f>SUM(F141,F32)</f>
        <v>0</v>
      </c>
      <c r="G31" s="78">
        <f>SUM(G141,G32)</f>
        <v>0</v>
      </c>
      <c r="H31" s="63">
        <f>SUM(H141,H32)</f>
        <v>0</v>
      </c>
    </row>
    <row r="32" spans="1:8" s="84" customFormat="1" ht="22.5">
      <c r="A32" s="82"/>
      <c r="B32" s="33" t="s">
        <v>34</v>
      </c>
      <c r="C32" s="83">
        <f t="shared" si="1"/>
        <v>38503</v>
      </c>
      <c r="D32" s="61">
        <f>SUM(D33,D132,D133)</f>
        <v>38503</v>
      </c>
      <c r="E32" s="61">
        <f>SUM(E33,E132,E133)</f>
        <v>0</v>
      </c>
      <c r="F32" s="62">
        <f>SUM(F33,F132,F133)</f>
        <v>0</v>
      </c>
      <c r="G32" s="61">
        <f>SUM(G33,G132,G133)</f>
        <v>0</v>
      </c>
      <c r="H32" s="63">
        <f>SUM(H33,H132,H133)</f>
        <v>0</v>
      </c>
    </row>
    <row r="33" spans="1:8" s="34" customFormat="1" ht="11.25">
      <c r="A33" s="85">
        <v>1000</v>
      </c>
      <c r="B33" s="33" t="s">
        <v>35</v>
      </c>
      <c r="C33" s="83">
        <f t="shared" si="1"/>
        <v>38503</v>
      </c>
      <c r="D33" s="61">
        <f>SUM(D34,D41,D42,D45,D92,D128)</f>
        <v>38503</v>
      </c>
      <c r="E33" s="61">
        <f>SUM(E34,E41,E42,E45,E92,E128)</f>
        <v>0</v>
      </c>
      <c r="F33" s="62">
        <f>SUM(F34,F41,F42,F45,F92,F128)</f>
        <v>0</v>
      </c>
      <c r="G33" s="61">
        <f>SUM(G34,G41,G42,G45,G92,G128)</f>
        <v>0</v>
      </c>
      <c r="H33" s="63">
        <f>SUM(H34,H41,H42,H45,H92,H128)</f>
        <v>0</v>
      </c>
    </row>
    <row r="34" spans="1:8" s="59" customFormat="1" ht="11.25">
      <c r="A34" s="86">
        <v>1100</v>
      </c>
      <c r="B34" s="87" t="s">
        <v>36</v>
      </c>
      <c r="C34" s="89">
        <f t="shared" si="1"/>
        <v>22332</v>
      </c>
      <c r="D34" s="88">
        <f>SUM(D35,D38:D40)</f>
        <v>22332</v>
      </c>
      <c r="E34" s="88">
        <f>SUM(E35,E38:E40)</f>
        <v>0</v>
      </c>
      <c r="F34" s="88">
        <f>SUM(F35,F38:F40)</f>
        <v>0</v>
      </c>
      <c r="G34" s="88">
        <f>SUM(G35,G38:G40)</f>
        <v>0</v>
      </c>
      <c r="H34" s="88">
        <f>SUM(H35,H38:H40)</f>
        <v>0</v>
      </c>
    </row>
    <row r="35" spans="1:8" s="95" customFormat="1" ht="9.75">
      <c r="A35" s="90">
        <v>1110</v>
      </c>
      <c r="B35" s="91" t="s">
        <v>37</v>
      </c>
      <c r="C35" s="94">
        <f t="shared" si="1"/>
        <v>22332</v>
      </c>
      <c r="D35" s="93">
        <v>22332</v>
      </c>
      <c r="E35" s="93"/>
      <c r="F35" s="93"/>
      <c r="G35" s="93"/>
      <c r="H35" s="93"/>
    </row>
    <row r="36" spans="1:8" s="95" customFormat="1" ht="9.75">
      <c r="A36" s="96" t="s">
        <v>38</v>
      </c>
      <c r="B36" s="91" t="s">
        <v>39</v>
      </c>
      <c r="C36" s="94"/>
      <c r="D36" s="93"/>
      <c r="E36" s="93"/>
      <c r="F36" s="93"/>
      <c r="G36" s="93"/>
      <c r="H36" s="97"/>
    </row>
    <row r="37" spans="1:8" s="95" customFormat="1" ht="9.75" customHeight="1">
      <c r="A37" s="96" t="s">
        <v>40</v>
      </c>
      <c r="B37" s="91" t="s">
        <v>41</v>
      </c>
      <c r="C37" s="94"/>
      <c r="D37" s="93"/>
      <c r="E37" s="93"/>
      <c r="F37" s="93"/>
      <c r="G37" s="93"/>
      <c r="H37" s="97"/>
    </row>
    <row r="38" spans="1:8" s="95" customFormat="1" ht="9.75">
      <c r="A38" s="90">
        <v>1140</v>
      </c>
      <c r="B38" s="91" t="s">
        <v>42</v>
      </c>
      <c r="C38" s="94">
        <f aca="true" t="shared" si="2" ref="C38:C69">SUM(D38:H38)</f>
        <v>0</v>
      </c>
      <c r="D38" s="93"/>
      <c r="E38" s="93"/>
      <c r="F38" s="93"/>
      <c r="G38" s="93"/>
      <c r="H38" s="93"/>
    </row>
    <row r="39" spans="1:8" s="95" customFormat="1" ht="9.75">
      <c r="A39" s="90">
        <v>1150</v>
      </c>
      <c r="B39" s="91" t="s">
        <v>43</v>
      </c>
      <c r="C39" s="94">
        <f t="shared" si="2"/>
        <v>0</v>
      </c>
      <c r="D39" s="93"/>
      <c r="E39" s="93"/>
      <c r="F39" s="93"/>
      <c r="G39" s="93"/>
      <c r="H39" s="97"/>
    </row>
    <row r="40" spans="1:8" s="95" customFormat="1" ht="9.75">
      <c r="A40" s="90">
        <v>1170</v>
      </c>
      <c r="B40" s="91" t="s">
        <v>44</v>
      </c>
      <c r="C40" s="94">
        <f t="shared" si="2"/>
        <v>0</v>
      </c>
      <c r="D40" s="93"/>
      <c r="E40" s="93"/>
      <c r="F40" s="93"/>
      <c r="G40" s="93"/>
      <c r="H40" s="97"/>
    </row>
    <row r="41" spans="1:8" s="59" customFormat="1" ht="22.5">
      <c r="A41" s="98">
        <v>1200</v>
      </c>
      <c r="B41" s="87" t="s">
        <v>45</v>
      </c>
      <c r="C41" s="89">
        <f t="shared" si="2"/>
        <v>5380</v>
      </c>
      <c r="D41" s="99">
        <v>5380</v>
      </c>
      <c r="E41" s="99"/>
      <c r="F41" s="99"/>
      <c r="G41" s="99"/>
      <c r="H41" s="99"/>
    </row>
    <row r="42" spans="1:8" s="59" customFormat="1" ht="11.25">
      <c r="A42" s="86">
        <v>1300</v>
      </c>
      <c r="B42" s="87" t="s">
        <v>46</v>
      </c>
      <c r="C42" s="102">
        <f t="shared" si="2"/>
        <v>0</v>
      </c>
      <c r="D42" s="100">
        <f>SUM(D43:D44)</f>
        <v>0</v>
      </c>
      <c r="E42" s="100">
        <f>SUM(E43:E44)</f>
        <v>0</v>
      </c>
      <c r="F42" s="88">
        <f>SUM(F43:F44)</f>
        <v>0</v>
      </c>
      <c r="G42" s="100">
        <f>SUM(G43:G44)</f>
        <v>0</v>
      </c>
      <c r="H42" s="101">
        <f>SUM(H43:H44)</f>
        <v>0</v>
      </c>
    </row>
    <row r="43" spans="1:8" s="95" customFormat="1" ht="19.5">
      <c r="A43" s="90">
        <v>1310</v>
      </c>
      <c r="B43" s="91" t="s">
        <v>47</v>
      </c>
      <c r="C43" s="103">
        <f t="shared" si="2"/>
        <v>0</v>
      </c>
      <c r="D43" s="93"/>
      <c r="E43" s="93"/>
      <c r="F43" s="93"/>
      <c r="G43" s="93"/>
      <c r="H43" s="97"/>
    </row>
    <row r="44" spans="1:8" s="95" customFormat="1" ht="9.75">
      <c r="A44" s="104">
        <v>1330</v>
      </c>
      <c r="B44" s="91" t="s">
        <v>48</v>
      </c>
      <c r="C44" s="103">
        <f t="shared" si="2"/>
        <v>0</v>
      </c>
      <c r="D44" s="93"/>
      <c r="E44" s="93"/>
      <c r="F44" s="93"/>
      <c r="G44" s="93"/>
      <c r="H44" s="97"/>
    </row>
    <row r="45" spans="1:8" s="59" customFormat="1" ht="22.5">
      <c r="A45" s="98">
        <v>1400</v>
      </c>
      <c r="B45" s="87" t="s">
        <v>49</v>
      </c>
      <c r="C45" s="100">
        <f t="shared" si="2"/>
        <v>2598</v>
      </c>
      <c r="D45" s="100">
        <f>SUM(D46,D52,D53,D61,D71,D75,D79,D87)</f>
        <v>2598</v>
      </c>
      <c r="E45" s="100">
        <f>SUM(E46,E52,E53,E61,E71,E75,E79,E87)</f>
        <v>0</v>
      </c>
      <c r="F45" s="88">
        <f>SUM(F46,F52,F53,F61,F71,F75,F79,F87)</f>
        <v>0</v>
      </c>
      <c r="G45" s="100">
        <f>SUM(G46,G52,G53,G61,G71,G75,G79,G87)</f>
        <v>0</v>
      </c>
      <c r="H45" s="101">
        <f>SUM(H46,H52,H53,H61,H71,H75,H79,H87)</f>
        <v>0</v>
      </c>
    </row>
    <row r="46" spans="1:8" s="95" customFormat="1" ht="19.5">
      <c r="A46" s="90">
        <v>1410</v>
      </c>
      <c r="B46" s="91" t="s">
        <v>50</v>
      </c>
      <c r="C46" s="103">
        <f t="shared" si="2"/>
        <v>418</v>
      </c>
      <c r="D46" s="103">
        <f>SUM(D47:D51)</f>
        <v>418</v>
      </c>
      <c r="E46" s="103">
        <f>SUM(E47:E51)</f>
        <v>0</v>
      </c>
      <c r="F46" s="92">
        <f>SUM(F47:F51)</f>
        <v>0</v>
      </c>
      <c r="G46" s="103">
        <f>SUM(G47:G51)</f>
        <v>0</v>
      </c>
      <c r="H46" s="105">
        <f>SUM(H47:H51)</f>
        <v>0</v>
      </c>
    </row>
    <row r="47" spans="1:8" s="95" customFormat="1" ht="19.5">
      <c r="A47" s="106">
        <v>1411</v>
      </c>
      <c r="B47" s="91" t="s">
        <v>51</v>
      </c>
      <c r="C47" s="103">
        <f t="shared" si="2"/>
        <v>192</v>
      </c>
      <c r="D47" s="93">
        <v>192</v>
      </c>
      <c r="E47" s="93"/>
      <c r="F47" s="93"/>
      <c r="G47" s="93"/>
      <c r="H47" s="97"/>
    </row>
    <row r="48" spans="1:8" s="95" customFormat="1" ht="19.5">
      <c r="A48" s="106">
        <v>1412</v>
      </c>
      <c r="B48" s="91" t="s">
        <v>52</v>
      </c>
      <c r="C48" s="103">
        <f t="shared" si="2"/>
        <v>0</v>
      </c>
      <c r="D48" s="93"/>
      <c r="E48" s="93"/>
      <c r="F48" s="93"/>
      <c r="G48" s="93"/>
      <c r="H48" s="97"/>
    </row>
    <row r="49" spans="1:8" s="95" customFormat="1" ht="19.5">
      <c r="A49" s="106">
        <v>1413</v>
      </c>
      <c r="B49" s="91" t="s">
        <v>53</v>
      </c>
      <c r="C49" s="103">
        <f t="shared" si="2"/>
        <v>0</v>
      </c>
      <c r="D49" s="93"/>
      <c r="E49" s="93"/>
      <c r="F49" s="93"/>
      <c r="G49" s="93"/>
      <c r="H49" s="97"/>
    </row>
    <row r="50" spans="1:8" s="95" customFormat="1" ht="19.5">
      <c r="A50" s="106">
        <v>1414</v>
      </c>
      <c r="B50" s="91" t="s">
        <v>54</v>
      </c>
      <c r="C50" s="103">
        <f t="shared" si="2"/>
        <v>226</v>
      </c>
      <c r="D50" s="93">
        <v>226</v>
      </c>
      <c r="E50" s="93"/>
      <c r="F50" s="93"/>
      <c r="G50" s="93"/>
      <c r="H50" s="97"/>
    </row>
    <row r="51" spans="1:8" s="95" customFormat="1" ht="19.5">
      <c r="A51" s="106">
        <v>1415</v>
      </c>
      <c r="B51" s="91" t="s">
        <v>55</v>
      </c>
      <c r="C51" s="103">
        <f t="shared" si="2"/>
        <v>0</v>
      </c>
      <c r="D51" s="93"/>
      <c r="E51" s="93"/>
      <c r="F51" s="93"/>
      <c r="G51" s="93"/>
      <c r="H51" s="97"/>
    </row>
    <row r="52" spans="1:8" s="95" customFormat="1" ht="19.5">
      <c r="A52" s="90">
        <v>1420</v>
      </c>
      <c r="B52" s="91" t="s">
        <v>56</v>
      </c>
      <c r="C52" s="103">
        <f t="shared" si="2"/>
        <v>0</v>
      </c>
      <c r="D52" s="93"/>
      <c r="E52" s="93"/>
      <c r="F52" s="93"/>
      <c r="G52" s="93"/>
      <c r="H52" s="97"/>
    </row>
    <row r="53" spans="1:8" s="95" customFormat="1" ht="29.25">
      <c r="A53" s="90">
        <v>1440</v>
      </c>
      <c r="B53" s="91" t="s">
        <v>57</v>
      </c>
      <c r="C53" s="103">
        <f t="shared" si="2"/>
        <v>0</v>
      </c>
      <c r="D53" s="103">
        <f>SUM(D54:D60)</f>
        <v>0</v>
      </c>
      <c r="E53" s="103">
        <f>SUM(E54:E60)</f>
        <v>0</v>
      </c>
      <c r="F53" s="92">
        <f>SUM(F54:F60)</f>
        <v>0</v>
      </c>
      <c r="G53" s="103">
        <f>SUM(G54:G60)</f>
        <v>0</v>
      </c>
      <c r="H53" s="105">
        <f>SUM(H54:H60)</f>
        <v>0</v>
      </c>
    </row>
    <row r="54" spans="1:8" s="95" customFormat="1" ht="19.5">
      <c r="A54" s="106">
        <v>1441</v>
      </c>
      <c r="B54" s="91" t="s">
        <v>58</v>
      </c>
      <c r="C54" s="103">
        <f t="shared" si="2"/>
        <v>0</v>
      </c>
      <c r="D54" s="93"/>
      <c r="E54" s="93"/>
      <c r="F54" s="93"/>
      <c r="G54" s="93"/>
      <c r="H54" s="97"/>
    </row>
    <row r="55" spans="1:8" s="95" customFormat="1" ht="19.5">
      <c r="A55" s="106">
        <v>1442</v>
      </c>
      <c r="B55" s="91" t="s">
        <v>59</v>
      </c>
      <c r="C55" s="103">
        <f t="shared" si="2"/>
        <v>0</v>
      </c>
      <c r="D55" s="93"/>
      <c r="E55" s="93"/>
      <c r="F55" s="93"/>
      <c r="G55" s="93"/>
      <c r="H55" s="97"/>
    </row>
    <row r="56" spans="1:8" s="95" customFormat="1" ht="19.5">
      <c r="A56" s="106">
        <v>1443</v>
      </c>
      <c r="B56" s="91" t="s">
        <v>60</v>
      </c>
      <c r="C56" s="103">
        <f t="shared" si="2"/>
        <v>0</v>
      </c>
      <c r="D56" s="93"/>
      <c r="E56" s="93"/>
      <c r="F56" s="93"/>
      <c r="G56" s="93"/>
      <c r="H56" s="97"/>
    </row>
    <row r="57" spans="1:8" s="95" customFormat="1" ht="9.75">
      <c r="A57" s="106">
        <v>1444</v>
      </c>
      <c r="B57" s="91" t="s">
        <v>61</v>
      </c>
      <c r="C57" s="103">
        <f t="shared" si="2"/>
        <v>0</v>
      </c>
      <c r="D57" s="93"/>
      <c r="E57" s="93"/>
      <c r="F57" s="93"/>
      <c r="G57" s="93"/>
      <c r="H57" s="97"/>
    </row>
    <row r="58" spans="1:8" s="95" customFormat="1" ht="19.5">
      <c r="A58" s="106">
        <v>1445</v>
      </c>
      <c r="B58" s="91" t="s">
        <v>62</v>
      </c>
      <c r="C58" s="103">
        <f t="shared" si="2"/>
        <v>0</v>
      </c>
      <c r="D58" s="93"/>
      <c r="E58" s="93"/>
      <c r="F58" s="93"/>
      <c r="G58" s="93"/>
      <c r="H58" s="97"/>
    </row>
    <row r="59" spans="1:8" s="95" customFormat="1" ht="19.5">
      <c r="A59" s="106">
        <v>1447</v>
      </c>
      <c r="B59" s="91" t="s">
        <v>63</v>
      </c>
      <c r="C59" s="103">
        <f t="shared" si="2"/>
        <v>0</v>
      </c>
      <c r="D59" s="93"/>
      <c r="E59" s="93"/>
      <c r="F59" s="93"/>
      <c r="G59" s="93"/>
      <c r="H59" s="97"/>
    </row>
    <row r="60" spans="1:8" s="95" customFormat="1" ht="19.5">
      <c r="A60" s="106">
        <v>1449</v>
      </c>
      <c r="B60" s="91" t="s">
        <v>64</v>
      </c>
      <c r="C60" s="103">
        <f t="shared" si="2"/>
        <v>0</v>
      </c>
      <c r="D60" s="93"/>
      <c r="E60" s="93"/>
      <c r="F60" s="93"/>
      <c r="G60" s="93"/>
      <c r="H60" s="97"/>
    </row>
    <row r="61" spans="1:8" s="95" customFormat="1" ht="39">
      <c r="A61" s="90">
        <v>1450</v>
      </c>
      <c r="B61" s="91" t="s">
        <v>65</v>
      </c>
      <c r="C61" s="103">
        <f t="shared" si="2"/>
        <v>0</v>
      </c>
      <c r="D61" s="103">
        <f>SUM(D65:D70,D62)</f>
        <v>0</v>
      </c>
      <c r="E61" s="103">
        <f>SUM(E65:E70,E62)</f>
        <v>0</v>
      </c>
      <c r="F61" s="92">
        <f>SUM(F65:F70,F62)</f>
        <v>0</v>
      </c>
      <c r="G61" s="103">
        <f>SUM(G65:G70,G62)</f>
        <v>0</v>
      </c>
      <c r="H61" s="105">
        <f>SUM(H65:H70,H62)</f>
        <v>0</v>
      </c>
    </row>
    <row r="62" spans="1:8" s="95" customFormat="1" ht="19.5">
      <c r="A62" s="107">
        <v>1451</v>
      </c>
      <c r="B62" s="108" t="s">
        <v>66</v>
      </c>
      <c r="C62" s="103">
        <f t="shared" si="2"/>
        <v>0</v>
      </c>
      <c r="D62" s="92">
        <f>D63+D64</f>
        <v>0</v>
      </c>
      <c r="E62" s="92">
        <f>E63+E64</f>
        <v>0</v>
      </c>
      <c r="F62" s="92">
        <f>F63+F64</f>
        <v>0</v>
      </c>
      <c r="G62" s="92">
        <f>G63+G64</f>
        <v>0</v>
      </c>
      <c r="H62" s="109">
        <f>H63+H64</f>
        <v>0</v>
      </c>
    </row>
    <row r="63" spans="1:8" s="95" customFormat="1" ht="9.75">
      <c r="A63" s="106"/>
      <c r="B63" s="91" t="s">
        <v>67</v>
      </c>
      <c r="C63" s="103">
        <f t="shared" si="2"/>
        <v>0</v>
      </c>
      <c r="D63" s="93"/>
      <c r="E63" s="93"/>
      <c r="F63" s="93"/>
      <c r="G63" s="93"/>
      <c r="H63" s="97"/>
    </row>
    <row r="64" spans="1:8" s="95" customFormat="1" ht="9.75">
      <c r="A64" s="106"/>
      <c r="B64" s="91" t="s">
        <v>68</v>
      </c>
      <c r="C64" s="103">
        <f t="shared" si="2"/>
        <v>0</v>
      </c>
      <c r="D64" s="93"/>
      <c r="E64" s="93"/>
      <c r="F64" s="93"/>
      <c r="G64" s="93"/>
      <c r="H64" s="97"/>
    </row>
    <row r="65" spans="1:8" s="95" customFormat="1" ht="19.5">
      <c r="A65" s="106">
        <v>1452</v>
      </c>
      <c r="B65" s="91" t="s">
        <v>69</v>
      </c>
      <c r="C65" s="103">
        <f t="shared" si="2"/>
        <v>0</v>
      </c>
      <c r="D65" s="93"/>
      <c r="E65" s="93"/>
      <c r="F65" s="93"/>
      <c r="G65" s="93"/>
      <c r="H65" s="97"/>
    </row>
    <row r="66" spans="1:8" s="95" customFormat="1" ht="19.5">
      <c r="A66" s="106">
        <v>1453</v>
      </c>
      <c r="B66" s="91" t="s">
        <v>70</v>
      </c>
      <c r="C66" s="103">
        <f t="shared" si="2"/>
        <v>0</v>
      </c>
      <c r="D66" s="93"/>
      <c r="E66" s="93"/>
      <c r="F66" s="93"/>
      <c r="G66" s="93"/>
      <c r="H66" s="97"/>
    </row>
    <row r="67" spans="1:8" s="95" customFormat="1" ht="39">
      <c r="A67" s="106">
        <v>1454</v>
      </c>
      <c r="B67" s="91" t="s">
        <v>71</v>
      </c>
      <c r="C67" s="103">
        <f t="shared" si="2"/>
        <v>0</v>
      </c>
      <c r="D67" s="93"/>
      <c r="E67" s="93"/>
      <c r="F67" s="93"/>
      <c r="G67" s="93"/>
      <c r="H67" s="97"/>
    </row>
    <row r="68" spans="1:8" s="95" customFormat="1" ht="29.25">
      <c r="A68" s="106">
        <v>1455</v>
      </c>
      <c r="B68" s="91" t="s">
        <v>72</v>
      </c>
      <c r="C68" s="103">
        <f t="shared" si="2"/>
        <v>0</v>
      </c>
      <c r="D68" s="93"/>
      <c r="E68" s="93"/>
      <c r="F68" s="93"/>
      <c r="G68" s="93"/>
      <c r="H68" s="97"/>
    </row>
    <row r="69" spans="1:8" s="95" customFormat="1" ht="68.25">
      <c r="A69" s="106">
        <v>1456</v>
      </c>
      <c r="B69" s="91" t="s">
        <v>73</v>
      </c>
      <c r="C69" s="103">
        <f t="shared" si="2"/>
        <v>0</v>
      </c>
      <c r="D69" s="93"/>
      <c r="E69" s="93"/>
      <c r="F69" s="93"/>
      <c r="G69" s="93"/>
      <c r="H69" s="97"/>
    </row>
    <row r="70" spans="1:8" s="95" customFormat="1" ht="19.5">
      <c r="A70" s="106">
        <v>1459</v>
      </c>
      <c r="B70" s="91" t="s">
        <v>74</v>
      </c>
      <c r="C70" s="103">
        <f aca="true" t="shared" si="3" ref="C70:C101">SUM(D70:H70)</f>
        <v>0</v>
      </c>
      <c r="D70" s="93"/>
      <c r="E70" s="93"/>
      <c r="F70" s="93"/>
      <c r="G70" s="93"/>
      <c r="H70" s="97"/>
    </row>
    <row r="71" spans="1:8" s="95" customFormat="1" ht="19.5">
      <c r="A71" s="90">
        <v>1460</v>
      </c>
      <c r="B71" s="91" t="s">
        <v>75</v>
      </c>
      <c r="C71" s="103">
        <f t="shared" si="3"/>
        <v>300</v>
      </c>
      <c r="D71" s="103">
        <f>SUM(D72:D74)</f>
        <v>300</v>
      </c>
      <c r="E71" s="103">
        <f>SUM(E72:E74)</f>
        <v>0</v>
      </c>
      <c r="F71" s="92">
        <f>SUM(F72:F74)</f>
        <v>0</v>
      </c>
      <c r="G71" s="103">
        <f>SUM(G72:G74)</f>
        <v>0</v>
      </c>
      <c r="H71" s="105">
        <f>SUM(H72:H74)</f>
        <v>0</v>
      </c>
    </row>
    <row r="72" spans="1:8" s="95" customFormat="1" ht="29.25">
      <c r="A72" s="106">
        <v>1461</v>
      </c>
      <c r="B72" s="91" t="s">
        <v>76</v>
      </c>
      <c r="C72" s="103">
        <f t="shared" si="3"/>
        <v>0</v>
      </c>
      <c r="D72" s="93"/>
      <c r="E72" s="93"/>
      <c r="F72" s="93"/>
      <c r="G72" s="93"/>
      <c r="H72" s="97"/>
    </row>
    <row r="73" spans="1:8" s="95" customFormat="1" ht="29.25">
      <c r="A73" s="106">
        <v>1462</v>
      </c>
      <c r="B73" s="91" t="s">
        <v>77</v>
      </c>
      <c r="C73" s="103">
        <f t="shared" si="3"/>
        <v>300</v>
      </c>
      <c r="D73" s="93">
        <v>300</v>
      </c>
      <c r="E73" s="93"/>
      <c r="F73" s="93"/>
      <c r="G73" s="93"/>
      <c r="H73" s="97"/>
    </row>
    <row r="74" spans="1:8" s="95" customFormat="1" ht="29.25">
      <c r="A74" s="106">
        <v>1469</v>
      </c>
      <c r="B74" s="91" t="s">
        <v>78</v>
      </c>
      <c r="C74" s="103">
        <f t="shared" si="3"/>
        <v>0</v>
      </c>
      <c r="D74" s="93"/>
      <c r="E74" s="93"/>
      <c r="F74" s="93"/>
      <c r="G74" s="93"/>
      <c r="H74" s="97"/>
    </row>
    <row r="75" spans="1:8" s="95" customFormat="1" ht="29.25">
      <c r="A75" s="90">
        <v>1470</v>
      </c>
      <c r="B75" s="91" t="s">
        <v>79</v>
      </c>
      <c r="C75" s="103">
        <f t="shared" si="3"/>
        <v>1000</v>
      </c>
      <c r="D75" s="103">
        <f>SUM(D76:D78)</f>
        <v>1000</v>
      </c>
      <c r="E75" s="103">
        <f>SUM(E76:E78)</f>
        <v>0</v>
      </c>
      <c r="F75" s="92">
        <f>SUM(F76:F78)</f>
        <v>0</v>
      </c>
      <c r="G75" s="103">
        <f>SUM(G76:G78)</f>
        <v>0</v>
      </c>
      <c r="H75" s="105">
        <f>SUM(H76:H78)</f>
        <v>0</v>
      </c>
    </row>
    <row r="76" spans="1:8" s="95" customFormat="1" ht="9.75">
      <c r="A76" s="106">
        <v>1471</v>
      </c>
      <c r="B76" s="91" t="s">
        <v>80</v>
      </c>
      <c r="C76" s="103">
        <f t="shared" si="3"/>
        <v>1000</v>
      </c>
      <c r="D76" s="93">
        <v>1000</v>
      </c>
      <c r="E76" s="93"/>
      <c r="F76" s="93"/>
      <c r="G76" s="93"/>
      <c r="H76" s="97"/>
    </row>
    <row r="77" spans="1:8" s="95" customFormat="1" ht="9.75">
      <c r="A77" s="106">
        <v>1472</v>
      </c>
      <c r="B77" s="91" t="s">
        <v>81</v>
      </c>
      <c r="C77" s="103">
        <f t="shared" si="3"/>
        <v>0</v>
      </c>
      <c r="D77" s="93"/>
      <c r="E77" s="93"/>
      <c r="F77" s="93"/>
      <c r="G77" s="93"/>
      <c r="H77" s="97"/>
    </row>
    <row r="78" spans="1:8" s="95" customFormat="1" ht="9.75">
      <c r="A78" s="106">
        <v>1479</v>
      </c>
      <c r="B78" s="91" t="s">
        <v>82</v>
      </c>
      <c r="C78" s="103">
        <f t="shared" si="3"/>
        <v>0</v>
      </c>
      <c r="D78" s="93"/>
      <c r="E78" s="93"/>
      <c r="F78" s="93"/>
      <c r="G78" s="93"/>
      <c r="H78" s="97"/>
    </row>
    <row r="79" spans="1:8" s="95" customFormat="1" ht="9.75">
      <c r="A79" s="90">
        <v>1480</v>
      </c>
      <c r="B79" s="91" t="s">
        <v>83</v>
      </c>
      <c r="C79" s="103">
        <f t="shared" si="3"/>
        <v>880</v>
      </c>
      <c r="D79" s="103">
        <f>SUM(D80:D86)</f>
        <v>880</v>
      </c>
      <c r="E79" s="103">
        <f>SUM(E80:E86)</f>
        <v>0</v>
      </c>
      <c r="F79" s="92">
        <f>SUM(F80:F86)</f>
        <v>0</v>
      </c>
      <c r="G79" s="103">
        <f>SUM(G80:G86)</f>
        <v>0</v>
      </c>
      <c r="H79" s="105">
        <f>SUM(H80:H86)</f>
        <v>0</v>
      </c>
    </row>
    <row r="80" spans="1:8" s="95" customFormat="1" ht="19.5">
      <c r="A80" s="106">
        <v>1481</v>
      </c>
      <c r="B80" s="91" t="s">
        <v>84</v>
      </c>
      <c r="C80" s="103">
        <f t="shared" si="3"/>
        <v>0</v>
      </c>
      <c r="D80" s="93"/>
      <c r="E80" s="93"/>
      <c r="F80" s="93"/>
      <c r="G80" s="93"/>
      <c r="H80" s="97"/>
    </row>
    <row r="81" spans="1:8" s="95" customFormat="1" ht="19.5">
      <c r="A81" s="106">
        <v>1482</v>
      </c>
      <c r="B81" s="91" t="s">
        <v>85</v>
      </c>
      <c r="C81" s="103">
        <f t="shared" si="3"/>
        <v>0</v>
      </c>
      <c r="D81" s="93"/>
      <c r="E81" s="93"/>
      <c r="F81" s="93"/>
      <c r="G81" s="93"/>
      <c r="H81" s="97"/>
    </row>
    <row r="82" spans="1:8" s="95" customFormat="1" ht="19.5">
      <c r="A82" s="106">
        <v>1483</v>
      </c>
      <c r="B82" s="91" t="s">
        <v>86</v>
      </c>
      <c r="C82" s="103">
        <f t="shared" si="3"/>
        <v>0</v>
      </c>
      <c r="D82" s="93"/>
      <c r="E82" s="93"/>
      <c r="F82" s="93"/>
      <c r="G82" s="93"/>
      <c r="H82" s="97"/>
    </row>
    <row r="83" spans="1:8" s="95" customFormat="1" ht="29.25">
      <c r="A83" s="106">
        <v>1484</v>
      </c>
      <c r="B83" s="91" t="s">
        <v>87</v>
      </c>
      <c r="C83" s="103">
        <f t="shared" si="3"/>
        <v>0</v>
      </c>
      <c r="D83" s="93"/>
      <c r="E83" s="93"/>
      <c r="F83" s="93"/>
      <c r="G83" s="93"/>
      <c r="H83" s="97"/>
    </row>
    <row r="84" spans="1:8" s="95" customFormat="1" ht="19.5">
      <c r="A84" s="106">
        <v>1485</v>
      </c>
      <c r="B84" s="91" t="s">
        <v>88</v>
      </c>
      <c r="C84" s="103">
        <f t="shared" si="3"/>
        <v>0</v>
      </c>
      <c r="D84" s="93"/>
      <c r="E84" s="93"/>
      <c r="F84" s="93"/>
      <c r="G84" s="93"/>
      <c r="H84" s="97"/>
    </row>
    <row r="85" spans="1:8" s="95" customFormat="1" ht="9.75">
      <c r="A85" s="106">
        <v>1486</v>
      </c>
      <c r="B85" s="91" t="s">
        <v>89</v>
      </c>
      <c r="C85" s="103">
        <f t="shared" si="3"/>
        <v>880</v>
      </c>
      <c r="D85" s="93">
        <v>880</v>
      </c>
      <c r="E85" s="93"/>
      <c r="F85" s="93"/>
      <c r="G85" s="93"/>
      <c r="H85" s="97"/>
    </row>
    <row r="86" spans="1:8" s="95" customFormat="1" ht="29.25">
      <c r="A86" s="106">
        <v>1489</v>
      </c>
      <c r="B86" s="91" t="s">
        <v>90</v>
      </c>
      <c r="C86" s="103">
        <f t="shared" si="3"/>
        <v>0</v>
      </c>
      <c r="D86" s="93"/>
      <c r="E86" s="93"/>
      <c r="F86" s="93"/>
      <c r="G86" s="93"/>
      <c r="H86" s="97"/>
    </row>
    <row r="87" spans="1:8" s="95" customFormat="1" ht="9.75">
      <c r="A87" s="90">
        <v>1490</v>
      </c>
      <c r="B87" s="91" t="s">
        <v>91</v>
      </c>
      <c r="C87" s="103">
        <f t="shared" si="3"/>
        <v>0</v>
      </c>
      <c r="D87" s="103">
        <f>SUM(D88:D91)</f>
        <v>0</v>
      </c>
      <c r="E87" s="103">
        <f>SUM(E88:E91)</f>
        <v>0</v>
      </c>
      <c r="F87" s="92">
        <f>SUM(F88:F91)</f>
        <v>0</v>
      </c>
      <c r="G87" s="103">
        <f>SUM(G88:G91)</f>
        <v>0</v>
      </c>
      <c r="H87" s="105">
        <f>SUM(H88:H91)</f>
        <v>0</v>
      </c>
    </row>
    <row r="88" spans="1:8" s="95" customFormat="1" ht="9.75">
      <c r="A88" s="106">
        <v>1491</v>
      </c>
      <c r="B88" s="91" t="s">
        <v>92</v>
      </c>
      <c r="C88" s="103">
        <f t="shared" si="3"/>
        <v>0</v>
      </c>
      <c r="D88" s="93"/>
      <c r="E88" s="93"/>
      <c r="F88" s="93"/>
      <c r="G88" s="93"/>
      <c r="H88" s="97"/>
    </row>
    <row r="89" spans="1:8" s="95" customFormat="1" ht="9.75">
      <c r="A89" s="106">
        <v>1492</v>
      </c>
      <c r="B89" s="91" t="s">
        <v>93</v>
      </c>
      <c r="C89" s="103">
        <f t="shared" si="3"/>
        <v>0</v>
      </c>
      <c r="D89" s="93"/>
      <c r="E89" s="93"/>
      <c r="F89" s="93"/>
      <c r="G89" s="93"/>
      <c r="H89" s="97"/>
    </row>
    <row r="90" spans="1:8" s="95" customFormat="1" ht="9.75">
      <c r="A90" s="106">
        <v>1493</v>
      </c>
      <c r="B90" s="91" t="s">
        <v>94</v>
      </c>
      <c r="C90" s="103">
        <f t="shared" si="3"/>
        <v>0</v>
      </c>
      <c r="D90" s="93"/>
      <c r="E90" s="93"/>
      <c r="F90" s="93"/>
      <c r="G90" s="93"/>
      <c r="H90" s="97"/>
    </row>
    <row r="91" spans="1:8" s="95" customFormat="1" ht="19.5">
      <c r="A91" s="106">
        <v>1499</v>
      </c>
      <c r="B91" s="91" t="s">
        <v>95</v>
      </c>
      <c r="C91" s="103">
        <f t="shared" si="3"/>
        <v>0</v>
      </c>
      <c r="D91" s="93"/>
      <c r="E91" s="93"/>
      <c r="F91" s="93"/>
      <c r="G91" s="93"/>
      <c r="H91" s="97"/>
    </row>
    <row r="92" spans="1:8" s="59" customFormat="1" ht="45">
      <c r="A92" s="98">
        <v>1500</v>
      </c>
      <c r="B92" s="87" t="s">
        <v>96</v>
      </c>
      <c r="C92" s="100">
        <f t="shared" si="3"/>
        <v>8193</v>
      </c>
      <c r="D92" s="100">
        <f>SUM(D93,D97,D105,D106,D107,D114,D123,D124,D127)</f>
        <v>8193</v>
      </c>
      <c r="E92" s="100">
        <f>SUM(E93,E97,E105,E106,E107,E114,E123,E124,E127)</f>
        <v>0</v>
      </c>
      <c r="F92" s="88">
        <f>SUM(F93,F97,F105,F106,F107,F114,F123,F124,F127)</f>
        <v>0</v>
      </c>
      <c r="G92" s="100">
        <f>SUM(G93,G97,G105,G106,G107,G114,G123,G124,G127)</f>
        <v>0</v>
      </c>
      <c r="H92" s="101">
        <f>SUM(H93,H97,H105,H106,H107,H114,H123,H124,H127)</f>
        <v>0</v>
      </c>
    </row>
    <row r="93" spans="1:8" s="95" customFormat="1" ht="19.5">
      <c r="A93" s="90">
        <v>1510</v>
      </c>
      <c r="B93" s="91" t="s">
        <v>97</v>
      </c>
      <c r="C93" s="103">
        <f t="shared" si="3"/>
        <v>200</v>
      </c>
      <c r="D93" s="103">
        <f>SUM(D94:D96)</f>
        <v>200</v>
      </c>
      <c r="E93" s="103">
        <f>SUM(E94:E96)</f>
        <v>0</v>
      </c>
      <c r="F93" s="92">
        <f>SUM(F94:F96)</f>
        <v>0</v>
      </c>
      <c r="G93" s="103">
        <f>SUM(G94:G96)</f>
        <v>0</v>
      </c>
      <c r="H93" s="105">
        <f>SUM(H94:H96)</f>
        <v>0</v>
      </c>
    </row>
    <row r="94" spans="1:8" s="95" customFormat="1" ht="9.75">
      <c r="A94" s="106">
        <v>1511</v>
      </c>
      <c r="B94" s="91" t="s">
        <v>98</v>
      </c>
      <c r="C94" s="103">
        <f t="shared" si="3"/>
        <v>200</v>
      </c>
      <c r="D94" s="93">
        <v>200</v>
      </c>
      <c r="E94" s="93"/>
      <c r="F94" s="93"/>
      <c r="G94" s="93"/>
      <c r="H94" s="97"/>
    </row>
    <row r="95" spans="1:8" s="95" customFormat="1" ht="9.75">
      <c r="A95" s="106">
        <v>1512</v>
      </c>
      <c r="B95" s="91" t="s">
        <v>99</v>
      </c>
      <c r="C95" s="103">
        <f t="shared" si="3"/>
        <v>0</v>
      </c>
      <c r="D95" s="93"/>
      <c r="E95" s="93"/>
      <c r="F95" s="93"/>
      <c r="G95" s="93"/>
      <c r="H95" s="97"/>
    </row>
    <row r="96" spans="1:8" s="95" customFormat="1" ht="9.75">
      <c r="A96" s="106">
        <v>1513</v>
      </c>
      <c r="B96" s="91" t="s">
        <v>100</v>
      </c>
      <c r="C96" s="103">
        <f t="shared" si="3"/>
        <v>0</v>
      </c>
      <c r="D96" s="93"/>
      <c r="E96" s="93"/>
      <c r="F96" s="93"/>
      <c r="G96" s="93"/>
      <c r="H96" s="97"/>
    </row>
    <row r="97" spans="1:8" s="95" customFormat="1" ht="29.25">
      <c r="A97" s="90">
        <v>1520</v>
      </c>
      <c r="B97" s="91" t="s">
        <v>101</v>
      </c>
      <c r="C97" s="103">
        <f t="shared" si="3"/>
        <v>6593</v>
      </c>
      <c r="D97" s="103">
        <f>SUM(D98:D104)</f>
        <v>6593</v>
      </c>
      <c r="E97" s="103">
        <f>SUM(E98:E104)</f>
        <v>0</v>
      </c>
      <c r="F97" s="92">
        <f>SUM(F98:F104)</f>
        <v>0</v>
      </c>
      <c r="G97" s="103">
        <f>SUM(G98:G104)</f>
        <v>0</v>
      </c>
      <c r="H97" s="105">
        <f>SUM(H98:H104)</f>
        <v>0</v>
      </c>
    </row>
    <row r="98" spans="1:8" s="95" customFormat="1" ht="9.75">
      <c r="A98" s="106">
        <v>1521</v>
      </c>
      <c r="B98" s="91" t="s">
        <v>102</v>
      </c>
      <c r="C98" s="103">
        <f t="shared" si="3"/>
        <v>0</v>
      </c>
      <c r="D98" s="93"/>
      <c r="E98" s="93"/>
      <c r="F98" s="93"/>
      <c r="G98" s="93"/>
      <c r="H98" s="97"/>
    </row>
    <row r="99" spans="1:8" s="95" customFormat="1" ht="9.75">
      <c r="A99" s="106">
        <v>1522</v>
      </c>
      <c r="B99" s="91" t="s">
        <v>103</v>
      </c>
      <c r="C99" s="103">
        <f t="shared" si="3"/>
        <v>0</v>
      </c>
      <c r="D99" s="93"/>
      <c r="E99" s="93"/>
      <c r="F99" s="93"/>
      <c r="G99" s="93"/>
      <c r="H99" s="97"/>
    </row>
    <row r="100" spans="1:8" s="95" customFormat="1" ht="9.75">
      <c r="A100" s="106">
        <v>1523</v>
      </c>
      <c r="B100" s="91" t="s">
        <v>104</v>
      </c>
      <c r="C100" s="103">
        <f t="shared" si="3"/>
        <v>100</v>
      </c>
      <c r="D100" s="93">
        <v>100</v>
      </c>
      <c r="E100" s="93"/>
      <c r="F100" s="93"/>
      <c r="G100" s="93"/>
      <c r="H100" s="97"/>
    </row>
    <row r="101" spans="1:8" s="95" customFormat="1" ht="9.75">
      <c r="A101" s="106">
        <v>1524</v>
      </c>
      <c r="B101" s="91" t="s">
        <v>105</v>
      </c>
      <c r="C101" s="103">
        <f t="shared" si="3"/>
        <v>0</v>
      </c>
      <c r="D101" s="93"/>
      <c r="E101" s="93"/>
      <c r="F101" s="93"/>
      <c r="G101" s="93"/>
      <c r="H101" s="97"/>
    </row>
    <row r="102" spans="1:8" s="95" customFormat="1" ht="9.75">
      <c r="A102" s="106">
        <v>1525</v>
      </c>
      <c r="B102" s="91" t="s">
        <v>106</v>
      </c>
      <c r="C102" s="103">
        <f aca="true" t="shared" si="4" ref="C102:C133">SUM(D102:H102)</f>
        <v>0</v>
      </c>
      <c r="D102" s="93"/>
      <c r="E102" s="93"/>
      <c r="F102" s="93"/>
      <c r="G102" s="93"/>
      <c r="H102" s="97"/>
    </row>
    <row r="103" spans="1:8" s="95" customFormat="1" ht="9.75">
      <c r="A103" s="106">
        <v>1528</v>
      </c>
      <c r="B103" s="91" t="s">
        <v>107</v>
      </c>
      <c r="C103" s="103">
        <f t="shared" si="4"/>
        <v>6493</v>
      </c>
      <c r="D103" s="93">
        <v>6493</v>
      </c>
      <c r="E103" s="93"/>
      <c r="F103" s="93"/>
      <c r="G103" s="93"/>
      <c r="H103" s="97"/>
    </row>
    <row r="104" spans="1:8" s="95" customFormat="1" ht="19.5">
      <c r="A104" s="106">
        <v>1529</v>
      </c>
      <c r="B104" s="91" t="s">
        <v>108</v>
      </c>
      <c r="C104" s="103">
        <f t="shared" si="4"/>
        <v>0</v>
      </c>
      <c r="D104" s="93"/>
      <c r="E104" s="93"/>
      <c r="F104" s="93"/>
      <c r="G104" s="93"/>
      <c r="H104" s="97"/>
    </row>
    <row r="105" spans="1:8" s="95" customFormat="1" ht="19.5">
      <c r="A105" s="90">
        <v>1530</v>
      </c>
      <c r="B105" s="91" t="s">
        <v>109</v>
      </c>
      <c r="C105" s="103">
        <f t="shared" si="4"/>
        <v>0</v>
      </c>
      <c r="D105" s="93"/>
      <c r="E105" s="93"/>
      <c r="F105" s="93"/>
      <c r="G105" s="93"/>
      <c r="H105" s="97"/>
    </row>
    <row r="106" spans="1:8" s="95" customFormat="1" ht="19.5">
      <c r="A106" s="90">
        <v>1540</v>
      </c>
      <c r="B106" s="91" t="s">
        <v>110</v>
      </c>
      <c r="C106" s="103">
        <f t="shared" si="4"/>
        <v>0</v>
      </c>
      <c r="D106" s="93"/>
      <c r="E106" s="93"/>
      <c r="F106" s="93"/>
      <c r="G106" s="93"/>
      <c r="H106" s="97"/>
    </row>
    <row r="107" spans="1:8" s="95" customFormat="1" ht="19.5">
      <c r="A107" s="90">
        <v>1550</v>
      </c>
      <c r="B107" s="91" t="s">
        <v>111</v>
      </c>
      <c r="C107" s="103">
        <f t="shared" si="4"/>
        <v>1400</v>
      </c>
      <c r="D107" s="103">
        <f>SUM(D108:D113)</f>
        <v>1400</v>
      </c>
      <c r="E107" s="103">
        <f>SUM(E108:E113)</f>
        <v>0</v>
      </c>
      <c r="F107" s="92">
        <f>SUM(F108:F113)</f>
        <v>0</v>
      </c>
      <c r="G107" s="103">
        <f>SUM(G108:G113)</f>
        <v>0</v>
      </c>
      <c r="H107" s="105">
        <f>SUM(H108:H113)</f>
        <v>0</v>
      </c>
    </row>
    <row r="108" spans="1:8" s="95" customFormat="1" ht="9.75">
      <c r="A108" s="106">
        <v>1551</v>
      </c>
      <c r="B108" s="91" t="s">
        <v>112</v>
      </c>
      <c r="C108" s="103">
        <f t="shared" si="4"/>
        <v>0</v>
      </c>
      <c r="D108" s="93"/>
      <c r="E108" s="93"/>
      <c r="F108" s="93"/>
      <c r="G108" s="93"/>
      <c r="H108" s="97"/>
    </row>
    <row r="109" spans="1:8" s="95" customFormat="1" ht="9.75">
      <c r="A109" s="106">
        <v>1552</v>
      </c>
      <c r="B109" s="91" t="s">
        <v>113</v>
      </c>
      <c r="C109" s="103">
        <f t="shared" si="4"/>
        <v>700</v>
      </c>
      <c r="D109" s="93">
        <v>700</v>
      </c>
      <c r="E109" s="93"/>
      <c r="F109" s="93"/>
      <c r="G109" s="93"/>
      <c r="H109" s="97"/>
    </row>
    <row r="110" spans="1:8" s="95" customFormat="1" ht="19.5">
      <c r="A110" s="106">
        <v>1553</v>
      </c>
      <c r="B110" s="91" t="s">
        <v>114</v>
      </c>
      <c r="C110" s="103">
        <f t="shared" si="4"/>
        <v>0</v>
      </c>
      <c r="D110" s="93"/>
      <c r="E110" s="93"/>
      <c r="F110" s="93"/>
      <c r="G110" s="93"/>
      <c r="H110" s="97"/>
    </row>
    <row r="111" spans="1:8" s="95" customFormat="1" ht="29.25">
      <c r="A111" s="106">
        <v>1554</v>
      </c>
      <c r="B111" s="91" t="s">
        <v>115</v>
      </c>
      <c r="C111" s="103">
        <f t="shared" si="4"/>
        <v>700</v>
      </c>
      <c r="D111" s="93">
        <v>700</v>
      </c>
      <c r="E111" s="93"/>
      <c r="F111" s="93"/>
      <c r="G111" s="93"/>
      <c r="H111" s="97"/>
    </row>
    <row r="112" spans="1:8" s="95" customFormat="1" ht="19.5">
      <c r="A112" s="106">
        <v>1555</v>
      </c>
      <c r="B112" s="91" t="s">
        <v>116</v>
      </c>
      <c r="C112" s="103">
        <f t="shared" si="4"/>
        <v>0</v>
      </c>
      <c r="D112" s="93"/>
      <c r="E112" s="93"/>
      <c r="F112" s="93"/>
      <c r="G112" s="93"/>
      <c r="H112" s="97"/>
    </row>
    <row r="113" spans="1:8" s="95" customFormat="1" ht="19.5">
      <c r="A113" s="106">
        <v>1559</v>
      </c>
      <c r="B113" s="91" t="s">
        <v>117</v>
      </c>
      <c r="C113" s="103">
        <f t="shared" si="4"/>
        <v>0</v>
      </c>
      <c r="D113" s="93"/>
      <c r="E113" s="93"/>
      <c r="F113" s="93"/>
      <c r="G113" s="93"/>
      <c r="H113" s="97"/>
    </row>
    <row r="114" spans="1:8" s="95" customFormat="1" ht="29.25">
      <c r="A114" s="90">
        <v>1560</v>
      </c>
      <c r="B114" s="91" t="s">
        <v>118</v>
      </c>
      <c r="C114" s="103">
        <f t="shared" si="4"/>
        <v>0</v>
      </c>
      <c r="D114" s="103">
        <f>SUM(D115:D122)</f>
        <v>0</v>
      </c>
      <c r="E114" s="103">
        <f>SUM(E115:E122)</f>
        <v>0</v>
      </c>
      <c r="F114" s="103">
        <f>SUM(F115:F122)</f>
        <v>0</v>
      </c>
      <c r="G114" s="103">
        <f>SUM(G115:G122)</f>
        <v>0</v>
      </c>
      <c r="H114" s="105">
        <f>SUM(H115:H122)</f>
        <v>0</v>
      </c>
    </row>
    <row r="115" spans="1:8" s="95" customFormat="1" ht="19.5">
      <c r="A115" s="106">
        <v>1561</v>
      </c>
      <c r="B115" s="91" t="s">
        <v>119</v>
      </c>
      <c r="C115" s="103">
        <f t="shared" si="4"/>
        <v>0</v>
      </c>
      <c r="D115" s="93"/>
      <c r="E115" s="93"/>
      <c r="F115" s="93"/>
      <c r="G115" s="93"/>
      <c r="H115" s="97"/>
    </row>
    <row r="116" spans="1:8" s="95" customFormat="1" ht="19.5">
      <c r="A116" s="106">
        <v>1562</v>
      </c>
      <c r="B116" s="91" t="s">
        <v>120</v>
      </c>
      <c r="C116" s="103">
        <f t="shared" si="4"/>
        <v>0</v>
      </c>
      <c r="D116" s="93"/>
      <c r="E116" s="93"/>
      <c r="F116" s="93"/>
      <c r="G116" s="93"/>
      <c r="H116" s="97"/>
    </row>
    <row r="117" spans="1:8" s="95" customFormat="1" ht="9.75">
      <c r="A117" s="106">
        <v>1563</v>
      </c>
      <c r="B117" s="91" t="s">
        <v>121</v>
      </c>
      <c r="C117" s="103">
        <f t="shared" si="4"/>
        <v>0</v>
      </c>
      <c r="D117" s="93"/>
      <c r="E117" s="93"/>
      <c r="F117" s="93"/>
      <c r="G117" s="93"/>
      <c r="H117" s="97"/>
    </row>
    <row r="118" spans="1:8" s="95" customFormat="1" ht="9.75">
      <c r="A118" s="106">
        <v>1564</v>
      </c>
      <c r="B118" s="91" t="s">
        <v>122</v>
      </c>
      <c r="C118" s="103">
        <f t="shared" si="4"/>
        <v>0</v>
      </c>
      <c r="D118" s="93"/>
      <c r="E118" s="93"/>
      <c r="F118" s="93"/>
      <c r="G118" s="93"/>
      <c r="H118" s="97"/>
    </row>
    <row r="119" spans="1:8" s="95" customFormat="1" ht="9.75" customHeight="1">
      <c r="A119" s="106">
        <v>1565</v>
      </c>
      <c r="B119" s="91" t="s">
        <v>123</v>
      </c>
      <c r="C119" s="103">
        <f t="shared" si="4"/>
        <v>0</v>
      </c>
      <c r="D119" s="93"/>
      <c r="E119" s="93"/>
      <c r="F119" s="93"/>
      <c r="G119" s="93"/>
      <c r="H119" s="97"/>
    </row>
    <row r="120" spans="1:8" s="95" customFormat="1" ht="9.75" customHeight="1">
      <c r="A120" s="106">
        <v>1566</v>
      </c>
      <c r="B120" s="110" t="s">
        <v>124</v>
      </c>
      <c r="C120" s="103">
        <f t="shared" si="4"/>
        <v>0</v>
      </c>
      <c r="D120" s="93"/>
      <c r="E120" s="93"/>
      <c r="F120" s="93"/>
      <c r="G120" s="93"/>
      <c r="H120" s="97"/>
    </row>
    <row r="121" spans="1:8" s="95" customFormat="1" ht="41.25" customHeight="1">
      <c r="A121" s="106">
        <v>1567</v>
      </c>
      <c r="B121" s="110" t="s">
        <v>125</v>
      </c>
      <c r="C121" s="103">
        <f t="shared" si="4"/>
        <v>0</v>
      </c>
      <c r="D121" s="93"/>
      <c r="E121" s="93"/>
      <c r="F121" s="93"/>
      <c r="G121" s="93"/>
      <c r="H121" s="97"/>
    </row>
    <row r="122" spans="1:8" s="95" customFormat="1" ht="9.75" customHeight="1">
      <c r="A122" s="106">
        <v>1568</v>
      </c>
      <c r="B122" s="108" t="s">
        <v>126</v>
      </c>
      <c r="C122" s="103">
        <f t="shared" si="4"/>
        <v>0</v>
      </c>
      <c r="D122" s="93"/>
      <c r="E122" s="93"/>
      <c r="F122" s="93"/>
      <c r="G122" s="93"/>
      <c r="H122" s="97"/>
    </row>
    <row r="123" spans="1:8" s="95" customFormat="1" ht="9.75">
      <c r="A123" s="90">
        <v>1570</v>
      </c>
      <c r="B123" s="91" t="s">
        <v>127</v>
      </c>
      <c r="C123" s="103">
        <f t="shared" si="4"/>
        <v>0</v>
      </c>
      <c r="D123" s="93"/>
      <c r="E123" s="93"/>
      <c r="F123" s="93"/>
      <c r="G123" s="93"/>
      <c r="H123" s="97"/>
    </row>
    <row r="124" spans="1:8" s="95" customFormat="1" ht="19.5">
      <c r="A124" s="90">
        <v>1580</v>
      </c>
      <c r="B124" s="91" t="s">
        <v>128</v>
      </c>
      <c r="C124" s="103">
        <f t="shared" si="4"/>
        <v>0</v>
      </c>
      <c r="D124" s="103">
        <f>SUM(D125:D126)</f>
        <v>0</v>
      </c>
      <c r="E124" s="103">
        <f>SUM(E125:E126)</f>
        <v>0</v>
      </c>
      <c r="F124" s="92">
        <f>SUM(F125:F126)</f>
        <v>0</v>
      </c>
      <c r="G124" s="103">
        <f>SUM(G125:G126)</f>
        <v>0</v>
      </c>
      <c r="H124" s="105">
        <f>SUM(H125:H126)</f>
        <v>0</v>
      </c>
    </row>
    <row r="125" spans="1:8" s="95" customFormat="1" ht="9.75">
      <c r="A125" s="106">
        <v>1581</v>
      </c>
      <c r="B125" s="91" t="s">
        <v>129</v>
      </c>
      <c r="C125" s="103">
        <f t="shared" si="4"/>
        <v>0</v>
      </c>
      <c r="D125" s="93"/>
      <c r="E125" s="93"/>
      <c r="F125" s="93"/>
      <c r="G125" s="93"/>
      <c r="H125" s="97"/>
    </row>
    <row r="126" spans="1:8" s="95" customFormat="1" ht="19.5">
      <c r="A126" s="106">
        <v>1583</v>
      </c>
      <c r="B126" s="91" t="s">
        <v>130</v>
      </c>
      <c r="C126" s="103">
        <f t="shared" si="4"/>
        <v>0</v>
      </c>
      <c r="D126" s="93"/>
      <c r="E126" s="93"/>
      <c r="F126" s="93"/>
      <c r="G126" s="93"/>
      <c r="H126" s="97"/>
    </row>
    <row r="127" spans="1:8" s="95" customFormat="1" ht="9.75">
      <c r="A127" s="90">
        <v>1590</v>
      </c>
      <c r="B127" s="91" t="s">
        <v>131</v>
      </c>
      <c r="C127" s="103">
        <f t="shared" si="4"/>
        <v>0</v>
      </c>
      <c r="D127" s="93"/>
      <c r="E127" s="93"/>
      <c r="F127" s="93"/>
      <c r="G127" s="93"/>
      <c r="H127" s="97"/>
    </row>
    <row r="128" spans="1:8" s="59" customFormat="1" ht="22.5">
      <c r="A128" s="86">
        <v>1600</v>
      </c>
      <c r="B128" s="87" t="s">
        <v>132</v>
      </c>
      <c r="C128" s="100">
        <f t="shared" si="4"/>
        <v>0</v>
      </c>
      <c r="D128" s="100">
        <f>SUM(D129,D130,D131)</f>
        <v>0</v>
      </c>
      <c r="E128" s="100">
        <f>SUM(E129,E130,E131)</f>
        <v>0</v>
      </c>
      <c r="F128" s="88">
        <f>SUM(F129,F130,F131)</f>
        <v>0</v>
      </c>
      <c r="G128" s="100">
        <f>SUM(G129,G130,G131)</f>
        <v>0</v>
      </c>
      <c r="H128" s="101">
        <f>SUM(H129,H130,H131)</f>
        <v>0</v>
      </c>
    </row>
    <row r="129" spans="1:8" s="95" customFormat="1" ht="9.75">
      <c r="A129" s="90">
        <v>1610</v>
      </c>
      <c r="B129" s="91" t="s">
        <v>133</v>
      </c>
      <c r="C129" s="103">
        <f t="shared" si="4"/>
        <v>0</v>
      </c>
      <c r="D129" s="93"/>
      <c r="E129" s="93"/>
      <c r="F129" s="93"/>
      <c r="G129" s="93"/>
      <c r="H129" s="97"/>
    </row>
    <row r="130" spans="1:8" s="95" customFormat="1" ht="9.75">
      <c r="A130" s="90">
        <v>1620</v>
      </c>
      <c r="B130" s="91" t="s">
        <v>134</v>
      </c>
      <c r="C130" s="103">
        <f t="shared" si="4"/>
        <v>0</v>
      </c>
      <c r="D130" s="93"/>
      <c r="E130" s="93"/>
      <c r="F130" s="93"/>
      <c r="G130" s="93"/>
      <c r="H130" s="97"/>
    </row>
    <row r="131" spans="1:8" s="95" customFormat="1" ht="9.75">
      <c r="A131" s="90">
        <v>1630</v>
      </c>
      <c r="B131" s="91" t="s">
        <v>135</v>
      </c>
      <c r="C131" s="103">
        <f t="shared" si="4"/>
        <v>0</v>
      </c>
      <c r="D131" s="93"/>
      <c r="E131" s="93"/>
      <c r="F131" s="93"/>
      <c r="G131" s="93"/>
      <c r="H131" s="97"/>
    </row>
    <row r="132" spans="1:8" s="59" customFormat="1" ht="22.5">
      <c r="A132" s="86">
        <v>2000</v>
      </c>
      <c r="B132" s="87" t="s">
        <v>136</v>
      </c>
      <c r="C132" s="100">
        <f t="shared" si="4"/>
        <v>0</v>
      </c>
      <c r="D132" s="99"/>
      <c r="E132" s="99"/>
      <c r="F132" s="99"/>
      <c r="G132" s="99"/>
      <c r="H132" s="111"/>
    </row>
    <row r="133" spans="1:8" s="59" customFormat="1" ht="22.5">
      <c r="A133" s="86">
        <v>3000</v>
      </c>
      <c r="B133" s="87" t="s">
        <v>137</v>
      </c>
      <c r="C133" s="100">
        <f t="shared" si="4"/>
        <v>0</v>
      </c>
      <c r="D133" s="100">
        <f>SUM(D134,D135,D136,D137,D138,D140)</f>
        <v>0</v>
      </c>
      <c r="E133" s="100">
        <f>SUM(E134,E135,E136,E137,E138,E140)</f>
        <v>0</v>
      </c>
      <c r="F133" s="88">
        <f>SUM(F134,F135,F136,F137,F138,F140)</f>
        <v>0</v>
      </c>
      <c r="G133" s="100">
        <f>SUM(G134,G135,G136,G137,G138,G140)</f>
        <v>0</v>
      </c>
      <c r="H133" s="101">
        <f>SUM(H134,H135,H136,H137,H138,H140)</f>
        <v>0</v>
      </c>
    </row>
    <row r="134" spans="1:8" s="49" customFormat="1" ht="11.25">
      <c r="A134" s="85">
        <v>3100</v>
      </c>
      <c r="B134" s="45" t="s">
        <v>138</v>
      </c>
      <c r="C134" s="65">
        <f aca="true" t="shared" si="5" ref="C134:C158">SUM(D134:H134)</f>
        <v>0</v>
      </c>
      <c r="D134" s="51"/>
      <c r="E134" s="51"/>
      <c r="F134" s="51"/>
      <c r="G134" s="51"/>
      <c r="H134" s="52"/>
    </row>
    <row r="135" spans="1:8" s="49" customFormat="1" ht="22.5">
      <c r="A135" s="85">
        <v>3200</v>
      </c>
      <c r="B135" s="45" t="s">
        <v>139</v>
      </c>
      <c r="C135" s="65">
        <f t="shared" si="5"/>
        <v>0</v>
      </c>
      <c r="D135" s="51"/>
      <c r="E135" s="51"/>
      <c r="F135" s="51"/>
      <c r="G135" s="51"/>
      <c r="H135" s="52"/>
    </row>
    <row r="136" spans="1:8" s="49" customFormat="1" ht="22.5">
      <c r="A136" s="85">
        <v>3300</v>
      </c>
      <c r="B136" s="45" t="s">
        <v>140</v>
      </c>
      <c r="C136" s="65">
        <f t="shared" si="5"/>
        <v>0</v>
      </c>
      <c r="D136" s="51"/>
      <c r="E136" s="51"/>
      <c r="F136" s="51"/>
      <c r="G136" s="51"/>
      <c r="H136" s="52"/>
    </row>
    <row r="137" spans="1:8" s="49" customFormat="1" ht="22.5">
      <c r="A137" s="85">
        <v>3400</v>
      </c>
      <c r="B137" s="45" t="s">
        <v>141</v>
      </c>
      <c r="C137" s="65">
        <f t="shared" si="5"/>
        <v>0</v>
      </c>
      <c r="D137" s="51"/>
      <c r="E137" s="51"/>
      <c r="F137" s="51"/>
      <c r="G137" s="51"/>
      <c r="H137" s="52"/>
    </row>
    <row r="138" spans="1:8" s="49" customFormat="1" ht="11.25">
      <c r="A138" s="85">
        <v>3500</v>
      </c>
      <c r="B138" s="45" t="s">
        <v>142</v>
      </c>
      <c r="C138" s="65">
        <f t="shared" si="5"/>
        <v>0</v>
      </c>
      <c r="D138" s="51"/>
      <c r="E138" s="51"/>
      <c r="F138" s="51"/>
      <c r="G138" s="51"/>
      <c r="H138" s="52"/>
    </row>
    <row r="139" spans="1:8" s="49" customFormat="1" ht="22.5">
      <c r="A139" s="85">
        <v>3600</v>
      </c>
      <c r="B139" s="45" t="s">
        <v>143</v>
      </c>
      <c r="C139" s="65">
        <f t="shared" si="5"/>
        <v>0</v>
      </c>
      <c r="D139" s="51"/>
      <c r="E139" s="51"/>
      <c r="F139" s="51"/>
      <c r="G139" s="51"/>
      <c r="H139" s="52"/>
    </row>
    <row r="140" spans="1:8" s="49" customFormat="1" ht="33.75">
      <c r="A140" s="85">
        <v>3800</v>
      </c>
      <c r="B140" s="45" t="s">
        <v>144</v>
      </c>
      <c r="C140" s="65">
        <f t="shared" si="5"/>
        <v>0</v>
      </c>
      <c r="D140" s="51"/>
      <c r="E140" s="51"/>
      <c r="F140" s="51"/>
      <c r="G140" s="51"/>
      <c r="H140" s="52"/>
    </row>
    <row r="141" spans="1:8" s="84" customFormat="1" ht="51">
      <c r="A141" s="112"/>
      <c r="B141" s="113" t="s">
        <v>145</v>
      </c>
      <c r="C141" s="114">
        <f t="shared" si="5"/>
        <v>30000</v>
      </c>
      <c r="D141" s="114">
        <f>SUM(D142,D154,D155)</f>
        <v>30000</v>
      </c>
      <c r="E141" s="114">
        <f>SUM(E142,E154,E155)</f>
        <v>0</v>
      </c>
      <c r="F141" s="115">
        <f>SUM(F142,F154,F155)</f>
        <v>0</v>
      </c>
      <c r="G141" s="114">
        <f>SUM(G142,G154,G155)</f>
        <v>0</v>
      </c>
      <c r="H141" s="116">
        <f>SUM(H142,H154,H155)</f>
        <v>0</v>
      </c>
    </row>
    <row r="142" spans="1:8" s="59" customFormat="1" ht="20.25" customHeight="1">
      <c r="A142" s="117">
        <v>4000</v>
      </c>
      <c r="B142" s="54" t="s">
        <v>146</v>
      </c>
      <c r="C142" s="118">
        <f t="shared" si="5"/>
        <v>30000</v>
      </c>
      <c r="D142" s="118">
        <f>SUM(D143,D149,D150,D151,D152,D153)</f>
        <v>30000</v>
      </c>
      <c r="E142" s="118">
        <f>SUM(E143,E149,E150,E151,E152,E153)</f>
        <v>0</v>
      </c>
      <c r="F142" s="118">
        <f>SUM(F143,F149,F150,F151,F152,F153)</f>
        <v>0</v>
      </c>
      <c r="G142" s="118">
        <f>SUM(G143,G149,G150,G151,G152,G153)</f>
        <v>0</v>
      </c>
      <c r="H142" s="119">
        <f>SUM(H143,H149,H150,H151,H152,H153)</f>
        <v>0</v>
      </c>
    </row>
    <row r="143" spans="1:8" s="49" customFormat="1" ht="22.5">
      <c r="A143" s="85">
        <v>4100</v>
      </c>
      <c r="B143" s="45" t="s">
        <v>147</v>
      </c>
      <c r="C143" s="65">
        <f t="shared" si="5"/>
        <v>30000</v>
      </c>
      <c r="D143" s="65">
        <f>SUM(D144:D148)</f>
        <v>30000</v>
      </c>
      <c r="E143" s="65">
        <f>SUM(E144:E148)</f>
        <v>0</v>
      </c>
      <c r="F143" s="46">
        <f>SUM(F144:F148)</f>
        <v>0</v>
      </c>
      <c r="G143" s="65">
        <f>SUM(G144:G148)</f>
        <v>0</v>
      </c>
      <c r="H143" s="120">
        <f>SUM(H144:H148)</f>
        <v>0</v>
      </c>
    </row>
    <row r="144" spans="1:8" s="95" customFormat="1" ht="9.75">
      <c r="A144" s="90">
        <v>4110</v>
      </c>
      <c r="B144" s="91" t="s">
        <v>148</v>
      </c>
      <c r="C144" s="103">
        <f t="shared" si="5"/>
        <v>0</v>
      </c>
      <c r="D144" s="93"/>
      <c r="E144" s="93"/>
      <c r="F144" s="93"/>
      <c r="G144" s="93"/>
      <c r="H144" s="97"/>
    </row>
    <row r="145" spans="1:8" s="95" customFormat="1" ht="9.75">
      <c r="A145" s="90">
        <v>4140</v>
      </c>
      <c r="B145" s="91" t="s">
        <v>149</v>
      </c>
      <c r="C145" s="103">
        <f t="shared" si="5"/>
        <v>0</v>
      </c>
      <c r="D145" s="93"/>
      <c r="E145" s="93"/>
      <c r="F145" s="93"/>
      <c r="G145" s="93"/>
      <c r="H145" s="97"/>
    </row>
    <row r="146" spans="1:8" s="95" customFormat="1" ht="9.75">
      <c r="A146" s="90">
        <v>4150</v>
      </c>
      <c r="B146" s="91" t="s">
        <v>150</v>
      </c>
      <c r="C146" s="103">
        <f t="shared" si="5"/>
        <v>0</v>
      </c>
      <c r="D146" s="93"/>
      <c r="E146" s="93"/>
      <c r="F146" s="93"/>
      <c r="G146" s="93"/>
      <c r="H146" s="97"/>
    </row>
    <row r="147" spans="1:8" s="95" customFormat="1" ht="19.5">
      <c r="A147" s="90">
        <v>4160</v>
      </c>
      <c r="B147" s="91" t="s">
        <v>151</v>
      </c>
      <c r="C147" s="103">
        <f t="shared" si="5"/>
        <v>0</v>
      </c>
      <c r="D147" s="93"/>
      <c r="E147" s="93"/>
      <c r="F147" s="93"/>
      <c r="G147" s="93"/>
      <c r="H147" s="97"/>
    </row>
    <row r="148" spans="1:8" s="95" customFormat="1" ht="9.75">
      <c r="A148" s="90">
        <v>4180</v>
      </c>
      <c r="B148" s="91" t="s">
        <v>152</v>
      </c>
      <c r="C148" s="103">
        <f t="shared" si="5"/>
        <v>30000</v>
      </c>
      <c r="D148" s="93">
        <v>30000</v>
      </c>
      <c r="E148" s="93"/>
      <c r="F148" s="93"/>
      <c r="G148" s="93"/>
      <c r="H148" s="97"/>
    </row>
    <row r="149" spans="1:8" s="49" customFormat="1" ht="22.5">
      <c r="A149" s="85">
        <v>4200</v>
      </c>
      <c r="B149" s="45" t="s">
        <v>153</v>
      </c>
      <c r="C149" s="65">
        <f t="shared" si="5"/>
        <v>0</v>
      </c>
      <c r="D149" s="51"/>
      <c r="E149" s="51"/>
      <c r="F149" s="51"/>
      <c r="G149" s="51"/>
      <c r="H149" s="52"/>
    </row>
    <row r="150" spans="1:8" s="49" customFormat="1" ht="11.25">
      <c r="A150" s="85">
        <v>4300</v>
      </c>
      <c r="B150" s="121" t="s">
        <v>154</v>
      </c>
      <c r="C150" s="65">
        <f t="shared" si="5"/>
        <v>0</v>
      </c>
      <c r="D150" s="51"/>
      <c r="E150" s="51"/>
      <c r="F150" s="51"/>
      <c r="G150" s="51"/>
      <c r="H150" s="52"/>
    </row>
    <row r="151" spans="1:8" s="49" customFormat="1" ht="33.75">
      <c r="A151" s="122">
        <v>4400</v>
      </c>
      <c r="B151" s="121" t="s">
        <v>155</v>
      </c>
      <c r="C151" s="65">
        <f t="shared" si="5"/>
        <v>0</v>
      </c>
      <c r="D151" s="51"/>
      <c r="E151" s="51"/>
      <c r="F151" s="51"/>
      <c r="G151" s="51"/>
      <c r="H151" s="52"/>
    </row>
    <row r="152" spans="1:8" s="49" customFormat="1" ht="22.5">
      <c r="A152" s="85">
        <v>4500</v>
      </c>
      <c r="B152" s="121" t="s">
        <v>156</v>
      </c>
      <c r="C152" s="65">
        <f t="shared" si="5"/>
        <v>0</v>
      </c>
      <c r="D152" s="51"/>
      <c r="E152" s="51"/>
      <c r="F152" s="51"/>
      <c r="G152" s="51"/>
      <c r="H152" s="52"/>
    </row>
    <row r="153" spans="1:8" s="49" customFormat="1" ht="11.25">
      <c r="A153" s="85">
        <v>4700</v>
      </c>
      <c r="B153" s="121" t="s">
        <v>157</v>
      </c>
      <c r="C153" s="65">
        <f t="shared" si="5"/>
        <v>0</v>
      </c>
      <c r="D153" s="51">
        <v>0</v>
      </c>
      <c r="E153" s="51"/>
      <c r="F153" s="51"/>
      <c r="G153" s="51"/>
      <c r="H153" s="52"/>
    </row>
    <row r="154" spans="1:8" s="49" customFormat="1" ht="11.25">
      <c r="A154" s="85">
        <v>6000</v>
      </c>
      <c r="B154" s="123" t="s">
        <v>158</v>
      </c>
      <c r="C154" s="61">
        <f t="shared" si="5"/>
        <v>0</v>
      </c>
      <c r="D154" s="51"/>
      <c r="E154" s="51"/>
      <c r="F154" s="51"/>
      <c r="G154" s="51"/>
      <c r="H154" s="52"/>
    </row>
    <row r="155" spans="1:8" s="59" customFormat="1" ht="11.25">
      <c r="A155" s="86">
        <v>7000</v>
      </c>
      <c r="B155" s="124" t="s">
        <v>159</v>
      </c>
      <c r="C155" s="118">
        <f t="shared" si="5"/>
        <v>0</v>
      </c>
      <c r="D155" s="99"/>
      <c r="E155" s="99"/>
      <c r="F155" s="99"/>
      <c r="G155" s="99"/>
      <c r="H155" s="111"/>
    </row>
    <row r="156" spans="1:8" s="59" customFormat="1" ht="22.5">
      <c r="A156" s="125"/>
      <c r="B156" s="126" t="s">
        <v>160</v>
      </c>
      <c r="C156" s="88">
        <f t="shared" si="5"/>
        <v>0</v>
      </c>
      <c r="D156" s="88">
        <f>SUM(D157:D158)</f>
        <v>0</v>
      </c>
      <c r="E156" s="88">
        <f>SUM(E157:E158)</f>
        <v>0</v>
      </c>
      <c r="F156" s="88">
        <f>SUM(F157:F158)</f>
        <v>0</v>
      </c>
      <c r="G156" s="88">
        <f>SUM(G157:G158)</f>
        <v>0</v>
      </c>
      <c r="H156" s="127">
        <f>SUM(H157:H158)</f>
        <v>0</v>
      </c>
    </row>
    <row r="157" spans="1:8" s="59" customFormat="1" ht="11.25">
      <c r="A157" s="125"/>
      <c r="B157" s="128" t="s">
        <v>19</v>
      </c>
      <c r="C157" s="100">
        <f t="shared" si="5"/>
        <v>0</v>
      </c>
      <c r="D157" s="99"/>
      <c r="E157" s="99"/>
      <c r="F157" s="99"/>
      <c r="G157" s="99"/>
      <c r="H157" s="111"/>
    </row>
    <row r="158" spans="1:8" s="59" customFormat="1" ht="11.25">
      <c r="A158" s="125"/>
      <c r="B158" s="128" t="s">
        <v>20</v>
      </c>
      <c r="C158" s="100">
        <f t="shared" si="5"/>
        <v>0</v>
      </c>
      <c r="D158" s="99"/>
      <c r="E158" s="99"/>
      <c r="F158" s="99"/>
      <c r="G158" s="99"/>
      <c r="H158" s="111"/>
    </row>
    <row r="159" spans="1:8" s="130" customFormat="1" ht="8.25">
      <c r="A159" s="129"/>
      <c r="B159" s="130" t="s">
        <v>161</v>
      </c>
      <c r="C159" s="131">
        <f aca="true" t="shared" si="6" ref="C159:H159">SUM(C156,C155,C154,C142,C133,C132,C128,C92,C45,C42,C41,C34)</f>
        <v>68503</v>
      </c>
      <c r="D159" s="131">
        <f t="shared" si="6"/>
        <v>68503</v>
      </c>
      <c r="E159" s="131">
        <f t="shared" si="6"/>
        <v>0</v>
      </c>
      <c r="F159" s="131">
        <f t="shared" si="6"/>
        <v>0</v>
      </c>
      <c r="G159" s="131">
        <f t="shared" si="6"/>
        <v>0</v>
      </c>
      <c r="H159" s="132">
        <f t="shared" si="6"/>
        <v>0</v>
      </c>
    </row>
    <row r="160" s="134" customFormat="1" ht="11.25">
      <c r="A160" s="133"/>
    </row>
    <row r="161" s="134" customFormat="1" ht="11.25">
      <c r="A161" s="133"/>
    </row>
    <row r="162" s="134" customFormat="1" ht="11.25">
      <c r="A162" s="133"/>
    </row>
    <row r="163" s="134" customFormat="1" ht="11.25">
      <c r="A163" s="133"/>
    </row>
    <row r="164" s="134" customFormat="1" ht="11.25">
      <c r="A164" s="133"/>
    </row>
    <row r="165" s="134" customFormat="1" ht="11.25">
      <c r="A165" s="133"/>
    </row>
    <row r="166" s="134" customFormat="1" ht="11.25">
      <c r="A166" s="133"/>
    </row>
    <row r="167" s="134" customFormat="1" ht="11.25">
      <c r="A167" s="133"/>
    </row>
    <row r="168" s="134" customFormat="1" ht="11.25">
      <c r="A168" s="133"/>
    </row>
    <row r="169" s="134" customFormat="1" ht="11.25">
      <c r="A169" s="133"/>
    </row>
    <row r="170" s="134" customFormat="1" ht="11.25">
      <c r="A170" s="133"/>
    </row>
    <row r="171" s="134" customFormat="1" ht="11.25">
      <c r="A171" s="133"/>
    </row>
    <row r="172" s="134" customFormat="1" ht="11.25">
      <c r="A172" s="133"/>
    </row>
    <row r="173" s="134" customFormat="1" ht="11.25">
      <c r="A173" s="133"/>
    </row>
    <row r="174" s="134" customFormat="1" ht="11.25">
      <c r="A174" s="133"/>
    </row>
    <row r="175" s="134" customFormat="1" ht="11.25">
      <c r="A175" s="133"/>
    </row>
    <row r="176" s="134" customFormat="1" ht="11.25">
      <c r="A176" s="133"/>
    </row>
    <row r="177" s="134" customFormat="1" ht="11.25">
      <c r="A177" s="133"/>
    </row>
    <row r="178" s="134" customFormat="1" ht="11.25">
      <c r="A178" s="133"/>
    </row>
    <row r="179" s="134" customFormat="1" ht="11.25">
      <c r="A179" s="133"/>
    </row>
    <row r="180" s="134" customFormat="1" ht="11.25">
      <c r="A180" s="133"/>
    </row>
    <row r="181" s="134" customFormat="1" ht="11.25">
      <c r="A181" s="133"/>
    </row>
    <row r="182" s="134" customFormat="1" ht="11.25">
      <c r="A182" s="133"/>
    </row>
    <row r="183" s="134" customFormat="1" ht="11.25">
      <c r="A183" s="133"/>
    </row>
    <row r="184" s="134" customFormat="1" ht="11.25">
      <c r="A184" s="133"/>
    </row>
    <row r="185" s="134" customFormat="1" ht="11.25">
      <c r="A185" s="133"/>
    </row>
    <row r="186" s="134" customFormat="1" ht="11.25">
      <c r="A186" s="133"/>
    </row>
    <row r="187" s="134" customFormat="1" ht="11.25">
      <c r="A187" s="133"/>
    </row>
    <row r="188" s="134" customFormat="1" ht="11.25">
      <c r="A188" s="133"/>
    </row>
    <row r="189" s="134" customFormat="1" ht="11.25">
      <c r="A189" s="133"/>
    </row>
    <row r="190" s="134" customFormat="1" ht="11.25">
      <c r="A190" s="133"/>
    </row>
    <row r="191" s="134" customFormat="1" ht="11.25">
      <c r="A191" s="133"/>
    </row>
    <row r="192" s="134" customFormat="1" ht="11.25">
      <c r="A192" s="133"/>
    </row>
    <row r="193" s="134" customFormat="1" ht="11.25">
      <c r="A193" s="133"/>
    </row>
    <row r="194" s="134" customFormat="1" ht="11.25">
      <c r="A194" s="133"/>
    </row>
    <row r="195" s="134" customFormat="1" ht="11.25">
      <c r="A195" s="133"/>
    </row>
    <row r="196" s="134" customFormat="1" ht="11.25">
      <c r="A196" s="133"/>
    </row>
    <row r="197" s="134" customFormat="1" ht="11.25">
      <c r="A197" s="133"/>
    </row>
    <row r="198" s="134" customFormat="1" ht="11.25">
      <c r="A198" s="133"/>
    </row>
    <row r="199" s="134" customFormat="1" ht="11.25">
      <c r="A199" s="133"/>
    </row>
    <row r="200" s="134" customFormat="1" ht="11.25">
      <c r="A200" s="133"/>
    </row>
    <row r="201" s="134" customFormat="1" ht="11.25">
      <c r="A201" s="133"/>
    </row>
    <row r="202" s="134" customFormat="1" ht="11.25">
      <c r="A202" s="133"/>
    </row>
    <row r="203" s="134" customFormat="1" ht="11.25">
      <c r="A203" s="133"/>
    </row>
    <row r="204" s="134" customFormat="1" ht="11.25">
      <c r="A204" s="133"/>
    </row>
    <row r="205" s="134" customFormat="1" ht="11.25">
      <c r="A205" s="133"/>
    </row>
    <row r="206" s="134" customFormat="1" ht="11.25">
      <c r="A206" s="133"/>
    </row>
    <row r="207" s="134" customFormat="1" ht="11.25">
      <c r="A207" s="133"/>
    </row>
    <row r="208" s="134" customFormat="1" ht="11.25">
      <c r="A208" s="133"/>
    </row>
    <row r="209" s="134" customFormat="1" ht="11.25">
      <c r="A209" s="133"/>
    </row>
    <row r="210" s="134" customFormat="1" ht="11.25">
      <c r="A210" s="133"/>
    </row>
    <row r="211" s="134" customFormat="1" ht="11.25">
      <c r="A211" s="133"/>
    </row>
    <row r="212" s="134" customFormat="1" ht="11.25">
      <c r="A212" s="133"/>
    </row>
    <row r="213" s="134" customFormat="1" ht="11.25">
      <c r="A213" s="133"/>
    </row>
    <row r="214" s="134" customFormat="1" ht="11.25">
      <c r="A214" s="133"/>
    </row>
    <row r="215" s="134" customFormat="1" ht="11.25">
      <c r="A215" s="133"/>
    </row>
    <row r="216" s="134" customFormat="1" ht="11.25">
      <c r="A216" s="133"/>
    </row>
    <row r="217" s="134" customFormat="1" ht="11.25">
      <c r="A217" s="133"/>
    </row>
    <row r="218" s="134" customFormat="1" ht="11.25">
      <c r="A218" s="133"/>
    </row>
    <row r="219" s="134" customFormat="1" ht="11.25">
      <c r="A219" s="133"/>
    </row>
    <row r="220" s="134" customFormat="1" ht="11.25">
      <c r="A220" s="133"/>
    </row>
    <row r="221" s="134" customFormat="1" ht="11.25">
      <c r="A221" s="133"/>
    </row>
    <row r="222" s="134" customFormat="1" ht="11.25">
      <c r="A222" s="133"/>
    </row>
    <row r="223" s="134" customFormat="1" ht="11.25">
      <c r="A223" s="133"/>
    </row>
    <row r="224" s="134" customFormat="1" ht="11.25">
      <c r="A224" s="133"/>
    </row>
    <row r="225" s="134" customFormat="1" ht="11.25">
      <c r="A225" s="133"/>
    </row>
    <row r="226" s="134" customFormat="1" ht="11.25">
      <c r="A226" s="133"/>
    </row>
    <row r="227" s="134" customFormat="1" ht="11.25">
      <c r="A227" s="133"/>
    </row>
    <row r="228" s="134" customFormat="1" ht="11.25">
      <c r="A228" s="133"/>
    </row>
    <row r="229" s="134" customFormat="1" ht="11.25">
      <c r="A229" s="133"/>
    </row>
    <row r="230" s="134" customFormat="1" ht="11.25">
      <c r="A230" s="133"/>
    </row>
    <row r="231" s="134" customFormat="1" ht="11.25">
      <c r="A231" s="133"/>
    </row>
    <row r="232" s="134" customFormat="1" ht="11.25">
      <c r="A232" s="133"/>
    </row>
    <row r="233" s="134" customFormat="1" ht="11.25">
      <c r="A233" s="133"/>
    </row>
    <row r="234" s="134" customFormat="1" ht="11.25">
      <c r="A234" s="133"/>
    </row>
    <row r="235" s="134" customFormat="1" ht="11.25">
      <c r="A235" s="133"/>
    </row>
    <row r="236" s="134" customFormat="1" ht="11.25">
      <c r="A236" s="133"/>
    </row>
    <row r="237" s="134" customFormat="1" ht="11.25">
      <c r="A237" s="133"/>
    </row>
    <row r="238" s="134" customFormat="1" ht="11.25">
      <c r="A238" s="133"/>
    </row>
    <row r="239" s="134" customFormat="1" ht="11.25">
      <c r="A239" s="133"/>
    </row>
    <row r="240" s="134" customFormat="1" ht="11.25">
      <c r="A240" s="133"/>
    </row>
    <row r="241" s="134" customFormat="1" ht="11.25">
      <c r="A241" s="133"/>
    </row>
    <row r="242" s="134" customFormat="1" ht="11.25">
      <c r="A242" s="133"/>
    </row>
    <row r="243" s="134" customFormat="1" ht="11.25">
      <c r="A243" s="133"/>
    </row>
    <row r="244" s="134" customFormat="1" ht="11.25">
      <c r="A244" s="133"/>
    </row>
    <row r="245" s="134" customFormat="1" ht="11.25">
      <c r="A245" s="133"/>
    </row>
    <row r="246" s="134" customFormat="1" ht="11.25">
      <c r="A246" s="133"/>
    </row>
    <row r="247" s="134" customFormat="1" ht="11.25">
      <c r="A247" s="133"/>
    </row>
    <row r="248" s="134" customFormat="1" ht="11.25">
      <c r="A248" s="133"/>
    </row>
    <row r="249" s="134" customFormat="1" ht="11.25">
      <c r="A249" s="133"/>
    </row>
    <row r="250" s="134" customFormat="1" ht="11.25">
      <c r="A250" s="133"/>
    </row>
    <row r="251" s="134" customFormat="1" ht="11.25">
      <c r="A251" s="133"/>
    </row>
    <row r="252" s="134" customFormat="1" ht="11.25">
      <c r="A252" s="133"/>
    </row>
    <row r="253" s="134" customFormat="1" ht="11.25">
      <c r="A253" s="133"/>
    </row>
    <row r="254" s="134" customFormat="1" ht="11.25">
      <c r="A254" s="133"/>
    </row>
    <row r="255" s="134" customFormat="1" ht="11.25">
      <c r="A255" s="133"/>
    </row>
    <row r="256" s="134" customFormat="1" ht="11.25">
      <c r="A256" s="133"/>
    </row>
    <row r="257" s="134" customFormat="1" ht="11.25">
      <c r="A257" s="133"/>
    </row>
    <row r="258" s="134" customFormat="1" ht="11.25">
      <c r="A258" s="133"/>
    </row>
    <row r="259" s="134" customFormat="1" ht="11.25">
      <c r="A259" s="133"/>
    </row>
    <row r="260" s="134" customFormat="1" ht="11.25">
      <c r="A260" s="133"/>
    </row>
    <row r="261" s="134" customFormat="1" ht="11.25">
      <c r="A261" s="133"/>
    </row>
    <row r="262" s="134" customFormat="1" ht="11.25">
      <c r="A262" s="133"/>
    </row>
    <row r="263" s="134" customFormat="1" ht="11.25">
      <c r="A263" s="133"/>
    </row>
    <row r="264" s="134" customFormat="1" ht="11.25">
      <c r="A264" s="133"/>
    </row>
    <row r="265" s="134" customFormat="1" ht="11.25">
      <c r="A265" s="133"/>
    </row>
    <row r="266" s="134" customFormat="1" ht="11.25">
      <c r="A266" s="133"/>
    </row>
    <row r="267" s="134" customFormat="1" ht="11.25">
      <c r="A267" s="133"/>
    </row>
    <row r="268" s="134" customFormat="1" ht="11.25">
      <c r="A268" s="133"/>
    </row>
    <row r="269" s="134" customFormat="1" ht="11.25">
      <c r="A269" s="133"/>
    </row>
    <row r="270" s="134" customFormat="1" ht="11.25">
      <c r="A270" s="133"/>
    </row>
    <row r="271" s="134" customFormat="1" ht="11.25">
      <c r="A271" s="133"/>
    </row>
    <row r="272" s="134" customFormat="1" ht="11.25">
      <c r="A272" s="133"/>
    </row>
    <row r="273" s="134" customFormat="1" ht="11.25">
      <c r="A273" s="133"/>
    </row>
    <row r="274" s="134" customFormat="1" ht="11.25">
      <c r="A274" s="133"/>
    </row>
    <row r="275" s="134" customFormat="1" ht="11.25">
      <c r="A275" s="133"/>
    </row>
    <row r="276" s="134" customFormat="1" ht="11.25">
      <c r="A276" s="133"/>
    </row>
    <row r="277" s="134" customFormat="1" ht="11.25">
      <c r="A277" s="133"/>
    </row>
    <row r="278" s="134" customFormat="1" ht="11.25">
      <c r="A278" s="133"/>
    </row>
    <row r="279" s="134" customFormat="1" ht="11.25">
      <c r="A279" s="133"/>
    </row>
    <row r="280" s="134" customFormat="1" ht="11.25">
      <c r="A280" s="133"/>
    </row>
    <row r="281" s="134" customFormat="1" ht="11.25">
      <c r="A281" s="133"/>
    </row>
    <row r="282" s="134" customFormat="1" ht="11.25">
      <c r="A282" s="133"/>
    </row>
    <row r="283" s="134" customFormat="1" ht="11.25">
      <c r="A283" s="133"/>
    </row>
    <row r="284" s="134" customFormat="1" ht="11.25">
      <c r="A284" s="133"/>
    </row>
    <row r="285" s="134" customFormat="1" ht="11.25">
      <c r="A285" s="133"/>
    </row>
    <row r="286" s="134" customFormat="1" ht="11.25">
      <c r="A286" s="133"/>
    </row>
    <row r="287" s="134" customFormat="1" ht="11.25">
      <c r="A287" s="133"/>
    </row>
    <row r="288" s="134" customFormat="1" ht="11.25">
      <c r="A288" s="133"/>
    </row>
    <row r="289" s="134" customFormat="1" ht="11.25">
      <c r="A289" s="133"/>
    </row>
    <row r="290" s="134" customFormat="1" ht="11.25">
      <c r="A290" s="133"/>
    </row>
    <row r="291" s="134" customFormat="1" ht="11.25">
      <c r="A291" s="133"/>
    </row>
    <row r="292" s="134" customFormat="1" ht="11.25">
      <c r="A292" s="133"/>
    </row>
    <row r="293" s="134" customFormat="1" ht="11.25">
      <c r="A293" s="133"/>
    </row>
    <row r="294" s="134" customFormat="1" ht="11.25">
      <c r="A294" s="133"/>
    </row>
    <row r="295" s="134" customFormat="1" ht="11.25">
      <c r="A295" s="133"/>
    </row>
    <row r="296" s="134" customFormat="1" ht="11.25">
      <c r="A296" s="133"/>
    </row>
    <row r="297" s="134" customFormat="1" ht="11.25">
      <c r="A297" s="133"/>
    </row>
    <row r="298" s="134" customFormat="1" ht="11.25">
      <c r="A298" s="133"/>
    </row>
    <row r="299" s="134" customFormat="1" ht="11.25">
      <c r="A299" s="133"/>
    </row>
    <row r="300" s="134" customFormat="1" ht="11.25">
      <c r="A300" s="133"/>
    </row>
    <row r="301" s="134" customFormat="1" ht="11.25">
      <c r="A301" s="133"/>
    </row>
    <row r="302" s="134" customFormat="1" ht="11.25">
      <c r="A302" s="133"/>
    </row>
    <row r="303" s="134" customFormat="1" ht="11.25">
      <c r="A303" s="133"/>
    </row>
    <row r="304" s="134" customFormat="1" ht="11.25">
      <c r="A304" s="133"/>
    </row>
    <row r="305" s="134" customFormat="1" ht="11.25">
      <c r="A305" s="133"/>
    </row>
    <row r="306" s="134" customFormat="1" ht="11.25">
      <c r="A306" s="133"/>
    </row>
    <row r="307" s="134" customFormat="1" ht="11.25">
      <c r="A307" s="133"/>
    </row>
    <row r="308" s="134" customFormat="1" ht="11.25">
      <c r="A308" s="133"/>
    </row>
    <row r="309" s="134" customFormat="1" ht="11.25">
      <c r="A309" s="133"/>
    </row>
    <row r="310" s="134" customFormat="1" ht="11.25">
      <c r="A310" s="133"/>
    </row>
    <row r="311" s="134" customFormat="1" ht="11.25">
      <c r="A311" s="133"/>
    </row>
    <row r="312" s="134" customFormat="1" ht="11.25">
      <c r="A312" s="133"/>
    </row>
    <row r="313" s="134" customFormat="1" ht="11.25">
      <c r="A313" s="133"/>
    </row>
    <row r="314" s="134" customFormat="1" ht="11.25">
      <c r="A314" s="133"/>
    </row>
    <row r="315" s="134" customFormat="1" ht="11.25">
      <c r="A315" s="133"/>
    </row>
    <row r="316" s="134" customFormat="1" ht="11.25">
      <c r="A316" s="133"/>
    </row>
    <row r="317" s="134" customFormat="1" ht="11.25">
      <c r="A317" s="133"/>
    </row>
    <row r="318" s="134" customFormat="1" ht="11.25">
      <c r="A318" s="133"/>
    </row>
    <row r="319" s="134" customFormat="1" ht="11.25">
      <c r="A319" s="133"/>
    </row>
    <row r="320" s="134" customFormat="1" ht="11.25">
      <c r="A320" s="133"/>
    </row>
    <row r="321" s="134" customFormat="1" ht="11.25">
      <c r="A321" s="133"/>
    </row>
    <row r="322" s="134" customFormat="1" ht="11.25">
      <c r="A322" s="133"/>
    </row>
    <row r="323" s="134" customFormat="1" ht="11.25">
      <c r="A323" s="133"/>
    </row>
  </sheetData>
  <sheetProtection/>
  <mergeCells count="3">
    <mergeCell ref="C10:H10"/>
    <mergeCell ref="A3:H3"/>
    <mergeCell ref="C9:H9"/>
  </mergeCells>
  <printOptions gridLines="1" horizontalCentered="1"/>
  <pageMargins left="1.220472440944882" right="0.6299212598425197" top="0.6299212598425197" bottom="0.3937007874015748" header="0.2362204724409449" footer="0.1968503937007874"/>
  <pageSetup horizontalDpi="300" verticalDpi="300" orientation="portrait" paperSize="9" scale="90" r:id="rId1"/>
  <headerFooter alignWithMargins="0">
    <oddHeader>&amp;RTāme Nr.7.4.1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323"/>
  <sheetViews>
    <sheetView view="pageBreakPreview" zoomScaleSheetLayoutView="100" workbookViewId="0" topLeftCell="A1">
      <selection activeCell="A4" sqref="A4"/>
    </sheetView>
  </sheetViews>
  <sheetFormatPr defaultColWidth="9.140625" defaultRowHeight="12.75"/>
  <cols>
    <col min="1" max="1" width="7.57421875" style="135" customWidth="1"/>
    <col min="2" max="2" width="20.421875" style="136" customWidth="1"/>
    <col min="3" max="3" width="8.421875" style="136" customWidth="1"/>
    <col min="4" max="5" width="7.8515625" style="136" customWidth="1"/>
    <col min="6" max="8" width="7.140625" style="136" customWidth="1"/>
    <col min="9" max="9" width="0.13671875" style="136" hidden="1" customWidth="1"/>
    <col min="10" max="11" width="0" style="136" hidden="1" customWidth="1"/>
    <col min="12" max="16384" width="9.140625" style="136" customWidth="1"/>
  </cols>
  <sheetData>
    <row r="1" spans="1:8" s="3" customFormat="1" ht="12.75">
      <c r="A1" s="1"/>
      <c r="B1" s="2"/>
      <c r="C1" s="2"/>
      <c r="D1" s="2"/>
      <c r="E1" s="2"/>
      <c r="F1" s="2"/>
      <c r="G1" s="2"/>
      <c r="H1" s="2"/>
    </row>
    <row r="2" spans="1:8" s="3" customFormat="1" ht="18">
      <c r="A2" s="1"/>
      <c r="B2" s="4"/>
      <c r="C2" s="2"/>
      <c r="D2" s="2"/>
      <c r="E2" s="2"/>
      <c r="F2" s="2"/>
      <c r="G2" s="2"/>
      <c r="H2" s="2"/>
    </row>
    <row r="3" spans="1:8" s="3" customFormat="1" ht="18" customHeight="1">
      <c r="A3" s="318" t="s">
        <v>0</v>
      </c>
      <c r="B3" s="318"/>
      <c r="C3" s="318"/>
      <c r="D3" s="318"/>
      <c r="E3" s="318"/>
      <c r="F3" s="318"/>
      <c r="G3" s="318"/>
      <c r="H3" s="318"/>
    </row>
    <row r="4" spans="1:8" s="3" customFormat="1" ht="18">
      <c r="A4" s="1"/>
      <c r="B4" s="5"/>
      <c r="C4" s="6"/>
      <c r="D4" s="2"/>
      <c r="E4" s="2"/>
      <c r="F4" s="2"/>
      <c r="G4" s="2"/>
      <c r="H4" s="2"/>
    </row>
    <row r="5" spans="1:8" s="3" customFormat="1" ht="12.75">
      <c r="A5" s="1" t="s">
        <v>207</v>
      </c>
      <c r="C5" s="7"/>
      <c r="D5" s="7"/>
      <c r="E5" s="7"/>
      <c r="F5" s="7"/>
      <c r="G5" s="7"/>
      <c r="H5" s="7"/>
    </row>
    <row r="6" spans="1:8" s="3" customFormat="1" ht="12.75">
      <c r="A6" s="1" t="s">
        <v>2</v>
      </c>
      <c r="B6" s="2" t="s">
        <v>208</v>
      </c>
      <c r="C6" s="2"/>
      <c r="D6" s="2"/>
      <c r="E6" s="2"/>
      <c r="F6" s="2"/>
      <c r="G6" s="2"/>
      <c r="H6" s="2"/>
    </row>
    <row r="7" spans="1:8" s="3" customFormat="1" ht="12.75">
      <c r="A7" s="1" t="s">
        <v>186</v>
      </c>
      <c r="B7" s="2"/>
      <c r="C7" s="2"/>
      <c r="D7" s="2"/>
      <c r="E7" s="2"/>
      <c r="F7" s="2"/>
      <c r="G7" s="2"/>
      <c r="H7" s="2"/>
    </row>
    <row r="8" spans="1:8" s="3" customFormat="1" ht="13.5" thickBot="1">
      <c r="A8" s="1" t="s">
        <v>3</v>
      </c>
      <c r="B8" s="2"/>
      <c r="C8" s="2"/>
      <c r="D8" s="2"/>
      <c r="E8" s="2"/>
      <c r="F8" s="2"/>
      <c r="G8" s="2"/>
      <c r="H8" s="2"/>
    </row>
    <row r="9" spans="1:8" s="10" customFormat="1" ht="12.75" customHeight="1">
      <c r="A9" s="8"/>
      <c r="B9" s="9" t="s">
        <v>4</v>
      </c>
      <c r="C9" s="319" t="s">
        <v>5</v>
      </c>
      <c r="D9" s="320"/>
      <c r="E9" s="320"/>
      <c r="F9" s="320"/>
      <c r="G9" s="320"/>
      <c r="H9" s="321"/>
    </row>
    <row r="10" spans="1:8" s="13" customFormat="1" ht="12.75" customHeight="1">
      <c r="A10" s="11" t="s">
        <v>6</v>
      </c>
      <c r="B10" s="12"/>
      <c r="C10" s="315" t="s">
        <v>7</v>
      </c>
      <c r="D10" s="316"/>
      <c r="E10" s="316"/>
      <c r="F10" s="316"/>
      <c r="G10" s="316"/>
      <c r="H10" s="317"/>
    </row>
    <row r="11" spans="1:8" s="16" customFormat="1" ht="56.25" customHeight="1" thickBot="1">
      <c r="A11" s="14" t="s">
        <v>8</v>
      </c>
      <c r="B11" s="15"/>
      <c r="C11" s="20" t="s">
        <v>9</v>
      </c>
      <c r="D11" s="16" t="s">
        <v>10</v>
      </c>
      <c r="E11" s="17" t="s">
        <v>11</v>
      </c>
      <c r="F11" s="17" t="s">
        <v>12</v>
      </c>
      <c r="G11" s="18" t="s">
        <v>13</v>
      </c>
      <c r="H11" s="19" t="s">
        <v>14</v>
      </c>
    </row>
    <row r="12" spans="1:11" s="26" customFormat="1" ht="13.5" customHeight="1" thickBot="1">
      <c r="A12" s="21" t="s">
        <v>15</v>
      </c>
      <c r="B12" s="22">
        <v>2</v>
      </c>
      <c r="C12" s="23">
        <v>3</v>
      </c>
      <c r="D12" s="23">
        <v>4</v>
      </c>
      <c r="E12" s="23">
        <v>5</v>
      </c>
      <c r="F12" s="23">
        <v>6</v>
      </c>
      <c r="G12" s="23">
        <v>7</v>
      </c>
      <c r="H12" s="24">
        <v>8</v>
      </c>
      <c r="I12" s="25">
        <v>27</v>
      </c>
      <c r="J12" s="25">
        <v>28</v>
      </c>
      <c r="K12" s="25">
        <v>29</v>
      </c>
    </row>
    <row r="13" spans="1:8" s="29" customFormat="1" ht="16.5">
      <c r="A13" s="27"/>
      <c r="B13" s="28" t="s">
        <v>16</v>
      </c>
      <c r="D13" s="30"/>
      <c r="E13" s="30"/>
      <c r="F13" s="30"/>
      <c r="G13" s="30"/>
      <c r="H13" s="31"/>
    </row>
    <row r="14" spans="1:13" s="34" customFormat="1" ht="11.25">
      <c r="A14" s="32"/>
      <c r="B14" s="33"/>
      <c r="C14" s="36"/>
      <c r="H14" s="35"/>
      <c r="M14" s="314"/>
    </row>
    <row r="15" spans="1:8" s="43" customFormat="1" ht="32.25" customHeight="1" thickBot="1">
      <c r="A15" s="37"/>
      <c r="B15" s="38" t="s">
        <v>17</v>
      </c>
      <c r="C15" s="39">
        <f>SUM(D15:H15)</f>
        <v>601433</v>
      </c>
      <c r="D15" s="40">
        <f>SUM(D16,D19,D20,)</f>
        <v>601433</v>
      </c>
      <c r="E15" s="40">
        <f>SUM(E16,E19,E20,)</f>
        <v>0</v>
      </c>
      <c r="F15" s="41">
        <f>SUM(F16,F19,F20,)</f>
        <v>0</v>
      </c>
      <c r="G15" s="40">
        <f>SUM(G16,G19,G20,)</f>
        <v>0</v>
      </c>
      <c r="H15" s="42">
        <f>SUM(H16,H19,H20,)</f>
        <v>0</v>
      </c>
    </row>
    <row r="16" spans="1:8" s="49" customFormat="1" ht="21.75" customHeight="1" thickTop="1">
      <c r="A16" s="44"/>
      <c r="B16" s="45" t="s">
        <v>18</v>
      </c>
      <c r="C16" s="48">
        <f>SUM(D16:H16)</f>
        <v>0</v>
      </c>
      <c r="D16" s="46">
        <f>SUM(D17:D18)</f>
        <v>0</v>
      </c>
      <c r="E16" s="46">
        <f>SUM(E17:E18)</f>
        <v>0</v>
      </c>
      <c r="F16" s="46">
        <f>SUM(F17:F18)</f>
        <v>0</v>
      </c>
      <c r="G16" s="46">
        <f>SUM(G17:G18)</f>
        <v>0</v>
      </c>
      <c r="H16" s="47">
        <f>SUM(H17:H18)</f>
        <v>0</v>
      </c>
    </row>
    <row r="17" spans="1:8" s="49" customFormat="1" ht="11.25">
      <c r="A17" s="44"/>
      <c r="B17" s="50" t="s">
        <v>19</v>
      </c>
      <c r="C17" s="48">
        <f>SUM(D17:H17)</f>
        <v>0</v>
      </c>
      <c r="D17" s="51"/>
      <c r="E17" s="51"/>
      <c r="F17" s="51"/>
      <c r="G17" s="51"/>
      <c r="H17" s="52"/>
    </row>
    <row r="18" spans="1:8" s="49" customFormat="1" ht="11.25">
      <c r="A18" s="44"/>
      <c r="B18" s="50" t="s">
        <v>20</v>
      </c>
      <c r="C18" s="48">
        <f>SUM(D18:H18)</f>
        <v>0</v>
      </c>
      <c r="D18" s="51"/>
      <c r="E18" s="51"/>
      <c r="F18" s="51"/>
      <c r="G18" s="51"/>
      <c r="H18" s="52"/>
    </row>
    <row r="19" spans="1:8" s="59" customFormat="1" ht="15.75" customHeight="1">
      <c r="A19" s="53"/>
      <c r="B19" s="54" t="s">
        <v>21</v>
      </c>
      <c r="C19" s="55"/>
      <c r="D19" s="205">
        <f>D30</f>
        <v>601433</v>
      </c>
      <c r="E19" s="56"/>
      <c r="F19" s="56"/>
      <c r="G19" s="57" t="s">
        <v>22</v>
      </c>
      <c r="H19" s="58" t="s">
        <v>22</v>
      </c>
    </row>
    <row r="20" spans="1:8" s="49" customFormat="1" ht="33.75">
      <c r="A20" s="60">
        <v>600</v>
      </c>
      <c r="B20" s="33" t="s">
        <v>23</v>
      </c>
      <c r="C20" s="61">
        <f aca="true" t="shared" si="0" ref="C20:C28">SUM(D20:H20)</f>
        <v>0</v>
      </c>
      <c r="D20" s="61">
        <f>SUM(D21:D28)</f>
        <v>0</v>
      </c>
      <c r="E20" s="62">
        <f>SUM(E21:E28)</f>
        <v>0</v>
      </c>
      <c r="F20" s="62">
        <f>SUM(F21:F28)</f>
        <v>0</v>
      </c>
      <c r="G20" s="61">
        <f>SUM(G21:G28)</f>
        <v>0</v>
      </c>
      <c r="H20" s="63">
        <f>SUM(H21:H28)</f>
        <v>0</v>
      </c>
    </row>
    <row r="21" spans="1:8" s="49" customFormat="1" ht="22.5">
      <c r="A21" s="44">
        <v>610</v>
      </c>
      <c r="B21" s="64" t="s">
        <v>24</v>
      </c>
      <c r="C21" s="65">
        <f t="shared" si="0"/>
        <v>0</v>
      </c>
      <c r="D21" s="66" t="s">
        <v>22</v>
      </c>
      <c r="E21" s="66" t="s">
        <v>22</v>
      </c>
      <c r="F21" s="66" t="s">
        <v>22</v>
      </c>
      <c r="G21" s="67"/>
      <c r="H21" s="68" t="s">
        <v>22</v>
      </c>
    </row>
    <row r="22" spans="1:8" s="49" customFormat="1" ht="33.75">
      <c r="A22" s="44">
        <v>630</v>
      </c>
      <c r="B22" s="64" t="s">
        <v>25</v>
      </c>
      <c r="C22" s="65">
        <f t="shared" si="0"/>
        <v>0</v>
      </c>
      <c r="D22" s="66" t="s">
        <v>22</v>
      </c>
      <c r="E22" s="66" t="s">
        <v>22</v>
      </c>
      <c r="F22" s="66" t="s">
        <v>22</v>
      </c>
      <c r="G22" s="67"/>
      <c r="H22" s="68" t="s">
        <v>22</v>
      </c>
    </row>
    <row r="23" spans="1:8" s="49" customFormat="1" ht="11.25">
      <c r="A23" s="44">
        <v>640</v>
      </c>
      <c r="B23" s="64" t="s">
        <v>26</v>
      </c>
      <c r="C23" s="65">
        <f t="shared" si="0"/>
        <v>0</v>
      </c>
      <c r="D23" s="66" t="s">
        <v>22</v>
      </c>
      <c r="E23" s="66" t="s">
        <v>22</v>
      </c>
      <c r="F23" s="66" t="s">
        <v>22</v>
      </c>
      <c r="G23" s="67"/>
      <c r="H23" s="68" t="s">
        <v>22</v>
      </c>
    </row>
    <row r="24" spans="1:8" s="49" customFormat="1" ht="33.75">
      <c r="A24" s="44">
        <v>660</v>
      </c>
      <c r="B24" s="64" t="s">
        <v>27</v>
      </c>
      <c r="C24" s="65">
        <f t="shared" si="0"/>
        <v>0</v>
      </c>
      <c r="D24" s="66" t="s">
        <v>22</v>
      </c>
      <c r="E24" s="66" t="s">
        <v>22</v>
      </c>
      <c r="F24" s="66" t="s">
        <v>22</v>
      </c>
      <c r="G24" s="67"/>
      <c r="H24" s="68" t="s">
        <v>22</v>
      </c>
    </row>
    <row r="25" spans="1:8" s="49" customFormat="1" ht="33.75">
      <c r="A25" s="44">
        <v>690</v>
      </c>
      <c r="B25" s="64" t="s">
        <v>28</v>
      </c>
      <c r="C25" s="65">
        <f t="shared" si="0"/>
        <v>0</v>
      </c>
      <c r="D25" s="66" t="s">
        <v>22</v>
      </c>
      <c r="E25" s="66" t="s">
        <v>22</v>
      </c>
      <c r="F25" s="66" t="s">
        <v>22</v>
      </c>
      <c r="G25" s="67"/>
      <c r="H25" s="68" t="s">
        <v>22</v>
      </c>
    </row>
    <row r="26" spans="1:8" s="49" customFormat="1" ht="11.25">
      <c r="A26" s="44"/>
      <c r="B26" s="64" t="s">
        <v>30</v>
      </c>
      <c r="C26" s="71">
        <f t="shared" si="0"/>
        <v>0</v>
      </c>
      <c r="D26" s="69"/>
      <c r="E26" s="69"/>
      <c r="F26" s="69"/>
      <c r="G26" s="67"/>
      <c r="H26" s="70"/>
    </row>
    <row r="27" spans="1:8" s="49" customFormat="1" ht="11.25">
      <c r="A27" s="44"/>
      <c r="B27" s="64" t="s">
        <v>30</v>
      </c>
      <c r="C27" s="71">
        <f t="shared" si="0"/>
        <v>0</v>
      </c>
      <c r="D27" s="69"/>
      <c r="E27" s="69"/>
      <c r="F27" s="69"/>
      <c r="G27" s="67"/>
      <c r="H27" s="70"/>
    </row>
    <row r="28" spans="1:8" s="49" customFormat="1" ht="11.25">
      <c r="A28" s="44"/>
      <c r="B28" s="64" t="s">
        <v>30</v>
      </c>
      <c r="C28" s="71">
        <f t="shared" si="0"/>
        <v>0</v>
      </c>
      <c r="D28" s="69"/>
      <c r="E28" s="69"/>
      <c r="F28" s="69"/>
      <c r="G28" s="67"/>
      <c r="H28" s="70"/>
    </row>
    <row r="29" spans="1:8" s="29" customFormat="1" ht="16.5">
      <c r="A29" s="27"/>
      <c r="B29" s="28" t="s">
        <v>31</v>
      </c>
      <c r="C29" s="72"/>
      <c r="H29" s="31"/>
    </row>
    <row r="30" spans="1:8" s="75" customFormat="1" ht="26.25" thickBot="1">
      <c r="A30" s="73"/>
      <c r="B30" s="74" t="s">
        <v>32</v>
      </c>
      <c r="C30" s="39">
        <f aca="true" t="shared" si="1" ref="C30:C35">SUM(D30:H30)</f>
        <v>601433</v>
      </c>
      <c r="D30" s="40">
        <f>SUM(D31,D156)</f>
        <v>601433</v>
      </c>
      <c r="E30" s="40">
        <f>SUM(E31,E156)</f>
        <v>0</v>
      </c>
      <c r="F30" s="41">
        <f>SUM(F31,F156)</f>
        <v>0</v>
      </c>
      <c r="G30" s="40">
        <f>SUM(G31,G156)</f>
        <v>0</v>
      </c>
      <c r="H30" s="42">
        <f>SUM(H31,H156)</f>
        <v>0</v>
      </c>
    </row>
    <row r="31" spans="1:8" s="81" customFormat="1" ht="36.75" thickTop="1">
      <c r="A31" s="76"/>
      <c r="B31" s="77" t="s">
        <v>33</v>
      </c>
      <c r="C31" s="80">
        <f t="shared" si="1"/>
        <v>601433</v>
      </c>
      <c r="D31" s="78">
        <f>SUM(D141,D32)</f>
        <v>601433</v>
      </c>
      <c r="E31" s="78">
        <f>SUM(E141,E32)</f>
        <v>0</v>
      </c>
      <c r="F31" s="79">
        <f>SUM(F141,F32)</f>
        <v>0</v>
      </c>
      <c r="G31" s="78">
        <f>SUM(G141,G32)</f>
        <v>0</v>
      </c>
      <c r="H31" s="63">
        <f>SUM(H141,H32)</f>
        <v>0</v>
      </c>
    </row>
    <row r="32" spans="1:8" s="84" customFormat="1" ht="22.5">
      <c r="A32" s="82"/>
      <c r="B32" s="33" t="s">
        <v>34</v>
      </c>
      <c r="C32" s="83">
        <f t="shared" si="1"/>
        <v>543983</v>
      </c>
      <c r="D32" s="61">
        <f>SUM(D33,D132,D133)</f>
        <v>543983</v>
      </c>
      <c r="E32" s="61">
        <f>SUM(E33,E132,E133)</f>
        <v>0</v>
      </c>
      <c r="F32" s="62">
        <f>SUM(F33,F132,F133)</f>
        <v>0</v>
      </c>
      <c r="G32" s="61">
        <f>SUM(G33,G132,G133)</f>
        <v>0</v>
      </c>
      <c r="H32" s="63">
        <f>SUM(H33,H132,H133)</f>
        <v>0</v>
      </c>
    </row>
    <row r="33" spans="1:8" s="34" customFormat="1" ht="11.25">
      <c r="A33" s="85">
        <v>1000</v>
      </c>
      <c r="B33" s="33" t="s">
        <v>35</v>
      </c>
      <c r="C33" s="83">
        <f t="shared" si="1"/>
        <v>543983</v>
      </c>
      <c r="D33" s="61">
        <f>SUM(D34,D41,D42,D45,D92,D128)</f>
        <v>543983</v>
      </c>
      <c r="E33" s="61">
        <f>SUM(E34,E41,E42,E45,E92,E128)</f>
        <v>0</v>
      </c>
      <c r="F33" s="62">
        <f>SUM(F34,F41,F42,F45,F92,F128)</f>
        <v>0</v>
      </c>
      <c r="G33" s="61">
        <f>SUM(G34,G41,G42,G45,G92,G128)</f>
        <v>0</v>
      </c>
      <c r="H33" s="63">
        <f>SUM(H34,H41,H42,H45,H92,H128)</f>
        <v>0</v>
      </c>
    </row>
    <row r="34" spans="1:8" s="59" customFormat="1" ht="11.25">
      <c r="A34" s="86">
        <v>1100</v>
      </c>
      <c r="B34" s="87" t="s">
        <v>36</v>
      </c>
      <c r="C34" s="89">
        <f t="shared" si="1"/>
        <v>198200</v>
      </c>
      <c r="D34" s="88">
        <f>SUM(D35,D38:D40)</f>
        <v>198200</v>
      </c>
      <c r="E34" s="88">
        <f>SUM(E35,E38:E40)</f>
        <v>0</v>
      </c>
      <c r="F34" s="88">
        <f>SUM(F35,F38:F40)</f>
        <v>0</v>
      </c>
      <c r="G34" s="88">
        <f>SUM(G35,G38:G40)</f>
        <v>0</v>
      </c>
      <c r="H34" s="88">
        <f>SUM(H35,H38:H40)</f>
        <v>0</v>
      </c>
    </row>
    <row r="35" spans="1:8" s="95" customFormat="1" ht="9.75">
      <c r="A35" s="90">
        <v>1110</v>
      </c>
      <c r="B35" s="91" t="s">
        <v>37</v>
      </c>
      <c r="C35" s="94">
        <f t="shared" si="1"/>
        <v>130764</v>
      </c>
      <c r="D35" s="93">
        <v>130764</v>
      </c>
      <c r="E35" s="93"/>
      <c r="F35" s="93"/>
      <c r="G35" s="93"/>
      <c r="H35" s="93"/>
    </row>
    <row r="36" spans="1:8" s="95" customFormat="1" ht="9.75">
      <c r="A36" s="96" t="s">
        <v>38</v>
      </c>
      <c r="B36" s="91" t="s">
        <v>39</v>
      </c>
      <c r="C36" s="94"/>
      <c r="D36" s="93"/>
      <c r="E36" s="93"/>
      <c r="F36" s="93"/>
      <c r="G36" s="93"/>
      <c r="H36" s="97"/>
    </row>
    <row r="37" spans="1:8" s="95" customFormat="1" ht="9.75" customHeight="1">
      <c r="A37" s="96" t="s">
        <v>40</v>
      </c>
      <c r="B37" s="91" t="s">
        <v>41</v>
      </c>
      <c r="C37" s="94"/>
      <c r="D37" s="93"/>
      <c r="E37" s="93"/>
      <c r="F37" s="93"/>
      <c r="G37" s="93"/>
      <c r="H37" s="97"/>
    </row>
    <row r="38" spans="1:8" s="95" customFormat="1" ht="9.75">
      <c r="A38" s="90">
        <v>1140</v>
      </c>
      <c r="B38" s="91" t="s">
        <v>42</v>
      </c>
      <c r="C38" s="94">
        <f aca="true" t="shared" si="2" ref="C38:C69">SUM(D38:H38)</f>
        <v>65546</v>
      </c>
      <c r="D38" s="93">
        <v>65546</v>
      </c>
      <c r="E38" s="93"/>
      <c r="F38" s="93"/>
      <c r="G38" s="93"/>
      <c r="H38" s="93"/>
    </row>
    <row r="39" spans="1:8" s="95" customFormat="1" ht="9.75">
      <c r="A39" s="90">
        <v>1150</v>
      </c>
      <c r="B39" s="91" t="s">
        <v>43</v>
      </c>
      <c r="C39" s="94">
        <f t="shared" si="2"/>
        <v>800</v>
      </c>
      <c r="D39" s="93">
        <v>800</v>
      </c>
      <c r="E39" s="93"/>
      <c r="F39" s="93"/>
      <c r="G39" s="93"/>
      <c r="H39" s="97"/>
    </row>
    <row r="40" spans="1:8" s="95" customFormat="1" ht="9.75">
      <c r="A40" s="90">
        <v>1170</v>
      </c>
      <c r="B40" s="91" t="s">
        <v>44</v>
      </c>
      <c r="C40" s="94">
        <f t="shared" si="2"/>
        <v>1090</v>
      </c>
      <c r="D40" s="93">
        <v>1090</v>
      </c>
      <c r="E40" s="93"/>
      <c r="F40" s="93"/>
      <c r="G40" s="93"/>
      <c r="H40" s="97"/>
    </row>
    <row r="41" spans="1:8" s="59" customFormat="1" ht="22.5">
      <c r="A41" s="98">
        <v>1200</v>
      </c>
      <c r="B41" s="87" t="s">
        <v>45</v>
      </c>
      <c r="C41" s="89">
        <f t="shared" si="2"/>
        <v>47746</v>
      </c>
      <c r="D41" s="99">
        <v>47746</v>
      </c>
      <c r="E41" s="99"/>
      <c r="F41" s="99"/>
      <c r="G41" s="99"/>
      <c r="H41" s="99"/>
    </row>
    <row r="42" spans="1:8" s="59" customFormat="1" ht="11.25">
      <c r="A42" s="86">
        <v>1300</v>
      </c>
      <c r="B42" s="87" t="s">
        <v>46</v>
      </c>
      <c r="C42" s="102">
        <f t="shared" si="2"/>
        <v>0</v>
      </c>
      <c r="D42" s="100">
        <f>SUM(D43:D44)</f>
        <v>0</v>
      </c>
      <c r="E42" s="100">
        <f>SUM(E43:E44)</f>
        <v>0</v>
      </c>
      <c r="F42" s="88">
        <f>SUM(F43:F44)</f>
        <v>0</v>
      </c>
      <c r="G42" s="100">
        <f>SUM(G43:G44)</f>
        <v>0</v>
      </c>
      <c r="H42" s="101">
        <f>SUM(H43:H44)</f>
        <v>0</v>
      </c>
    </row>
    <row r="43" spans="1:8" s="95" customFormat="1" ht="19.5">
      <c r="A43" s="90">
        <v>1310</v>
      </c>
      <c r="B43" s="91" t="s">
        <v>47</v>
      </c>
      <c r="C43" s="103">
        <f t="shared" si="2"/>
        <v>0</v>
      </c>
      <c r="D43" s="93">
        <v>0</v>
      </c>
      <c r="E43" s="93"/>
      <c r="F43" s="93"/>
      <c r="G43" s="93"/>
      <c r="H43" s="97"/>
    </row>
    <row r="44" spans="1:8" s="95" customFormat="1" ht="9.75">
      <c r="A44" s="104">
        <v>1330</v>
      </c>
      <c r="B44" s="91" t="s">
        <v>48</v>
      </c>
      <c r="C44" s="103">
        <f t="shared" si="2"/>
        <v>0</v>
      </c>
      <c r="D44" s="93">
        <v>0</v>
      </c>
      <c r="E44" s="93"/>
      <c r="F44" s="93"/>
      <c r="G44" s="93"/>
      <c r="H44" s="97"/>
    </row>
    <row r="45" spans="1:8" s="59" customFormat="1" ht="22.5">
      <c r="A45" s="98">
        <v>1400</v>
      </c>
      <c r="B45" s="87" t="s">
        <v>49</v>
      </c>
      <c r="C45" s="100">
        <f t="shared" si="2"/>
        <v>88822</v>
      </c>
      <c r="D45" s="100">
        <f>SUM(D46,D52,D53,D61,D71,D75,D79,D87)</f>
        <v>88822</v>
      </c>
      <c r="E45" s="100">
        <f>SUM(E46,E52,E53,E61,E71,E75,E79,E87)</f>
        <v>0</v>
      </c>
      <c r="F45" s="88">
        <f>SUM(F46,F52,F53,F61,F71,F75,F79,F87)</f>
        <v>0</v>
      </c>
      <c r="G45" s="100">
        <f>SUM(G46,G52,G53,G61,G71,G75,G79,G87)</f>
        <v>0</v>
      </c>
      <c r="H45" s="101">
        <f>SUM(H46,H52,H53,H61,H71,H75,H79,H87)</f>
        <v>0</v>
      </c>
    </row>
    <row r="46" spans="1:8" s="95" customFormat="1" ht="19.5">
      <c r="A46" s="90">
        <v>1410</v>
      </c>
      <c r="B46" s="91" t="s">
        <v>50</v>
      </c>
      <c r="C46" s="103">
        <f t="shared" si="2"/>
        <v>4365</v>
      </c>
      <c r="D46" s="103">
        <f>SUM(D47:D51)</f>
        <v>4365</v>
      </c>
      <c r="E46" s="103">
        <f>SUM(E47:E51)</f>
        <v>0</v>
      </c>
      <c r="F46" s="92">
        <f>SUM(F47:F51)</f>
        <v>0</v>
      </c>
      <c r="G46" s="103">
        <f>SUM(G47:G51)</f>
        <v>0</v>
      </c>
      <c r="H46" s="105">
        <f>SUM(H47:H51)</f>
        <v>0</v>
      </c>
    </row>
    <row r="47" spans="1:8" s="95" customFormat="1" ht="19.5">
      <c r="A47" s="106">
        <v>1411</v>
      </c>
      <c r="B47" s="91" t="s">
        <v>51</v>
      </c>
      <c r="C47" s="103">
        <f t="shared" si="2"/>
        <v>1531</v>
      </c>
      <c r="D47" s="93">
        <v>1531</v>
      </c>
      <c r="E47" s="93"/>
      <c r="F47" s="93"/>
      <c r="G47" s="93"/>
      <c r="H47" s="97"/>
    </row>
    <row r="48" spans="1:8" s="95" customFormat="1" ht="19.5">
      <c r="A48" s="106">
        <v>1412</v>
      </c>
      <c r="B48" s="91" t="s">
        <v>52</v>
      </c>
      <c r="C48" s="103">
        <f t="shared" si="2"/>
        <v>0</v>
      </c>
      <c r="D48" s="93"/>
      <c r="E48" s="93"/>
      <c r="F48" s="93"/>
      <c r="G48" s="93"/>
      <c r="H48" s="97"/>
    </row>
    <row r="49" spans="1:8" s="95" customFormat="1" ht="19.5">
      <c r="A49" s="106">
        <v>1413</v>
      </c>
      <c r="B49" s="91" t="s">
        <v>53</v>
      </c>
      <c r="C49" s="103">
        <f t="shared" si="2"/>
        <v>65</v>
      </c>
      <c r="D49" s="93">
        <v>65</v>
      </c>
      <c r="E49" s="93"/>
      <c r="F49" s="93"/>
      <c r="G49" s="93"/>
      <c r="H49" s="97"/>
    </row>
    <row r="50" spans="1:8" s="95" customFormat="1" ht="19.5">
      <c r="A50" s="106">
        <v>1414</v>
      </c>
      <c r="B50" s="91" t="s">
        <v>54</v>
      </c>
      <c r="C50" s="103">
        <f t="shared" si="2"/>
        <v>2169</v>
      </c>
      <c r="D50" s="93">
        <v>2169</v>
      </c>
      <c r="E50" s="93"/>
      <c r="F50" s="93"/>
      <c r="G50" s="93"/>
      <c r="H50" s="97"/>
    </row>
    <row r="51" spans="1:8" s="95" customFormat="1" ht="19.5">
      <c r="A51" s="106">
        <v>1415</v>
      </c>
      <c r="B51" s="91" t="s">
        <v>55</v>
      </c>
      <c r="C51" s="103">
        <f t="shared" si="2"/>
        <v>600</v>
      </c>
      <c r="D51" s="93">
        <v>600</v>
      </c>
      <c r="E51" s="93"/>
      <c r="F51" s="93"/>
      <c r="G51" s="93"/>
      <c r="H51" s="97"/>
    </row>
    <row r="52" spans="1:8" s="95" customFormat="1" ht="19.5">
      <c r="A52" s="90">
        <v>1420</v>
      </c>
      <c r="B52" s="91" t="s">
        <v>56</v>
      </c>
      <c r="C52" s="103">
        <f t="shared" si="2"/>
        <v>4569</v>
      </c>
      <c r="D52" s="93">
        <v>4569</v>
      </c>
      <c r="E52" s="93"/>
      <c r="F52" s="93"/>
      <c r="G52" s="93"/>
      <c r="H52" s="97"/>
    </row>
    <row r="53" spans="1:8" s="95" customFormat="1" ht="29.25">
      <c r="A53" s="90">
        <v>1440</v>
      </c>
      <c r="B53" s="91" t="s">
        <v>57</v>
      </c>
      <c r="C53" s="103">
        <f t="shared" si="2"/>
        <v>2467</v>
      </c>
      <c r="D53" s="103">
        <f>SUM(D54:D60)</f>
        <v>2467</v>
      </c>
      <c r="E53" s="103">
        <f>SUM(E54:E60)</f>
        <v>0</v>
      </c>
      <c r="F53" s="92">
        <f>SUM(F54:F60)</f>
        <v>0</v>
      </c>
      <c r="G53" s="103">
        <f>SUM(G54:G60)</f>
        <v>0</v>
      </c>
      <c r="H53" s="105">
        <f>SUM(H54:H60)</f>
        <v>0</v>
      </c>
    </row>
    <row r="54" spans="1:8" s="95" customFormat="1" ht="19.5">
      <c r="A54" s="106">
        <v>1441</v>
      </c>
      <c r="B54" s="91" t="s">
        <v>58</v>
      </c>
      <c r="C54" s="103">
        <f t="shared" si="2"/>
        <v>66</v>
      </c>
      <c r="D54" s="93">
        <v>66</v>
      </c>
      <c r="E54" s="93"/>
      <c r="F54" s="93"/>
      <c r="G54" s="93"/>
      <c r="H54" s="97"/>
    </row>
    <row r="55" spans="1:8" s="95" customFormat="1" ht="19.5">
      <c r="A55" s="106">
        <v>1442</v>
      </c>
      <c r="B55" s="91" t="s">
        <v>59</v>
      </c>
      <c r="C55" s="103">
        <f t="shared" si="2"/>
        <v>0</v>
      </c>
      <c r="D55" s="93"/>
      <c r="E55" s="93"/>
      <c r="F55" s="93"/>
      <c r="G55" s="93"/>
      <c r="H55" s="97"/>
    </row>
    <row r="56" spans="1:8" s="95" customFormat="1" ht="19.5">
      <c r="A56" s="106">
        <v>1443</v>
      </c>
      <c r="B56" s="91" t="s">
        <v>60</v>
      </c>
      <c r="C56" s="103">
        <f t="shared" si="2"/>
        <v>200</v>
      </c>
      <c r="D56" s="93">
        <v>200</v>
      </c>
      <c r="E56" s="93"/>
      <c r="F56" s="93"/>
      <c r="G56" s="93"/>
      <c r="H56" s="97"/>
    </row>
    <row r="57" spans="1:8" s="95" customFormat="1" ht="9.75">
      <c r="A57" s="106">
        <v>1444</v>
      </c>
      <c r="B57" s="91" t="s">
        <v>61</v>
      </c>
      <c r="C57" s="103">
        <f t="shared" si="2"/>
        <v>0</v>
      </c>
      <c r="D57" s="93">
        <v>0</v>
      </c>
      <c r="E57" s="93"/>
      <c r="F57" s="93"/>
      <c r="G57" s="93"/>
      <c r="H57" s="97"/>
    </row>
    <row r="58" spans="1:8" s="95" customFormat="1" ht="19.5">
      <c r="A58" s="106">
        <v>1445</v>
      </c>
      <c r="B58" s="91" t="s">
        <v>62</v>
      </c>
      <c r="C58" s="103">
        <f t="shared" si="2"/>
        <v>856</v>
      </c>
      <c r="D58" s="93">
        <v>856</v>
      </c>
      <c r="E58" s="93"/>
      <c r="F58" s="93"/>
      <c r="G58" s="93"/>
      <c r="H58" s="97"/>
    </row>
    <row r="59" spans="1:8" s="95" customFormat="1" ht="19.5">
      <c r="A59" s="106">
        <v>1447</v>
      </c>
      <c r="B59" s="91" t="s">
        <v>63</v>
      </c>
      <c r="C59" s="103">
        <f t="shared" si="2"/>
        <v>1345</v>
      </c>
      <c r="D59" s="93">
        <v>1345</v>
      </c>
      <c r="E59" s="93"/>
      <c r="F59" s="93"/>
      <c r="G59" s="93"/>
      <c r="H59" s="97"/>
    </row>
    <row r="60" spans="1:8" s="95" customFormat="1" ht="19.5">
      <c r="A60" s="106">
        <v>1449</v>
      </c>
      <c r="B60" s="91" t="s">
        <v>64</v>
      </c>
      <c r="C60" s="103">
        <f t="shared" si="2"/>
        <v>0</v>
      </c>
      <c r="D60" s="93"/>
      <c r="E60" s="93"/>
      <c r="F60" s="93"/>
      <c r="G60" s="93"/>
      <c r="H60" s="97"/>
    </row>
    <row r="61" spans="1:8" s="95" customFormat="1" ht="39">
      <c r="A61" s="90">
        <v>1450</v>
      </c>
      <c r="B61" s="91" t="s">
        <v>65</v>
      </c>
      <c r="C61" s="103">
        <f t="shared" si="2"/>
        <v>7805</v>
      </c>
      <c r="D61" s="103">
        <f>SUM(D65:D70,D62)</f>
        <v>7805</v>
      </c>
      <c r="E61" s="103">
        <f>SUM(E65:E70,E62)</f>
        <v>0</v>
      </c>
      <c r="F61" s="92">
        <f>SUM(F65:F70,F62)</f>
        <v>0</v>
      </c>
      <c r="G61" s="103">
        <f>SUM(G65:G70,G62)</f>
        <v>0</v>
      </c>
      <c r="H61" s="105">
        <f>SUM(H65:H70,H62)</f>
        <v>0</v>
      </c>
    </row>
    <row r="62" spans="1:8" s="95" customFormat="1" ht="19.5">
      <c r="A62" s="107">
        <v>1451</v>
      </c>
      <c r="B62" s="108" t="s">
        <v>66</v>
      </c>
      <c r="C62" s="103">
        <f t="shared" si="2"/>
        <v>1020</v>
      </c>
      <c r="D62" s="92">
        <f>D63+D64</f>
        <v>1020</v>
      </c>
      <c r="E62" s="92">
        <f>E63+E64</f>
        <v>0</v>
      </c>
      <c r="F62" s="92">
        <f>F63+F64</f>
        <v>0</v>
      </c>
      <c r="G62" s="92">
        <f>G63+G64</f>
        <v>0</v>
      </c>
      <c r="H62" s="109">
        <f>H63+H64</f>
        <v>0</v>
      </c>
    </row>
    <row r="63" spans="1:8" s="95" customFormat="1" ht="9.75">
      <c r="A63" s="106"/>
      <c r="B63" s="91" t="s">
        <v>67</v>
      </c>
      <c r="C63" s="103">
        <f t="shared" si="2"/>
        <v>0</v>
      </c>
      <c r="D63" s="93"/>
      <c r="E63" s="93"/>
      <c r="F63" s="93"/>
      <c r="G63" s="93"/>
      <c r="H63" s="97"/>
    </row>
    <row r="64" spans="1:8" s="95" customFormat="1" ht="9.75">
      <c r="A64" s="106"/>
      <c r="B64" s="91" t="s">
        <v>68</v>
      </c>
      <c r="C64" s="103">
        <f t="shared" si="2"/>
        <v>1020</v>
      </c>
      <c r="D64" s="93">
        <v>1020</v>
      </c>
      <c r="E64" s="93"/>
      <c r="F64" s="93"/>
      <c r="G64" s="93"/>
      <c r="H64" s="97"/>
    </row>
    <row r="65" spans="1:8" s="95" customFormat="1" ht="19.5">
      <c r="A65" s="106">
        <v>1452</v>
      </c>
      <c r="B65" s="91" t="s">
        <v>69</v>
      </c>
      <c r="C65" s="103">
        <f t="shared" si="2"/>
        <v>4320</v>
      </c>
      <c r="D65" s="93">
        <v>4320</v>
      </c>
      <c r="E65" s="93"/>
      <c r="F65" s="93"/>
      <c r="G65" s="93"/>
      <c r="H65" s="97"/>
    </row>
    <row r="66" spans="1:8" s="95" customFormat="1" ht="19.5">
      <c r="A66" s="106">
        <v>1453</v>
      </c>
      <c r="B66" s="91" t="s">
        <v>70</v>
      </c>
      <c r="C66" s="103">
        <f t="shared" si="2"/>
        <v>1151</v>
      </c>
      <c r="D66" s="93">
        <v>1151</v>
      </c>
      <c r="E66" s="93"/>
      <c r="F66" s="93"/>
      <c r="G66" s="93"/>
      <c r="H66" s="97"/>
    </row>
    <row r="67" spans="1:8" s="95" customFormat="1" ht="39">
      <c r="A67" s="106">
        <v>1454</v>
      </c>
      <c r="B67" s="91" t="s">
        <v>71</v>
      </c>
      <c r="C67" s="103">
        <f t="shared" si="2"/>
        <v>264</v>
      </c>
      <c r="D67" s="93">
        <v>264</v>
      </c>
      <c r="E67" s="93"/>
      <c r="F67" s="93"/>
      <c r="G67" s="93"/>
      <c r="H67" s="97"/>
    </row>
    <row r="68" spans="1:8" s="95" customFormat="1" ht="29.25">
      <c r="A68" s="106">
        <v>1455</v>
      </c>
      <c r="B68" s="91" t="s">
        <v>72</v>
      </c>
      <c r="C68" s="103">
        <f t="shared" si="2"/>
        <v>501</v>
      </c>
      <c r="D68" s="93">
        <v>501</v>
      </c>
      <c r="E68" s="93"/>
      <c r="F68" s="93"/>
      <c r="G68" s="93"/>
      <c r="H68" s="97"/>
    </row>
    <row r="69" spans="1:8" s="95" customFormat="1" ht="68.25">
      <c r="A69" s="106">
        <v>1456</v>
      </c>
      <c r="B69" s="91" t="s">
        <v>73</v>
      </c>
      <c r="C69" s="103">
        <f t="shared" si="2"/>
        <v>0</v>
      </c>
      <c r="D69" s="93"/>
      <c r="E69" s="93"/>
      <c r="F69" s="93"/>
      <c r="G69" s="93"/>
      <c r="H69" s="97"/>
    </row>
    <row r="70" spans="1:8" s="95" customFormat="1" ht="19.5">
      <c r="A70" s="106">
        <v>1459</v>
      </c>
      <c r="B70" s="91" t="s">
        <v>74</v>
      </c>
      <c r="C70" s="103">
        <f aca="true" t="shared" si="3" ref="C70:C101">SUM(D70:H70)</f>
        <v>549</v>
      </c>
      <c r="D70" s="93">
        <v>549</v>
      </c>
      <c r="E70" s="93"/>
      <c r="F70" s="93"/>
      <c r="G70" s="93"/>
      <c r="H70" s="97"/>
    </row>
    <row r="71" spans="1:8" s="95" customFormat="1" ht="19.5">
      <c r="A71" s="90">
        <v>1460</v>
      </c>
      <c r="B71" s="91" t="s">
        <v>75</v>
      </c>
      <c r="C71" s="103">
        <f t="shared" si="3"/>
        <v>555</v>
      </c>
      <c r="D71" s="103">
        <f>SUM(D72:D74)</f>
        <v>555</v>
      </c>
      <c r="E71" s="103">
        <f>SUM(E72:E74)</f>
        <v>0</v>
      </c>
      <c r="F71" s="92">
        <f>SUM(F72:F74)</f>
        <v>0</v>
      </c>
      <c r="G71" s="103">
        <f>SUM(G72:G74)</f>
        <v>0</v>
      </c>
      <c r="H71" s="105">
        <f>SUM(H72:H74)</f>
        <v>0</v>
      </c>
    </row>
    <row r="72" spans="1:8" s="95" customFormat="1" ht="29.25">
      <c r="A72" s="106">
        <v>1461</v>
      </c>
      <c r="B72" s="91" t="s">
        <v>76</v>
      </c>
      <c r="C72" s="103">
        <f t="shared" si="3"/>
        <v>0</v>
      </c>
      <c r="D72" s="93"/>
      <c r="E72" s="93"/>
      <c r="F72" s="93"/>
      <c r="G72" s="93"/>
      <c r="H72" s="97"/>
    </row>
    <row r="73" spans="1:8" s="95" customFormat="1" ht="29.25">
      <c r="A73" s="106">
        <v>1462</v>
      </c>
      <c r="B73" s="91" t="s">
        <v>77</v>
      </c>
      <c r="C73" s="103">
        <f t="shared" si="3"/>
        <v>475</v>
      </c>
      <c r="D73" s="93">
        <v>475</v>
      </c>
      <c r="E73" s="93"/>
      <c r="F73" s="93"/>
      <c r="G73" s="93"/>
      <c r="H73" s="97"/>
    </row>
    <row r="74" spans="1:8" s="95" customFormat="1" ht="29.25">
      <c r="A74" s="106">
        <v>1469</v>
      </c>
      <c r="B74" s="91" t="s">
        <v>78</v>
      </c>
      <c r="C74" s="103">
        <f t="shared" si="3"/>
        <v>80</v>
      </c>
      <c r="D74" s="93">
        <v>80</v>
      </c>
      <c r="E74" s="93"/>
      <c r="F74" s="93"/>
      <c r="G74" s="93"/>
      <c r="H74" s="97"/>
    </row>
    <row r="75" spans="1:8" s="95" customFormat="1" ht="29.25">
      <c r="A75" s="90">
        <v>1470</v>
      </c>
      <c r="B75" s="91" t="s">
        <v>79</v>
      </c>
      <c r="C75" s="103">
        <f t="shared" si="3"/>
        <v>15403</v>
      </c>
      <c r="D75" s="103">
        <f>SUM(D76:D78)</f>
        <v>15403</v>
      </c>
      <c r="E75" s="103">
        <f>SUM(E76:E78)</f>
        <v>0</v>
      </c>
      <c r="F75" s="92">
        <f>SUM(F76:F78)</f>
        <v>0</v>
      </c>
      <c r="G75" s="103">
        <f>SUM(G76:G78)</f>
        <v>0</v>
      </c>
      <c r="H75" s="105">
        <f>SUM(H76:H78)</f>
        <v>0</v>
      </c>
    </row>
    <row r="76" spans="1:8" s="95" customFormat="1" ht="9.75">
      <c r="A76" s="106">
        <v>1471</v>
      </c>
      <c r="B76" s="91" t="s">
        <v>80</v>
      </c>
      <c r="C76" s="103">
        <f t="shared" si="3"/>
        <v>9580</v>
      </c>
      <c r="D76" s="93">
        <v>9580</v>
      </c>
      <c r="E76" s="93"/>
      <c r="F76" s="93"/>
      <c r="G76" s="93"/>
      <c r="H76" s="97"/>
    </row>
    <row r="77" spans="1:8" s="95" customFormat="1" ht="9.75">
      <c r="A77" s="106">
        <v>1472</v>
      </c>
      <c r="B77" s="91" t="s">
        <v>81</v>
      </c>
      <c r="C77" s="103">
        <f t="shared" si="3"/>
        <v>5823</v>
      </c>
      <c r="D77" s="93">
        <v>5823</v>
      </c>
      <c r="E77" s="93"/>
      <c r="F77" s="93"/>
      <c r="G77" s="93"/>
      <c r="H77" s="97"/>
    </row>
    <row r="78" spans="1:8" s="95" customFormat="1" ht="9.75">
      <c r="A78" s="106">
        <v>1479</v>
      </c>
      <c r="B78" s="91" t="s">
        <v>82</v>
      </c>
      <c r="C78" s="103">
        <f t="shared" si="3"/>
        <v>0</v>
      </c>
      <c r="D78" s="93"/>
      <c r="E78" s="93"/>
      <c r="F78" s="93"/>
      <c r="G78" s="93"/>
      <c r="H78" s="97"/>
    </row>
    <row r="79" spans="1:8" s="95" customFormat="1" ht="9.75">
      <c r="A79" s="90">
        <v>1480</v>
      </c>
      <c r="B79" s="91" t="s">
        <v>83</v>
      </c>
      <c r="C79" s="103">
        <f t="shared" si="3"/>
        <v>7922</v>
      </c>
      <c r="D79" s="103">
        <f>SUM(D80:D86)</f>
        <v>7922</v>
      </c>
      <c r="E79" s="103">
        <f>SUM(E80:E86)</f>
        <v>0</v>
      </c>
      <c r="F79" s="92">
        <f>SUM(F80:F86)</f>
        <v>0</v>
      </c>
      <c r="G79" s="103">
        <f>SUM(G80:G86)</f>
        <v>0</v>
      </c>
      <c r="H79" s="105">
        <f>SUM(H80:H86)</f>
        <v>0</v>
      </c>
    </row>
    <row r="80" spans="1:8" s="95" customFormat="1" ht="19.5">
      <c r="A80" s="106">
        <v>1481</v>
      </c>
      <c r="B80" s="91" t="s">
        <v>84</v>
      </c>
      <c r="C80" s="103">
        <f t="shared" si="3"/>
        <v>0</v>
      </c>
      <c r="D80" s="93"/>
      <c r="E80" s="93"/>
      <c r="F80" s="93"/>
      <c r="G80" s="93"/>
      <c r="H80" s="97"/>
    </row>
    <row r="81" spans="1:8" s="95" customFormat="1" ht="19.5">
      <c r="A81" s="106">
        <v>1482</v>
      </c>
      <c r="B81" s="91" t="s">
        <v>85</v>
      </c>
      <c r="C81" s="103">
        <f t="shared" si="3"/>
        <v>7554</v>
      </c>
      <c r="D81" s="93">
        <v>7554</v>
      </c>
      <c r="E81" s="93"/>
      <c r="F81" s="93"/>
      <c r="G81" s="93"/>
      <c r="H81" s="97"/>
    </row>
    <row r="82" spans="1:8" s="95" customFormat="1" ht="19.5">
      <c r="A82" s="106">
        <v>1483</v>
      </c>
      <c r="B82" s="91" t="s">
        <v>86</v>
      </c>
      <c r="C82" s="103">
        <f t="shared" si="3"/>
        <v>0</v>
      </c>
      <c r="D82" s="93"/>
      <c r="E82" s="93"/>
      <c r="F82" s="93"/>
      <c r="G82" s="93"/>
      <c r="H82" s="97"/>
    </row>
    <row r="83" spans="1:8" s="95" customFormat="1" ht="29.25">
      <c r="A83" s="106">
        <v>1484</v>
      </c>
      <c r="B83" s="91" t="s">
        <v>87</v>
      </c>
      <c r="C83" s="103">
        <f t="shared" si="3"/>
        <v>0</v>
      </c>
      <c r="D83" s="93"/>
      <c r="E83" s="93"/>
      <c r="F83" s="93"/>
      <c r="G83" s="93"/>
      <c r="H83" s="97"/>
    </row>
    <row r="84" spans="1:8" s="95" customFormat="1" ht="19.5">
      <c r="A84" s="106">
        <v>1485</v>
      </c>
      <c r="B84" s="91" t="s">
        <v>88</v>
      </c>
      <c r="C84" s="103">
        <f t="shared" si="3"/>
        <v>0</v>
      </c>
      <c r="D84" s="93"/>
      <c r="E84" s="93"/>
      <c r="F84" s="93"/>
      <c r="G84" s="93"/>
      <c r="H84" s="97"/>
    </row>
    <row r="85" spans="1:8" s="95" customFormat="1" ht="9.75">
      <c r="A85" s="106">
        <v>1486</v>
      </c>
      <c r="B85" s="91" t="s">
        <v>89</v>
      </c>
      <c r="C85" s="103">
        <f t="shared" si="3"/>
        <v>368</v>
      </c>
      <c r="D85" s="93">
        <v>368</v>
      </c>
      <c r="E85" s="93"/>
      <c r="F85" s="93"/>
      <c r="G85" s="93"/>
      <c r="H85" s="97"/>
    </row>
    <row r="86" spans="1:8" s="95" customFormat="1" ht="29.25">
      <c r="A86" s="106">
        <v>1489</v>
      </c>
      <c r="B86" s="91" t="s">
        <v>90</v>
      </c>
      <c r="C86" s="103">
        <f t="shared" si="3"/>
        <v>0</v>
      </c>
      <c r="D86" s="93"/>
      <c r="E86" s="93"/>
      <c r="F86" s="93"/>
      <c r="G86" s="93"/>
      <c r="H86" s="97"/>
    </row>
    <row r="87" spans="1:8" s="95" customFormat="1" ht="9.75">
      <c r="A87" s="90">
        <v>1490</v>
      </c>
      <c r="B87" s="91" t="s">
        <v>91</v>
      </c>
      <c r="C87" s="103">
        <f t="shared" si="3"/>
        <v>45736</v>
      </c>
      <c r="D87" s="103">
        <f>SUM(D88:D91)</f>
        <v>45736</v>
      </c>
      <c r="E87" s="103">
        <f>SUM(E88:E91)</f>
        <v>0</v>
      </c>
      <c r="F87" s="92">
        <f>SUM(F88:F91)</f>
        <v>0</v>
      </c>
      <c r="G87" s="103">
        <f>SUM(G88:G91)</f>
        <v>0</v>
      </c>
      <c r="H87" s="105">
        <f>SUM(H88:H91)</f>
        <v>0</v>
      </c>
    </row>
    <row r="88" spans="1:8" s="95" customFormat="1" ht="9.75">
      <c r="A88" s="106">
        <v>1491</v>
      </c>
      <c r="B88" s="91" t="s">
        <v>92</v>
      </c>
      <c r="C88" s="103">
        <f t="shared" si="3"/>
        <v>0</v>
      </c>
      <c r="D88" s="93"/>
      <c r="E88" s="93"/>
      <c r="F88" s="93"/>
      <c r="G88" s="93"/>
      <c r="H88" s="97"/>
    </row>
    <row r="89" spans="1:8" s="95" customFormat="1" ht="9.75">
      <c r="A89" s="106">
        <v>1492</v>
      </c>
      <c r="B89" s="91" t="s">
        <v>93</v>
      </c>
      <c r="C89" s="103">
        <f t="shared" si="3"/>
        <v>44270</v>
      </c>
      <c r="D89" s="93">
        <v>44270</v>
      </c>
      <c r="E89" s="93"/>
      <c r="F89" s="93"/>
      <c r="G89" s="93"/>
      <c r="H89" s="97"/>
    </row>
    <row r="90" spans="1:8" s="95" customFormat="1" ht="9.75">
      <c r="A90" s="106">
        <v>1493</v>
      </c>
      <c r="B90" s="91" t="s">
        <v>94</v>
      </c>
      <c r="C90" s="103">
        <f t="shared" si="3"/>
        <v>556</v>
      </c>
      <c r="D90" s="93">
        <v>556</v>
      </c>
      <c r="E90" s="93"/>
      <c r="F90" s="93"/>
      <c r="G90" s="93"/>
      <c r="H90" s="97"/>
    </row>
    <row r="91" spans="1:8" s="95" customFormat="1" ht="19.5">
      <c r="A91" s="106">
        <v>1499</v>
      </c>
      <c r="B91" s="91" t="s">
        <v>95</v>
      </c>
      <c r="C91" s="103">
        <f t="shared" si="3"/>
        <v>910</v>
      </c>
      <c r="D91" s="93">
        <v>910</v>
      </c>
      <c r="E91" s="93"/>
      <c r="F91" s="93"/>
      <c r="G91" s="93"/>
      <c r="H91" s="97"/>
    </row>
    <row r="92" spans="1:8" s="59" customFormat="1" ht="45">
      <c r="A92" s="98">
        <v>1500</v>
      </c>
      <c r="B92" s="87" t="s">
        <v>96</v>
      </c>
      <c r="C92" s="100">
        <f t="shared" si="3"/>
        <v>209215</v>
      </c>
      <c r="D92" s="100">
        <f>SUM(D93,D97,D105,D106,D107,D114,D123,D124,D127)</f>
        <v>209215</v>
      </c>
      <c r="E92" s="100">
        <f>SUM(E93,E97,E105,E106,E107,E114,E123,E124,E127)</f>
        <v>0</v>
      </c>
      <c r="F92" s="88">
        <f>SUM(F93,F97,F105,F106,F107,F114,F123,F124,F127)</f>
        <v>0</v>
      </c>
      <c r="G92" s="100">
        <f>SUM(G93,G97,G105,G106,G107,G114,G123,G124,G127)</f>
        <v>0</v>
      </c>
      <c r="H92" s="101">
        <f>SUM(H93,H97,H105,H106,H107,H114,H123,H124,H127)</f>
        <v>0</v>
      </c>
    </row>
    <row r="93" spans="1:8" s="95" customFormat="1" ht="19.5">
      <c r="A93" s="90">
        <v>1510</v>
      </c>
      <c r="B93" s="91" t="s">
        <v>97</v>
      </c>
      <c r="C93" s="103">
        <f t="shared" si="3"/>
        <v>3858</v>
      </c>
      <c r="D93" s="103">
        <f>SUM(D94:D96)</f>
        <v>3858</v>
      </c>
      <c r="E93" s="103">
        <f>SUM(E94:E96)</f>
        <v>0</v>
      </c>
      <c r="F93" s="92">
        <f>SUM(F94:F96)</f>
        <v>0</v>
      </c>
      <c r="G93" s="103">
        <f>SUM(G94:G96)</f>
        <v>0</v>
      </c>
      <c r="H93" s="105">
        <f>SUM(H94:H96)</f>
        <v>0</v>
      </c>
    </row>
    <row r="94" spans="1:8" s="95" customFormat="1" ht="9.75">
      <c r="A94" s="106">
        <v>1511</v>
      </c>
      <c r="B94" s="91" t="s">
        <v>98</v>
      </c>
      <c r="C94" s="103">
        <f t="shared" si="3"/>
        <v>660</v>
      </c>
      <c r="D94" s="93">
        <v>660</v>
      </c>
      <c r="E94" s="93"/>
      <c r="F94" s="93"/>
      <c r="G94" s="93"/>
      <c r="H94" s="97"/>
    </row>
    <row r="95" spans="1:8" s="95" customFormat="1" ht="9.75">
      <c r="A95" s="106">
        <v>1512</v>
      </c>
      <c r="B95" s="91" t="s">
        <v>99</v>
      </c>
      <c r="C95" s="103">
        <f t="shared" si="3"/>
        <v>660</v>
      </c>
      <c r="D95" s="93">
        <v>660</v>
      </c>
      <c r="E95" s="93"/>
      <c r="F95" s="93"/>
      <c r="G95" s="93"/>
      <c r="H95" s="97"/>
    </row>
    <row r="96" spans="1:8" s="95" customFormat="1" ht="9.75">
      <c r="A96" s="106">
        <v>1513</v>
      </c>
      <c r="B96" s="91" t="s">
        <v>100</v>
      </c>
      <c r="C96" s="103">
        <f t="shared" si="3"/>
        <v>2538</v>
      </c>
      <c r="D96" s="93">
        <v>2538</v>
      </c>
      <c r="E96" s="93"/>
      <c r="F96" s="93"/>
      <c r="G96" s="93"/>
      <c r="H96" s="97"/>
    </row>
    <row r="97" spans="1:8" s="95" customFormat="1" ht="29.25">
      <c r="A97" s="90">
        <v>1520</v>
      </c>
      <c r="B97" s="91" t="s">
        <v>101</v>
      </c>
      <c r="C97" s="103">
        <f t="shared" si="3"/>
        <v>169682</v>
      </c>
      <c r="D97" s="103">
        <f>SUM(D98:D104)</f>
        <v>169682</v>
      </c>
      <c r="E97" s="103">
        <f>SUM(E98:E104)</f>
        <v>0</v>
      </c>
      <c r="F97" s="92">
        <f>SUM(F98:F104)</f>
        <v>0</v>
      </c>
      <c r="G97" s="103">
        <f>SUM(G98:G104)</f>
        <v>0</v>
      </c>
      <c r="H97" s="105">
        <f>SUM(H98:H104)</f>
        <v>0</v>
      </c>
    </row>
    <row r="98" spans="1:8" s="95" customFormat="1" ht="9.75">
      <c r="A98" s="106">
        <v>1521</v>
      </c>
      <c r="B98" s="91" t="s">
        <v>102</v>
      </c>
      <c r="C98" s="103">
        <f t="shared" si="3"/>
        <v>952</v>
      </c>
      <c r="D98" s="93">
        <v>952</v>
      </c>
      <c r="E98" s="93"/>
      <c r="F98" s="93"/>
      <c r="G98" s="93"/>
      <c r="H98" s="97"/>
    </row>
    <row r="99" spans="1:8" s="95" customFormat="1" ht="9.75">
      <c r="A99" s="106">
        <v>1522</v>
      </c>
      <c r="B99" s="91" t="s">
        <v>103</v>
      </c>
      <c r="C99" s="103">
        <f t="shared" si="3"/>
        <v>0</v>
      </c>
      <c r="D99" s="93"/>
      <c r="E99" s="93"/>
      <c r="F99" s="93"/>
      <c r="G99" s="93"/>
      <c r="H99" s="97"/>
    </row>
    <row r="100" spans="1:8" s="95" customFormat="1" ht="9.75">
      <c r="A100" s="106">
        <v>1523</v>
      </c>
      <c r="B100" s="91" t="s">
        <v>104</v>
      </c>
      <c r="C100" s="103">
        <f t="shared" si="3"/>
        <v>152145</v>
      </c>
      <c r="D100" s="93">
        <v>152145</v>
      </c>
      <c r="E100" s="93"/>
      <c r="F100" s="93"/>
      <c r="G100" s="93"/>
      <c r="H100" s="97"/>
    </row>
    <row r="101" spans="1:8" s="95" customFormat="1" ht="9.75">
      <c r="A101" s="106">
        <v>1524</v>
      </c>
      <c r="B101" s="91" t="s">
        <v>105</v>
      </c>
      <c r="C101" s="103">
        <f t="shared" si="3"/>
        <v>0</v>
      </c>
      <c r="D101" s="93"/>
      <c r="E101" s="93"/>
      <c r="F101" s="93"/>
      <c r="G101" s="93"/>
      <c r="H101" s="97"/>
    </row>
    <row r="102" spans="1:8" s="95" customFormat="1" ht="9.75">
      <c r="A102" s="106">
        <v>1525</v>
      </c>
      <c r="B102" s="91" t="s">
        <v>106</v>
      </c>
      <c r="C102" s="103">
        <f aca="true" t="shared" si="4" ref="C102:C133">SUM(D102:H102)</f>
        <v>0</v>
      </c>
      <c r="D102" s="93"/>
      <c r="E102" s="93"/>
      <c r="F102" s="93"/>
      <c r="G102" s="93"/>
      <c r="H102" s="97"/>
    </row>
    <row r="103" spans="1:8" s="95" customFormat="1" ht="9.75">
      <c r="A103" s="106">
        <v>1528</v>
      </c>
      <c r="B103" s="91" t="s">
        <v>107</v>
      </c>
      <c r="C103" s="103">
        <f t="shared" si="4"/>
        <v>15973</v>
      </c>
      <c r="D103" s="93">
        <v>15973</v>
      </c>
      <c r="E103" s="93"/>
      <c r="F103" s="93"/>
      <c r="G103" s="93"/>
      <c r="H103" s="97"/>
    </row>
    <row r="104" spans="1:8" s="95" customFormat="1" ht="19.5">
      <c r="A104" s="106">
        <v>1529</v>
      </c>
      <c r="B104" s="91" t="s">
        <v>108</v>
      </c>
      <c r="C104" s="103">
        <f t="shared" si="4"/>
        <v>612</v>
      </c>
      <c r="D104" s="93">
        <v>612</v>
      </c>
      <c r="E104" s="93"/>
      <c r="F104" s="93"/>
      <c r="G104" s="93"/>
      <c r="H104" s="97"/>
    </row>
    <row r="105" spans="1:8" s="95" customFormat="1" ht="19.5">
      <c r="A105" s="90">
        <v>1530</v>
      </c>
      <c r="B105" s="91" t="s">
        <v>109</v>
      </c>
      <c r="C105" s="103">
        <f t="shared" si="4"/>
        <v>34568</v>
      </c>
      <c r="D105" s="93">
        <v>34568</v>
      </c>
      <c r="E105" s="93"/>
      <c r="F105" s="93"/>
      <c r="G105" s="93"/>
      <c r="H105" s="97"/>
    </row>
    <row r="106" spans="1:8" s="95" customFormat="1" ht="19.5">
      <c r="A106" s="90">
        <v>1540</v>
      </c>
      <c r="B106" s="91" t="s">
        <v>110</v>
      </c>
      <c r="C106" s="103">
        <f t="shared" si="4"/>
        <v>116</v>
      </c>
      <c r="D106" s="93">
        <v>116</v>
      </c>
      <c r="E106" s="93"/>
      <c r="F106" s="93"/>
      <c r="G106" s="93"/>
      <c r="H106" s="97"/>
    </row>
    <row r="107" spans="1:8" s="95" customFormat="1" ht="19.5">
      <c r="A107" s="90">
        <v>1550</v>
      </c>
      <c r="B107" s="91" t="s">
        <v>111</v>
      </c>
      <c r="C107" s="103">
        <f t="shared" si="4"/>
        <v>991</v>
      </c>
      <c r="D107" s="103">
        <f>SUM(D108:D113)</f>
        <v>991</v>
      </c>
      <c r="E107" s="103">
        <f>SUM(E108:E113)</f>
        <v>0</v>
      </c>
      <c r="F107" s="92">
        <f>SUM(F108:F113)</f>
        <v>0</v>
      </c>
      <c r="G107" s="103">
        <f>SUM(G108:G113)</f>
        <v>0</v>
      </c>
      <c r="H107" s="105">
        <f>SUM(H108:H113)</f>
        <v>0</v>
      </c>
    </row>
    <row r="108" spans="1:8" s="95" customFormat="1" ht="9.75">
      <c r="A108" s="106">
        <v>1551</v>
      </c>
      <c r="B108" s="91" t="s">
        <v>112</v>
      </c>
      <c r="C108" s="103">
        <f t="shared" si="4"/>
        <v>0</v>
      </c>
      <c r="D108" s="93"/>
      <c r="E108" s="93"/>
      <c r="F108" s="93"/>
      <c r="G108" s="93"/>
      <c r="H108" s="97"/>
    </row>
    <row r="109" spans="1:8" s="95" customFormat="1" ht="9.75">
      <c r="A109" s="106">
        <v>1552</v>
      </c>
      <c r="B109" s="91" t="s">
        <v>113</v>
      </c>
      <c r="C109" s="103">
        <f t="shared" si="4"/>
        <v>160</v>
      </c>
      <c r="D109" s="93">
        <v>160</v>
      </c>
      <c r="E109" s="93"/>
      <c r="F109" s="93"/>
      <c r="G109" s="93"/>
      <c r="H109" s="97"/>
    </row>
    <row r="110" spans="1:8" s="95" customFormat="1" ht="19.5">
      <c r="A110" s="106">
        <v>1553</v>
      </c>
      <c r="B110" s="91" t="s">
        <v>114</v>
      </c>
      <c r="C110" s="103">
        <f t="shared" si="4"/>
        <v>0</v>
      </c>
      <c r="D110" s="93"/>
      <c r="E110" s="93"/>
      <c r="F110" s="93"/>
      <c r="G110" s="93"/>
      <c r="H110" s="97"/>
    </row>
    <row r="111" spans="1:8" s="95" customFormat="1" ht="29.25">
      <c r="A111" s="106">
        <v>1554</v>
      </c>
      <c r="B111" s="91" t="s">
        <v>115</v>
      </c>
      <c r="C111" s="103">
        <f t="shared" si="4"/>
        <v>471</v>
      </c>
      <c r="D111" s="93">
        <v>471</v>
      </c>
      <c r="E111" s="93"/>
      <c r="F111" s="93"/>
      <c r="G111" s="93"/>
      <c r="H111" s="97"/>
    </row>
    <row r="112" spans="1:8" s="95" customFormat="1" ht="19.5">
      <c r="A112" s="106">
        <v>1555</v>
      </c>
      <c r="B112" s="91" t="s">
        <v>116</v>
      </c>
      <c r="C112" s="103">
        <f t="shared" si="4"/>
        <v>360</v>
      </c>
      <c r="D112" s="93">
        <v>360</v>
      </c>
      <c r="E112" s="93"/>
      <c r="F112" s="93"/>
      <c r="G112" s="93"/>
      <c r="H112" s="97"/>
    </row>
    <row r="113" spans="1:8" s="95" customFormat="1" ht="19.5">
      <c r="A113" s="106">
        <v>1559</v>
      </c>
      <c r="B113" s="91" t="s">
        <v>117</v>
      </c>
      <c r="C113" s="103">
        <f t="shared" si="4"/>
        <v>0</v>
      </c>
      <c r="D113" s="93"/>
      <c r="E113" s="93"/>
      <c r="F113" s="93"/>
      <c r="G113" s="93"/>
      <c r="H113" s="97"/>
    </row>
    <row r="114" spans="1:8" s="95" customFormat="1" ht="29.25">
      <c r="A114" s="90">
        <v>1560</v>
      </c>
      <c r="B114" s="91" t="s">
        <v>118</v>
      </c>
      <c r="C114" s="103">
        <f t="shared" si="4"/>
        <v>0</v>
      </c>
      <c r="D114" s="103">
        <f>SUM(D115:D122)</f>
        <v>0</v>
      </c>
      <c r="E114" s="103">
        <f>SUM(E115:E122)</f>
        <v>0</v>
      </c>
      <c r="F114" s="103">
        <f>SUM(F115:F122)</f>
        <v>0</v>
      </c>
      <c r="G114" s="103">
        <f>SUM(G115:G122)</f>
        <v>0</v>
      </c>
      <c r="H114" s="105">
        <f>SUM(H115:H122)</f>
        <v>0</v>
      </c>
    </row>
    <row r="115" spans="1:8" s="95" customFormat="1" ht="19.5">
      <c r="A115" s="106">
        <v>1561</v>
      </c>
      <c r="B115" s="91" t="s">
        <v>119</v>
      </c>
      <c r="C115" s="103">
        <f t="shared" si="4"/>
        <v>0</v>
      </c>
      <c r="D115" s="93"/>
      <c r="E115" s="93"/>
      <c r="F115" s="93"/>
      <c r="G115" s="93"/>
      <c r="H115" s="97"/>
    </row>
    <row r="116" spans="1:8" s="95" customFormat="1" ht="19.5">
      <c r="A116" s="106">
        <v>1562</v>
      </c>
      <c r="B116" s="91" t="s">
        <v>120</v>
      </c>
      <c r="C116" s="103">
        <f t="shared" si="4"/>
        <v>0</v>
      </c>
      <c r="D116" s="93"/>
      <c r="E116" s="93"/>
      <c r="F116" s="93"/>
      <c r="G116" s="93"/>
      <c r="H116" s="97"/>
    </row>
    <row r="117" spans="1:8" s="95" customFormat="1" ht="9.75">
      <c r="A117" s="106">
        <v>1563</v>
      </c>
      <c r="B117" s="91" t="s">
        <v>121</v>
      </c>
      <c r="C117" s="103">
        <f t="shared" si="4"/>
        <v>0</v>
      </c>
      <c r="D117" s="93"/>
      <c r="E117" s="93"/>
      <c r="F117" s="93"/>
      <c r="G117" s="93"/>
      <c r="H117" s="97"/>
    </row>
    <row r="118" spans="1:8" s="95" customFormat="1" ht="9.75">
      <c r="A118" s="106">
        <v>1564</v>
      </c>
      <c r="B118" s="91" t="s">
        <v>122</v>
      </c>
      <c r="C118" s="103">
        <f t="shared" si="4"/>
        <v>0</v>
      </c>
      <c r="D118" s="93"/>
      <c r="E118" s="93"/>
      <c r="F118" s="93"/>
      <c r="G118" s="93"/>
      <c r="H118" s="97"/>
    </row>
    <row r="119" spans="1:8" s="95" customFormat="1" ht="9.75" customHeight="1">
      <c r="A119" s="106">
        <v>1565</v>
      </c>
      <c r="B119" s="91" t="s">
        <v>123</v>
      </c>
      <c r="C119" s="103">
        <f t="shared" si="4"/>
        <v>0</v>
      </c>
      <c r="D119" s="93"/>
      <c r="E119" s="93"/>
      <c r="F119" s="93"/>
      <c r="G119" s="93"/>
      <c r="H119" s="97"/>
    </row>
    <row r="120" spans="1:8" s="95" customFormat="1" ht="9.75" customHeight="1">
      <c r="A120" s="106">
        <v>1566</v>
      </c>
      <c r="B120" s="110" t="s">
        <v>124</v>
      </c>
      <c r="C120" s="103">
        <f t="shared" si="4"/>
        <v>0</v>
      </c>
      <c r="D120" s="93"/>
      <c r="E120" s="93"/>
      <c r="F120" s="93"/>
      <c r="G120" s="93"/>
      <c r="H120" s="97"/>
    </row>
    <row r="121" spans="1:8" s="95" customFormat="1" ht="41.25" customHeight="1">
      <c r="A121" s="106">
        <v>1567</v>
      </c>
      <c r="B121" s="110" t="s">
        <v>125</v>
      </c>
      <c r="C121" s="103">
        <f t="shared" si="4"/>
        <v>0</v>
      </c>
      <c r="D121" s="93"/>
      <c r="E121" s="93"/>
      <c r="F121" s="93"/>
      <c r="G121" s="93"/>
      <c r="H121" s="97"/>
    </row>
    <row r="122" spans="1:8" s="95" customFormat="1" ht="9.75" customHeight="1">
      <c r="A122" s="106">
        <v>1568</v>
      </c>
      <c r="B122" s="108" t="s">
        <v>126</v>
      </c>
      <c r="C122" s="103">
        <f t="shared" si="4"/>
        <v>0</v>
      </c>
      <c r="D122" s="93"/>
      <c r="E122" s="93"/>
      <c r="F122" s="93"/>
      <c r="G122" s="93"/>
      <c r="H122" s="97"/>
    </row>
    <row r="123" spans="1:8" s="95" customFormat="1" ht="9.75">
      <c r="A123" s="90">
        <v>1570</v>
      </c>
      <c r="B123" s="91" t="s">
        <v>127</v>
      </c>
      <c r="C123" s="103">
        <f t="shared" si="4"/>
        <v>0</v>
      </c>
      <c r="D123" s="93"/>
      <c r="E123" s="93"/>
      <c r="F123" s="93"/>
      <c r="G123" s="93"/>
      <c r="H123" s="97"/>
    </row>
    <row r="124" spans="1:8" s="95" customFormat="1" ht="19.5">
      <c r="A124" s="90">
        <v>1580</v>
      </c>
      <c r="B124" s="91" t="s">
        <v>128</v>
      </c>
      <c r="C124" s="103">
        <f t="shared" si="4"/>
        <v>0</v>
      </c>
      <c r="D124" s="103">
        <f>SUM(D125:D126)</f>
        <v>0</v>
      </c>
      <c r="E124" s="103">
        <f>SUM(E125:E126)</f>
        <v>0</v>
      </c>
      <c r="F124" s="92">
        <f>SUM(F125:F126)</f>
        <v>0</v>
      </c>
      <c r="G124" s="103">
        <f>SUM(G125:G126)</f>
        <v>0</v>
      </c>
      <c r="H124" s="105">
        <f>SUM(H125:H126)</f>
        <v>0</v>
      </c>
    </row>
    <row r="125" spans="1:8" s="95" customFormat="1" ht="9.75">
      <c r="A125" s="106">
        <v>1581</v>
      </c>
      <c r="B125" s="91" t="s">
        <v>129</v>
      </c>
      <c r="C125" s="103">
        <f t="shared" si="4"/>
        <v>0</v>
      </c>
      <c r="D125" s="93"/>
      <c r="E125" s="93"/>
      <c r="F125" s="93"/>
      <c r="G125" s="93"/>
      <c r="H125" s="97"/>
    </row>
    <row r="126" spans="1:8" s="95" customFormat="1" ht="19.5">
      <c r="A126" s="106">
        <v>1583</v>
      </c>
      <c r="B126" s="91" t="s">
        <v>130</v>
      </c>
      <c r="C126" s="103">
        <f t="shared" si="4"/>
        <v>0</v>
      </c>
      <c r="D126" s="93"/>
      <c r="E126" s="93"/>
      <c r="F126" s="93"/>
      <c r="G126" s="93"/>
      <c r="H126" s="97"/>
    </row>
    <row r="127" spans="1:8" s="95" customFormat="1" ht="9.75">
      <c r="A127" s="90">
        <v>1590</v>
      </c>
      <c r="B127" s="91" t="s">
        <v>131</v>
      </c>
      <c r="C127" s="103">
        <f t="shared" si="4"/>
        <v>0</v>
      </c>
      <c r="D127" s="93"/>
      <c r="E127" s="93"/>
      <c r="F127" s="93"/>
      <c r="G127" s="93"/>
      <c r="H127" s="97"/>
    </row>
    <row r="128" spans="1:8" s="59" customFormat="1" ht="22.5">
      <c r="A128" s="86">
        <v>1600</v>
      </c>
      <c r="B128" s="87" t="s">
        <v>132</v>
      </c>
      <c r="C128" s="100">
        <f t="shared" si="4"/>
        <v>0</v>
      </c>
      <c r="D128" s="100">
        <f>SUM(D129,D130,D131)</f>
        <v>0</v>
      </c>
      <c r="E128" s="100">
        <f>SUM(E129,E130,E131)</f>
        <v>0</v>
      </c>
      <c r="F128" s="88">
        <f>SUM(F129,F130,F131)</f>
        <v>0</v>
      </c>
      <c r="G128" s="100">
        <f>SUM(G129,G130,G131)</f>
        <v>0</v>
      </c>
      <c r="H128" s="101">
        <f>SUM(H129,H130,H131)</f>
        <v>0</v>
      </c>
    </row>
    <row r="129" spans="1:8" s="95" customFormat="1" ht="9.75">
      <c r="A129" s="90">
        <v>1610</v>
      </c>
      <c r="B129" s="91" t="s">
        <v>133</v>
      </c>
      <c r="C129" s="103">
        <f t="shared" si="4"/>
        <v>0</v>
      </c>
      <c r="D129" s="93"/>
      <c r="E129" s="93"/>
      <c r="F129" s="93"/>
      <c r="G129" s="93"/>
      <c r="H129" s="97"/>
    </row>
    <row r="130" spans="1:8" s="95" customFormat="1" ht="9.75">
      <c r="A130" s="90">
        <v>1620</v>
      </c>
      <c r="B130" s="91" t="s">
        <v>134</v>
      </c>
      <c r="C130" s="103">
        <f t="shared" si="4"/>
        <v>0</v>
      </c>
      <c r="D130" s="93"/>
      <c r="E130" s="93"/>
      <c r="F130" s="93"/>
      <c r="G130" s="93"/>
      <c r="H130" s="97"/>
    </row>
    <row r="131" spans="1:8" s="95" customFormat="1" ht="9.75">
      <c r="A131" s="90">
        <v>1630</v>
      </c>
      <c r="B131" s="91" t="s">
        <v>135</v>
      </c>
      <c r="C131" s="103">
        <f t="shared" si="4"/>
        <v>0</v>
      </c>
      <c r="D131" s="93"/>
      <c r="E131" s="93"/>
      <c r="F131" s="93"/>
      <c r="G131" s="93"/>
      <c r="H131" s="97"/>
    </row>
    <row r="132" spans="1:8" s="59" customFormat="1" ht="22.5">
      <c r="A132" s="86">
        <v>2000</v>
      </c>
      <c r="B132" s="87" t="s">
        <v>136</v>
      </c>
      <c r="C132" s="100">
        <f t="shared" si="4"/>
        <v>0</v>
      </c>
      <c r="D132" s="99"/>
      <c r="E132" s="99"/>
      <c r="F132" s="99"/>
      <c r="G132" s="99"/>
      <c r="H132" s="111"/>
    </row>
    <row r="133" spans="1:8" s="59" customFormat="1" ht="22.5">
      <c r="A133" s="86">
        <v>3000</v>
      </c>
      <c r="B133" s="87" t="s">
        <v>137</v>
      </c>
      <c r="C133" s="100">
        <f t="shared" si="4"/>
        <v>0</v>
      </c>
      <c r="D133" s="100">
        <f>SUM(D134,D135,D136,D137,D138,D140)</f>
        <v>0</v>
      </c>
      <c r="E133" s="100">
        <f>SUM(E134,E135,E136,E137,E138,E140)</f>
        <v>0</v>
      </c>
      <c r="F133" s="88">
        <f>SUM(F134,F135,F136,F137,F138,F140)</f>
        <v>0</v>
      </c>
      <c r="G133" s="100">
        <f>SUM(G134,G135,G136,G137,G138,G140)</f>
        <v>0</v>
      </c>
      <c r="H133" s="101">
        <f>SUM(H134,H135,H136,H137,H138,H140)</f>
        <v>0</v>
      </c>
    </row>
    <row r="134" spans="1:8" s="49" customFormat="1" ht="11.25">
      <c r="A134" s="85">
        <v>3100</v>
      </c>
      <c r="B134" s="45" t="s">
        <v>138</v>
      </c>
      <c r="C134" s="65">
        <f aca="true" t="shared" si="5" ref="C134:C158">SUM(D134:H134)</f>
        <v>0</v>
      </c>
      <c r="D134" s="51"/>
      <c r="E134" s="51"/>
      <c r="F134" s="51"/>
      <c r="G134" s="51"/>
      <c r="H134" s="52"/>
    </row>
    <row r="135" spans="1:8" s="49" customFormat="1" ht="22.5">
      <c r="A135" s="85">
        <v>3200</v>
      </c>
      <c r="B135" s="45" t="s">
        <v>139</v>
      </c>
      <c r="C135" s="65">
        <f t="shared" si="5"/>
        <v>0</v>
      </c>
      <c r="D135" s="51"/>
      <c r="E135" s="51"/>
      <c r="F135" s="51"/>
      <c r="G135" s="51"/>
      <c r="H135" s="52"/>
    </row>
    <row r="136" spans="1:8" s="49" customFormat="1" ht="22.5">
      <c r="A136" s="85">
        <v>3300</v>
      </c>
      <c r="B136" s="45" t="s">
        <v>140</v>
      </c>
      <c r="C136" s="65">
        <f t="shared" si="5"/>
        <v>0</v>
      </c>
      <c r="D136" s="51"/>
      <c r="E136" s="51"/>
      <c r="F136" s="51"/>
      <c r="G136" s="51"/>
      <c r="H136" s="52"/>
    </row>
    <row r="137" spans="1:8" s="49" customFormat="1" ht="22.5">
      <c r="A137" s="85">
        <v>3400</v>
      </c>
      <c r="B137" s="45" t="s">
        <v>141</v>
      </c>
      <c r="C137" s="65">
        <f t="shared" si="5"/>
        <v>0</v>
      </c>
      <c r="D137" s="51"/>
      <c r="E137" s="51"/>
      <c r="F137" s="51"/>
      <c r="G137" s="51"/>
      <c r="H137" s="52"/>
    </row>
    <row r="138" spans="1:8" s="49" customFormat="1" ht="11.25">
      <c r="A138" s="85">
        <v>3500</v>
      </c>
      <c r="B138" s="45" t="s">
        <v>142</v>
      </c>
      <c r="C138" s="65">
        <f t="shared" si="5"/>
        <v>0</v>
      </c>
      <c r="D138" s="51"/>
      <c r="E138" s="51"/>
      <c r="F138" s="51"/>
      <c r="G138" s="51"/>
      <c r="H138" s="52"/>
    </row>
    <row r="139" spans="1:8" s="49" customFormat="1" ht="22.5">
      <c r="A139" s="85">
        <v>3600</v>
      </c>
      <c r="B139" s="45" t="s">
        <v>143</v>
      </c>
      <c r="C139" s="65">
        <f t="shared" si="5"/>
        <v>0</v>
      </c>
      <c r="D139" s="51"/>
      <c r="E139" s="51"/>
      <c r="F139" s="51"/>
      <c r="G139" s="51"/>
      <c r="H139" s="52"/>
    </row>
    <row r="140" spans="1:8" s="49" customFormat="1" ht="33.75">
      <c r="A140" s="85">
        <v>3800</v>
      </c>
      <c r="B140" s="45" t="s">
        <v>144</v>
      </c>
      <c r="C140" s="65">
        <f t="shared" si="5"/>
        <v>0</v>
      </c>
      <c r="D140" s="51"/>
      <c r="E140" s="51"/>
      <c r="F140" s="51"/>
      <c r="G140" s="51"/>
      <c r="H140" s="52"/>
    </row>
    <row r="141" spans="1:8" s="84" customFormat="1" ht="51">
      <c r="A141" s="112"/>
      <c r="B141" s="113" t="s">
        <v>145</v>
      </c>
      <c r="C141" s="114">
        <f t="shared" si="5"/>
        <v>57450</v>
      </c>
      <c r="D141" s="114">
        <f>SUM(D142,D154,D155)</f>
        <v>57450</v>
      </c>
      <c r="E141" s="114">
        <f>SUM(E142,E154,E155)</f>
        <v>0</v>
      </c>
      <c r="F141" s="115">
        <f>SUM(F142,F154,F155)</f>
        <v>0</v>
      </c>
      <c r="G141" s="114">
        <f>SUM(G142,G154,G155)</f>
        <v>0</v>
      </c>
      <c r="H141" s="116">
        <f>SUM(H142,H154,H155)</f>
        <v>0</v>
      </c>
    </row>
    <row r="142" spans="1:8" s="59" customFormat="1" ht="20.25" customHeight="1">
      <c r="A142" s="117">
        <v>4000</v>
      </c>
      <c r="B142" s="54" t="s">
        <v>146</v>
      </c>
      <c r="C142" s="118">
        <f t="shared" si="5"/>
        <v>57450</v>
      </c>
      <c r="D142" s="118">
        <f>SUM(D143,D149,D150,D151,D152,D153)</f>
        <v>57450</v>
      </c>
      <c r="E142" s="118">
        <f>SUM(E143,E149,E150,E151,E152,E153)</f>
        <v>0</v>
      </c>
      <c r="F142" s="118">
        <f>SUM(F143,F149,F150,F151,F152,F153)</f>
        <v>0</v>
      </c>
      <c r="G142" s="118">
        <f>SUM(G143,G149,G150,G151,G152,G153)</f>
        <v>0</v>
      </c>
      <c r="H142" s="119">
        <f>SUM(H143,H149,H150,H151,H152,H153)</f>
        <v>0</v>
      </c>
    </row>
    <row r="143" spans="1:8" s="49" customFormat="1" ht="22.5">
      <c r="A143" s="85">
        <v>4100</v>
      </c>
      <c r="B143" s="45" t="s">
        <v>147</v>
      </c>
      <c r="C143" s="65">
        <f t="shared" si="5"/>
        <v>5950</v>
      </c>
      <c r="D143" s="65">
        <f>SUM(D144:D148)</f>
        <v>5950</v>
      </c>
      <c r="E143" s="65">
        <f>SUM(E144:E148)</f>
        <v>0</v>
      </c>
      <c r="F143" s="46">
        <f>SUM(F144:F148)</f>
        <v>0</v>
      </c>
      <c r="G143" s="65">
        <f>SUM(G144:G148)</f>
        <v>0</v>
      </c>
      <c r="H143" s="120">
        <f>SUM(H144:H148)</f>
        <v>0</v>
      </c>
    </row>
    <row r="144" spans="1:8" s="95" customFormat="1" ht="9.75">
      <c r="A144" s="90">
        <v>4110</v>
      </c>
      <c r="B144" s="91" t="s">
        <v>148</v>
      </c>
      <c r="C144" s="103">
        <f t="shared" si="5"/>
        <v>290</v>
      </c>
      <c r="D144" s="93">
        <v>290</v>
      </c>
      <c r="E144" s="93"/>
      <c r="F144" s="93"/>
      <c r="G144" s="93"/>
      <c r="H144" s="97"/>
    </row>
    <row r="145" spans="1:8" s="95" customFormat="1" ht="9.75">
      <c r="A145" s="90">
        <v>4140</v>
      </c>
      <c r="B145" s="91" t="s">
        <v>149</v>
      </c>
      <c r="C145" s="103">
        <f t="shared" si="5"/>
        <v>0</v>
      </c>
      <c r="D145" s="93"/>
      <c r="E145" s="93"/>
      <c r="F145" s="93"/>
      <c r="G145" s="93"/>
      <c r="H145" s="97"/>
    </row>
    <row r="146" spans="1:8" s="95" customFormat="1" ht="9.75">
      <c r="A146" s="90">
        <v>4150</v>
      </c>
      <c r="B146" s="91" t="s">
        <v>150</v>
      </c>
      <c r="C146" s="103">
        <f t="shared" si="5"/>
        <v>0</v>
      </c>
      <c r="D146" s="93"/>
      <c r="E146" s="93"/>
      <c r="F146" s="93"/>
      <c r="G146" s="93"/>
      <c r="H146" s="97"/>
    </row>
    <row r="147" spans="1:8" s="95" customFormat="1" ht="19.5">
      <c r="A147" s="90">
        <v>4160</v>
      </c>
      <c r="B147" s="91" t="s">
        <v>151</v>
      </c>
      <c r="C147" s="103">
        <f t="shared" si="5"/>
        <v>0</v>
      </c>
      <c r="D147" s="93">
        <v>0</v>
      </c>
      <c r="E147" s="93"/>
      <c r="F147" s="93"/>
      <c r="G147" s="93"/>
      <c r="H147" s="97"/>
    </row>
    <row r="148" spans="1:8" s="95" customFormat="1" ht="9.75">
      <c r="A148" s="90">
        <v>4180</v>
      </c>
      <c r="B148" s="91" t="s">
        <v>152</v>
      </c>
      <c r="C148" s="103">
        <f t="shared" si="5"/>
        <v>5660</v>
      </c>
      <c r="D148" s="93">
        <v>5660</v>
      </c>
      <c r="E148" s="93"/>
      <c r="F148" s="93"/>
      <c r="G148" s="93"/>
      <c r="H148" s="97"/>
    </row>
    <row r="149" spans="1:8" s="49" customFormat="1" ht="22.5">
      <c r="A149" s="85">
        <v>4200</v>
      </c>
      <c r="B149" s="45" t="s">
        <v>153</v>
      </c>
      <c r="C149" s="65">
        <f t="shared" si="5"/>
        <v>0</v>
      </c>
      <c r="D149" s="51"/>
      <c r="E149" s="51"/>
      <c r="F149" s="51"/>
      <c r="G149" s="51"/>
      <c r="H149" s="52"/>
    </row>
    <row r="150" spans="1:8" s="49" customFormat="1" ht="11.25">
      <c r="A150" s="85">
        <v>4300</v>
      </c>
      <c r="B150" s="121" t="s">
        <v>154</v>
      </c>
      <c r="C150" s="65">
        <f t="shared" si="5"/>
        <v>1500</v>
      </c>
      <c r="D150" s="51">
        <v>1500</v>
      </c>
      <c r="E150" s="51"/>
      <c r="F150" s="51"/>
      <c r="G150" s="51"/>
      <c r="H150" s="52"/>
    </row>
    <row r="151" spans="1:8" s="49" customFormat="1" ht="33.75">
      <c r="A151" s="122">
        <v>4400</v>
      </c>
      <c r="B151" s="121" t="s">
        <v>155</v>
      </c>
      <c r="C151" s="65">
        <f t="shared" si="5"/>
        <v>0</v>
      </c>
      <c r="D151" s="51"/>
      <c r="E151" s="51"/>
      <c r="F151" s="51"/>
      <c r="G151" s="51"/>
      <c r="H151" s="52"/>
    </row>
    <row r="152" spans="1:8" s="49" customFormat="1" ht="22.5">
      <c r="A152" s="85">
        <v>4500</v>
      </c>
      <c r="B152" s="121" t="s">
        <v>156</v>
      </c>
      <c r="C152" s="65">
        <f t="shared" si="5"/>
        <v>0</v>
      </c>
      <c r="D152" s="51"/>
      <c r="E152" s="51"/>
      <c r="F152" s="51"/>
      <c r="G152" s="51"/>
      <c r="H152" s="52"/>
    </row>
    <row r="153" spans="1:8" s="49" customFormat="1" ht="11.25">
      <c r="A153" s="85">
        <v>4700</v>
      </c>
      <c r="B153" s="121" t="s">
        <v>157</v>
      </c>
      <c r="C153" s="65">
        <f t="shared" si="5"/>
        <v>50000</v>
      </c>
      <c r="D153" s="51">
        <v>50000</v>
      </c>
      <c r="E153" s="51"/>
      <c r="F153" s="51"/>
      <c r="G153" s="51"/>
      <c r="H153" s="52"/>
    </row>
    <row r="154" spans="1:8" s="49" customFormat="1" ht="11.25">
      <c r="A154" s="85">
        <v>6000</v>
      </c>
      <c r="B154" s="123" t="s">
        <v>158</v>
      </c>
      <c r="C154" s="61">
        <f t="shared" si="5"/>
        <v>0</v>
      </c>
      <c r="D154" s="51"/>
      <c r="E154" s="51"/>
      <c r="F154" s="51"/>
      <c r="G154" s="51"/>
      <c r="H154" s="52"/>
    </row>
    <row r="155" spans="1:8" s="59" customFormat="1" ht="11.25">
      <c r="A155" s="86">
        <v>7000</v>
      </c>
      <c r="B155" s="124" t="s">
        <v>159</v>
      </c>
      <c r="C155" s="118">
        <f t="shared" si="5"/>
        <v>0</v>
      </c>
      <c r="D155" s="99">
        <v>0</v>
      </c>
      <c r="E155" s="99"/>
      <c r="F155" s="99"/>
      <c r="G155" s="99"/>
      <c r="H155" s="111"/>
    </row>
    <row r="156" spans="1:8" s="59" customFormat="1" ht="22.5">
      <c r="A156" s="125"/>
      <c r="B156" s="126" t="s">
        <v>160</v>
      </c>
      <c r="C156" s="88">
        <f t="shared" si="5"/>
        <v>0</v>
      </c>
      <c r="D156" s="88">
        <f>SUM(D157:D158)</f>
        <v>0</v>
      </c>
      <c r="E156" s="88">
        <f>SUM(E157:E158)</f>
        <v>0</v>
      </c>
      <c r="F156" s="88">
        <f>SUM(F157:F158)</f>
        <v>0</v>
      </c>
      <c r="G156" s="88">
        <f>SUM(G157:G158)</f>
        <v>0</v>
      </c>
      <c r="H156" s="127">
        <f>SUM(H157:H158)</f>
        <v>0</v>
      </c>
    </row>
    <row r="157" spans="1:8" s="59" customFormat="1" ht="11.25">
      <c r="A157" s="125"/>
      <c r="B157" s="128" t="s">
        <v>19</v>
      </c>
      <c r="C157" s="100">
        <f t="shared" si="5"/>
        <v>0</v>
      </c>
      <c r="D157" s="99"/>
      <c r="E157" s="99"/>
      <c r="F157" s="99"/>
      <c r="G157" s="99"/>
      <c r="H157" s="111"/>
    </row>
    <row r="158" spans="1:8" s="59" customFormat="1" ht="11.25">
      <c r="A158" s="125"/>
      <c r="B158" s="128" t="s">
        <v>20</v>
      </c>
      <c r="C158" s="100">
        <f t="shared" si="5"/>
        <v>0</v>
      </c>
      <c r="D158" s="99"/>
      <c r="E158" s="99"/>
      <c r="F158" s="99"/>
      <c r="G158" s="99"/>
      <c r="H158" s="111"/>
    </row>
    <row r="159" spans="1:8" s="130" customFormat="1" ht="8.25">
      <c r="A159" s="129"/>
      <c r="B159" s="130" t="s">
        <v>161</v>
      </c>
      <c r="C159" s="131">
        <f aca="true" t="shared" si="6" ref="C159:H159">SUM(C156,C155,C154,C142,C133,C132,C128,C92,C45,C42,C41,C34)</f>
        <v>601433</v>
      </c>
      <c r="D159" s="131">
        <f t="shared" si="6"/>
        <v>601433</v>
      </c>
      <c r="E159" s="131">
        <f t="shared" si="6"/>
        <v>0</v>
      </c>
      <c r="F159" s="131">
        <f t="shared" si="6"/>
        <v>0</v>
      </c>
      <c r="G159" s="131">
        <f t="shared" si="6"/>
        <v>0</v>
      </c>
      <c r="H159" s="132">
        <f t="shared" si="6"/>
        <v>0</v>
      </c>
    </row>
    <row r="160" s="134" customFormat="1" ht="11.25">
      <c r="A160" s="133"/>
    </row>
    <row r="161" s="134" customFormat="1" ht="11.25">
      <c r="A161" s="133"/>
    </row>
    <row r="162" s="134" customFormat="1" ht="11.25">
      <c r="A162" s="133"/>
    </row>
    <row r="163" s="134" customFormat="1" ht="11.25">
      <c r="A163" s="133"/>
    </row>
    <row r="164" s="134" customFormat="1" ht="11.25">
      <c r="A164" s="133"/>
    </row>
    <row r="165" s="134" customFormat="1" ht="11.25">
      <c r="A165" s="133"/>
    </row>
    <row r="166" s="134" customFormat="1" ht="11.25">
      <c r="A166" s="133"/>
    </row>
    <row r="167" s="134" customFormat="1" ht="11.25">
      <c r="A167" s="133"/>
    </row>
    <row r="168" s="134" customFormat="1" ht="11.25">
      <c r="A168" s="133"/>
    </row>
    <row r="169" s="134" customFormat="1" ht="11.25">
      <c r="A169" s="133"/>
    </row>
    <row r="170" s="134" customFormat="1" ht="11.25">
      <c r="A170" s="133"/>
    </row>
    <row r="171" s="134" customFormat="1" ht="11.25">
      <c r="A171" s="133"/>
    </row>
    <row r="172" s="134" customFormat="1" ht="11.25">
      <c r="A172" s="133"/>
    </row>
    <row r="173" s="134" customFormat="1" ht="11.25">
      <c r="A173" s="133"/>
    </row>
    <row r="174" s="134" customFormat="1" ht="11.25">
      <c r="A174" s="133"/>
    </row>
    <row r="175" s="134" customFormat="1" ht="11.25">
      <c r="A175" s="133"/>
    </row>
    <row r="176" s="134" customFormat="1" ht="11.25">
      <c r="A176" s="133"/>
    </row>
    <row r="177" s="134" customFormat="1" ht="11.25">
      <c r="A177" s="133"/>
    </row>
    <row r="178" s="134" customFormat="1" ht="11.25">
      <c r="A178" s="133"/>
    </row>
    <row r="179" s="134" customFormat="1" ht="11.25">
      <c r="A179" s="133"/>
    </row>
    <row r="180" s="134" customFormat="1" ht="11.25">
      <c r="A180" s="133"/>
    </row>
    <row r="181" s="134" customFormat="1" ht="11.25">
      <c r="A181" s="133"/>
    </row>
    <row r="182" s="134" customFormat="1" ht="11.25">
      <c r="A182" s="133"/>
    </row>
    <row r="183" s="134" customFormat="1" ht="11.25">
      <c r="A183" s="133"/>
    </row>
    <row r="184" s="134" customFormat="1" ht="11.25">
      <c r="A184" s="133"/>
    </row>
    <row r="185" s="134" customFormat="1" ht="11.25">
      <c r="A185" s="133"/>
    </row>
    <row r="186" s="134" customFormat="1" ht="11.25">
      <c r="A186" s="133"/>
    </row>
    <row r="187" s="134" customFormat="1" ht="11.25">
      <c r="A187" s="133"/>
    </row>
    <row r="188" s="134" customFormat="1" ht="11.25">
      <c r="A188" s="133"/>
    </row>
    <row r="189" s="134" customFormat="1" ht="11.25">
      <c r="A189" s="133"/>
    </row>
    <row r="190" s="134" customFormat="1" ht="11.25">
      <c r="A190" s="133"/>
    </row>
    <row r="191" s="134" customFormat="1" ht="11.25">
      <c r="A191" s="133"/>
    </row>
    <row r="192" s="134" customFormat="1" ht="11.25">
      <c r="A192" s="133"/>
    </row>
    <row r="193" s="134" customFormat="1" ht="11.25">
      <c r="A193" s="133"/>
    </row>
    <row r="194" s="134" customFormat="1" ht="11.25">
      <c r="A194" s="133"/>
    </row>
    <row r="195" s="134" customFormat="1" ht="11.25">
      <c r="A195" s="133"/>
    </row>
    <row r="196" s="134" customFormat="1" ht="11.25">
      <c r="A196" s="133"/>
    </row>
    <row r="197" s="134" customFormat="1" ht="11.25">
      <c r="A197" s="133"/>
    </row>
    <row r="198" s="134" customFormat="1" ht="11.25">
      <c r="A198" s="133"/>
    </row>
    <row r="199" s="134" customFormat="1" ht="11.25">
      <c r="A199" s="133"/>
    </row>
    <row r="200" s="134" customFormat="1" ht="11.25">
      <c r="A200" s="133"/>
    </row>
    <row r="201" s="134" customFormat="1" ht="11.25">
      <c r="A201" s="133"/>
    </row>
    <row r="202" s="134" customFormat="1" ht="11.25">
      <c r="A202" s="133"/>
    </row>
    <row r="203" s="134" customFormat="1" ht="11.25">
      <c r="A203" s="133"/>
    </row>
    <row r="204" s="134" customFormat="1" ht="11.25">
      <c r="A204" s="133"/>
    </row>
    <row r="205" s="134" customFormat="1" ht="11.25">
      <c r="A205" s="133"/>
    </row>
    <row r="206" s="134" customFormat="1" ht="11.25">
      <c r="A206" s="133"/>
    </row>
    <row r="207" s="134" customFormat="1" ht="11.25">
      <c r="A207" s="133"/>
    </row>
    <row r="208" s="134" customFormat="1" ht="11.25">
      <c r="A208" s="133"/>
    </row>
    <row r="209" s="134" customFormat="1" ht="11.25">
      <c r="A209" s="133"/>
    </row>
    <row r="210" s="134" customFormat="1" ht="11.25">
      <c r="A210" s="133"/>
    </row>
    <row r="211" s="134" customFormat="1" ht="11.25">
      <c r="A211" s="133"/>
    </row>
    <row r="212" s="134" customFormat="1" ht="11.25">
      <c r="A212" s="133"/>
    </row>
    <row r="213" s="134" customFormat="1" ht="11.25">
      <c r="A213" s="133"/>
    </row>
    <row r="214" s="134" customFormat="1" ht="11.25">
      <c r="A214" s="133"/>
    </row>
    <row r="215" s="134" customFormat="1" ht="11.25">
      <c r="A215" s="133"/>
    </row>
    <row r="216" s="134" customFormat="1" ht="11.25">
      <c r="A216" s="133"/>
    </row>
    <row r="217" s="134" customFormat="1" ht="11.25">
      <c r="A217" s="133"/>
    </row>
    <row r="218" s="134" customFormat="1" ht="11.25">
      <c r="A218" s="133"/>
    </row>
    <row r="219" s="134" customFormat="1" ht="11.25">
      <c r="A219" s="133"/>
    </row>
    <row r="220" s="134" customFormat="1" ht="11.25">
      <c r="A220" s="133"/>
    </row>
    <row r="221" s="134" customFormat="1" ht="11.25">
      <c r="A221" s="133"/>
    </row>
    <row r="222" s="134" customFormat="1" ht="11.25">
      <c r="A222" s="133"/>
    </row>
    <row r="223" s="134" customFormat="1" ht="11.25">
      <c r="A223" s="133"/>
    </row>
    <row r="224" s="134" customFormat="1" ht="11.25">
      <c r="A224" s="133"/>
    </row>
    <row r="225" s="134" customFormat="1" ht="11.25">
      <c r="A225" s="133"/>
    </row>
    <row r="226" s="134" customFormat="1" ht="11.25">
      <c r="A226" s="133"/>
    </row>
    <row r="227" s="134" customFormat="1" ht="11.25">
      <c r="A227" s="133"/>
    </row>
    <row r="228" s="134" customFormat="1" ht="11.25">
      <c r="A228" s="133"/>
    </row>
    <row r="229" s="134" customFormat="1" ht="11.25">
      <c r="A229" s="133"/>
    </row>
    <row r="230" s="134" customFormat="1" ht="11.25">
      <c r="A230" s="133"/>
    </row>
    <row r="231" s="134" customFormat="1" ht="11.25">
      <c r="A231" s="133"/>
    </row>
    <row r="232" s="134" customFormat="1" ht="11.25">
      <c r="A232" s="133"/>
    </row>
    <row r="233" s="134" customFormat="1" ht="11.25">
      <c r="A233" s="133"/>
    </row>
    <row r="234" s="134" customFormat="1" ht="11.25">
      <c r="A234" s="133"/>
    </row>
    <row r="235" s="134" customFormat="1" ht="11.25">
      <c r="A235" s="133"/>
    </row>
    <row r="236" s="134" customFormat="1" ht="11.25">
      <c r="A236" s="133"/>
    </row>
    <row r="237" s="134" customFormat="1" ht="11.25">
      <c r="A237" s="133"/>
    </row>
    <row r="238" s="134" customFormat="1" ht="11.25">
      <c r="A238" s="133"/>
    </row>
    <row r="239" s="134" customFormat="1" ht="11.25">
      <c r="A239" s="133"/>
    </row>
    <row r="240" s="134" customFormat="1" ht="11.25">
      <c r="A240" s="133"/>
    </row>
    <row r="241" s="134" customFormat="1" ht="11.25">
      <c r="A241" s="133"/>
    </row>
    <row r="242" s="134" customFormat="1" ht="11.25">
      <c r="A242" s="133"/>
    </row>
    <row r="243" s="134" customFormat="1" ht="11.25">
      <c r="A243" s="133"/>
    </row>
    <row r="244" s="134" customFormat="1" ht="11.25">
      <c r="A244" s="133"/>
    </row>
    <row r="245" s="134" customFormat="1" ht="11.25">
      <c r="A245" s="133"/>
    </row>
    <row r="246" s="134" customFormat="1" ht="11.25">
      <c r="A246" s="133"/>
    </row>
    <row r="247" s="134" customFormat="1" ht="11.25">
      <c r="A247" s="133"/>
    </row>
    <row r="248" s="134" customFormat="1" ht="11.25">
      <c r="A248" s="133"/>
    </row>
    <row r="249" s="134" customFormat="1" ht="11.25">
      <c r="A249" s="133"/>
    </row>
    <row r="250" s="134" customFormat="1" ht="11.25">
      <c r="A250" s="133"/>
    </row>
    <row r="251" s="134" customFormat="1" ht="11.25">
      <c r="A251" s="133"/>
    </row>
    <row r="252" s="134" customFormat="1" ht="11.25">
      <c r="A252" s="133"/>
    </row>
    <row r="253" s="134" customFormat="1" ht="11.25">
      <c r="A253" s="133"/>
    </row>
    <row r="254" s="134" customFormat="1" ht="11.25">
      <c r="A254" s="133"/>
    </row>
    <row r="255" s="134" customFormat="1" ht="11.25">
      <c r="A255" s="133"/>
    </row>
    <row r="256" s="134" customFormat="1" ht="11.25">
      <c r="A256" s="133"/>
    </row>
    <row r="257" s="134" customFormat="1" ht="11.25">
      <c r="A257" s="133"/>
    </row>
    <row r="258" s="134" customFormat="1" ht="11.25">
      <c r="A258" s="133"/>
    </row>
    <row r="259" s="134" customFormat="1" ht="11.25">
      <c r="A259" s="133"/>
    </row>
    <row r="260" s="134" customFormat="1" ht="11.25">
      <c r="A260" s="133"/>
    </row>
    <row r="261" s="134" customFormat="1" ht="11.25">
      <c r="A261" s="133"/>
    </row>
    <row r="262" s="134" customFormat="1" ht="11.25">
      <c r="A262" s="133"/>
    </row>
    <row r="263" s="134" customFormat="1" ht="11.25">
      <c r="A263" s="133"/>
    </row>
    <row r="264" s="134" customFormat="1" ht="11.25">
      <c r="A264" s="133"/>
    </row>
    <row r="265" s="134" customFormat="1" ht="11.25">
      <c r="A265" s="133"/>
    </row>
    <row r="266" s="134" customFormat="1" ht="11.25">
      <c r="A266" s="133"/>
    </row>
    <row r="267" s="134" customFormat="1" ht="11.25">
      <c r="A267" s="133"/>
    </row>
    <row r="268" s="134" customFormat="1" ht="11.25">
      <c r="A268" s="133"/>
    </row>
    <row r="269" s="134" customFormat="1" ht="11.25">
      <c r="A269" s="133"/>
    </row>
    <row r="270" s="134" customFormat="1" ht="11.25">
      <c r="A270" s="133"/>
    </row>
    <row r="271" s="134" customFormat="1" ht="11.25">
      <c r="A271" s="133"/>
    </row>
    <row r="272" s="134" customFormat="1" ht="11.25">
      <c r="A272" s="133"/>
    </row>
    <row r="273" s="134" customFormat="1" ht="11.25">
      <c r="A273" s="133"/>
    </row>
    <row r="274" s="134" customFormat="1" ht="11.25">
      <c r="A274" s="133"/>
    </row>
    <row r="275" s="134" customFormat="1" ht="11.25">
      <c r="A275" s="133"/>
    </row>
    <row r="276" s="134" customFormat="1" ht="11.25">
      <c r="A276" s="133"/>
    </row>
    <row r="277" s="134" customFormat="1" ht="11.25">
      <c r="A277" s="133"/>
    </row>
    <row r="278" s="134" customFormat="1" ht="11.25">
      <c r="A278" s="133"/>
    </row>
    <row r="279" s="134" customFormat="1" ht="11.25">
      <c r="A279" s="133"/>
    </row>
    <row r="280" s="134" customFormat="1" ht="11.25">
      <c r="A280" s="133"/>
    </row>
    <row r="281" s="134" customFormat="1" ht="11.25">
      <c r="A281" s="133"/>
    </row>
    <row r="282" s="134" customFormat="1" ht="11.25">
      <c r="A282" s="133"/>
    </row>
    <row r="283" s="134" customFormat="1" ht="11.25">
      <c r="A283" s="133"/>
    </row>
    <row r="284" s="134" customFormat="1" ht="11.25">
      <c r="A284" s="133"/>
    </row>
    <row r="285" s="134" customFormat="1" ht="11.25">
      <c r="A285" s="133"/>
    </row>
    <row r="286" s="134" customFormat="1" ht="11.25">
      <c r="A286" s="133"/>
    </row>
    <row r="287" s="134" customFormat="1" ht="11.25">
      <c r="A287" s="133"/>
    </row>
    <row r="288" s="134" customFormat="1" ht="11.25">
      <c r="A288" s="133"/>
    </row>
    <row r="289" s="134" customFormat="1" ht="11.25">
      <c r="A289" s="133"/>
    </row>
    <row r="290" s="134" customFormat="1" ht="11.25">
      <c r="A290" s="133"/>
    </row>
    <row r="291" s="134" customFormat="1" ht="11.25">
      <c r="A291" s="133"/>
    </row>
    <row r="292" s="134" customFormat="1" ht="11.25">
      <c r="A292" s="133"/>
    </row>
    <row r="293" s="134" customFormat="1" ht="11.25">
      <c r="A293" s="133"/>
    </row>
    <row r="294" s="134" customFormat="1" ht="11.25">
      <c r="A294" s="133"/>
    </row>
    <row r="295" s="134" customFormat="1" ht="11.25">
      <c r="A295" s="133"/>
    </row>
    <row r="296" s="134" customFormat="1" ht="11.25">
      <c r="A296" s="133"/>
    </row>
    <row r="297" s="134" customFormat="1" ht="11.25">
      <c r="A297" s="133"/>
    </row>
    <row r="298" s="134" customFormat="1" ht="11.25">
      <c r="A298" s="133"/>
    </row>
    <row r="299" s="134" customFormat="1" ht="11.25">
      <c r="A299" s="133"/>
    </row>
    <row r="300" s="134" customFormat="1" ht="11.25">
      <c r="A300" s="133"/>
    </row>
    <row r="301" s="134" customFormat="1" ht="11.25">
      <c r="A301" s="133"/>
    </row>
    <row r="302" s="134" customFormat="1" ht="11.25">
      <c r="A302" s="133"/>
    </row>
    <row r="303" s="134" customFormat="1" ht="11.25">
      <c r="A303" s="133"/>
    </row>
    <row r="304" s="134" customFormat="1" ht="11.25">
      <c r="A304" s="133"/>
    </row>
    <row r="305" s="134" customFormat="1" ht="11.25">
      <c r="A305" s="133"/>
    </row>
    <row r="306" s="134" customFormat="1" ht="11.25">
      <c r="A306" s="133"/>
    </row>
    <row r="307" s="134" customFormat="1" ht="11.25">
      <c r="A307" s="133"/>
    </row>
    <row r="308" s="134" customFormat="1" ht="11.25">
      <c r="A308" s="133"/>
    </row>
    <row r="309" s="134" customFormat="1" ht="11.25">
      <c r="A309" s="133"/>
    </row>
    <row r="310" s="134" customFormat="1" ht="11.25">
      <c r="A310" s="133"/>
    </row>
    <row r="311" s="134" customFormat="1" ht="11.25">
      <c r="A311" s="133"/>
    </row>
    <row r="312" s="134" customFormat="1" ht="11.25">
      <c r="A312" s="133"/>
    </row>
    <row r="313" s="134" customFormat="1" ht="11.25">
      <c r="A313" s="133"/>
    </row>
    <row r="314" s="134" customFormat="1" ht="11.25">
      <c r="A314" s="133"/>
    </row>
    <row r="315" s="134" customFormat="1" ht="11.25">
      <c r="A315" s="133"/>
    </row>
    <row r="316" s="134" customFormat="1" ht="11.25">
      <c r="A316" s="133"/>
    </row>
    <row r="317" s="134" customFormat="1" ht="11.25">
      <c r="A317" s="133"/>
    </row>
    <row r="318" s="134" customFormat="1" ht="11.25">
      <c r="A318" s="133"/>
    </row>
    <row r="319" s="134" customFormat="1" ht="11.25">
      <c r="A319" s="133"/>
    </row>
    <row r="320" s="134" customFormat="1" ht="11.25">
      <c r="A320" s="133"/>
    </row>
    <row r="321" s="134" customFormat="1" ht="11.25">
      <c r="A321" s="133"/>
    </row>
    <row r="322" s="134" customFormat="1" ht="11.25">
      <c r="A322" s="133"/>
    </row>
    <row r="323" s="134" customFormat="1" ht="11.25">
      <c r="A323" s="133"/>
    </row>
  </sheetData>
  <sheetProtection/>
  <mergeCells count="3">
    <mergeCell ref="C10:H10"/>
    <mergeCell ref="A3:H3"/>
    <mergeCell ref="C9:H9"/>
  </mergeCells>
  <printOptions gridLines="1" horizontalCentered="1"/>
  <pageMargins left="1.220472440944882" right="0.6299212598425197" top="0.6299212598425197" bottom="0.3937007874015748" header="0.2362204724409449" footer="0.1968503937007874"/>
  <pageSetup horizontalDpi="300" verticalDpi="300" orientation="portrait" paperSize="9" scale="90" r:id="rId1"/>
  <headerFooter alignWithMargins="0">
    <oddHeader>&amp;RTāme Nr.7.5.1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323"/>
  <sheetViews>
    <sheetView tabSelected="1" view="pageBreakPreview" zoomScaleSheetLayoutView="100" workbookViewId="0" topLeftCell="A1">
      <selection activeCell="A4" sqref="A4"/>
    </sheetView>
  </sheetViews>
  <sheetFormatPr defaultColWidth="9.140625" defaultRowHeight="12.75"/>
  <cols>
    <col min="1" max="1" width="7.57421875" style="135" customWidth="1"/>
    <col min="2" max="2" width="20.421875" style="136" customWidth="1"/>
    <col min="3" max="3" width="8.421875" style="136" customWidth="1"/>
    <col min="4" max="5" width="7.8515625" style="136" customWidth="1"/>
    <col min="6" max="8" width="7.140625" style="136" customWidth="1"/>
    <col min="9" max="9" width="0.13671875" style="136" hidden="1" customWidth="1"/>
    <col min="10" max="11" width="0" style="136" hidden="1" customWidth="1"/>
    <col min="12" max="16384" width="9.140625" style="136" customWidth="1"/>
  </cols>
  <sheetData>
    <row r="1" spans="1:8" s="3" customFormat="1" ht="12.75">
      <c r="A1" s="1"/>
      <c r="B1" s="2"/>
      <c r="C1" s="2"/>
      <c r="D1" s="2"/>
      <c r="E1" s="2"/>
      <c r="F1" s="2"/>
      <c r="G1" s="2"/>
      <c r="H1" s="2"/>
    </row>
    <row r="2" spans="1:8" s="3" customFormat="1" ht="18">
      <c r="A2" s="1"/>
      <c r="B2" s="4"/>
      <c r="C2" s="2"/>
      <c r="D2" s="2"/>
      <c r="E2" s="2"/>
      <c r="F2" s="2"/>
      <c r="G2" s="2"/>
      <c r="H2" s="2"/>
    </row>
    <row r="3" spans="1:8" s="3" customFormat="1" ht="18" customHeight="1">
      <c r="A3" s="318" t="s">
        <v>0</v>
      </c>
      <c r="B3" s="318"/>
      <c r="C3" s="318"/>
      <c r="D3" s="318"/>
      <c r="E3" s="318"/>
      <c r="F3" s="318"/>
      <c r="G3" s="318"/>
      <c r="H3" s="318"/>
    </row>
    <row r="4" spans="1:8" s="3" customFormat="1" ht="18">
      <c r="A4" s="1"/>
      <c r="B4" s="5"/>
      <c r="C4" s="6"/>
      <c r="D4" s="2"/>
      <c r="E4" s="2"/>
      <c r="F4" s="2"/>
      <c r="G4" s="2"/>
      <c r="H4" s="2"/>
    </row>
    <row r="5" spans="1:8" s="3" customFormat="1" ht="12.75">
      <c r="A5" s="1" t="s">
        <v>1</v>
      </c>
      <c r="B5" s="7" t="s">
        <v>209</v>
      </c>
      <c r="C5" s="7"/>
      <c r="D5" s="7"/>
      <c r="E5" s="7"/>
      <c r="F5" s="7"/>
      <c r="G5" s="7"/>
      <c r="H5" s="7"/>
    </row>
    <row r="6" spans="1:8" s="3" customFormat="1" ht="12.75">
      <c r="A6" s="1" t="s">
        <v>2</v>
      </c>
      <c r="B6" s="2"/>
      <c r="C6" s="2"/>
      <c r="D6" s="2"/>
      <c r="E6" s="2"/>
      <c r="F6" s="2"/>
      <c r="G6" s="2"/>
      <c r="H6" s="2"/>
    </row>
    <row r="7" spans="1:8" s="3" customFormat="1" ht="12.75">
      <c r="A7" s="1" t="s">
        <v>199</v>
      </c>
      <c r="B7" s="2"/>
      <c r="C7" s="2"/>
      <c r="D7" s="2"/>
      <c r="E7" s="2"/>
      <c r="F7" s="2"/>
      <c r="G7" s="2"/>
      <c r="H7" s="2"/>
    </row>
    <row r="8" spans="1:8" s="3" customFormat="1" ht="13.5" thickBot="1">
      <c r="A8" s="1" t="s">
        <v>3</v>
      </c>
      <c r="B8" s="2"/>
      <c r="C8" s="2"/>
      <c r="D8" s="2"/>
      <c r="E8" s="2"/>
      <c r="F8" s="2"/>
      <c r="G8" s="2"/>
      <c r="H8" s="2"/>
    </row>
    <row r="9" spans="1:8" s="10" customFormat="1" ht="12.75" customHeight="1">
      <c r="A9" s="8"/>
      <c r="B9" s="9" t="s">
        <v>4</v>
      </c>
      <c r="C9" s="319" t="s">
        <v>5</v>
      </c>
      <c r="D9" s="320"/>
      <c r="E9" s="320"/>
      <c r="F9" s="320"/>
      <c r="G9" s="320"/>
      <c r="H9" s="321"/>
    </row>
    <row r="10" spans="1:8" s="13" customFormat="1" ht="12.75" customHeight="1">
      <c r="A10" s="11" t="s">
        <v>6</v>
      </c>
      <c r="B10" s="12"/>
      <c r="C10" s="315" t="s">
        <v>7</v>
      </c>
      <c r="D10" s="316"/>
      <c r="E10" s="316"/>
      <c r="F10" s="316"/>
      <c r="G10" s="316"/>
      <c r="H10" s="317"/>
    </row>
    <row r="11" spans="1:8" s="16" customFormat="1" ht="56.25" customHeight="1" thickBot="1">
      <c r="A11" s="14" t="s">
        <v>8</v>
      </c>
      <c r="B11" s="15"/>
      <c r="C11" s="20" t="s">
        <v>9</v>
      </c>
      <c r="D11" s="16" t="s">
        <v>10</v>
      </c>
      <c r="E11" s="17" t="s">
        <v>11</v>
      </c>
      <c r="F11" s="17" t="s">
        <v>12</v>
      </c>
      <c r="G11" s="18" t="s">
        <v>13</v>
      </c>
      <c r="H11" s="19" t="s">
        <v>14</v>
      </c>
    </row>
    <row r="12" spans="1:11" s="26" customFormat="1" ht="13.5" customHeight="1" thickBot="1">
      <c r="A12" s="21" t="s">
        <v>15</v>
      </c>
      <c r="B12" s="22">
        <v>2</v>
      </c>
      <c r="C12" s="23">
        <v>3</v>
      </c>
      <c r="D12" s="23">
        <v>4</v>
      </c>
      <c r="E12" s="23">
        <v>5</v>
      </c>
      <c r="F12" s="23">
        <v>6</v>
      </c>
      <c r="G12" s="23">
        <v>7</v>
      </c>
      <c r="H12" s="24">
        <v>8</v>
      </c>
      <c r="I12" s="25">
        <v>27</v>
      </c>
      <c r="J12" s="25">
        <v>28</v>
      </c>
      <c r="K12" s="25">
        <v>29</v>
      </c>
    </row>
    <row r="13" spans="1:8" s="29" customFormat="1" ht="16.5">
      <c r="A13" s="27"/>
      <c r="B13" s="28" t="s">
        <v>16</v>
      </c>
      <c r="D13" s="30"/>
      <c r="E13" s="30"/>
      <c r="F13" s="30"/>
      <c r="G13" s="30"/>
      <c r="H13" s="31"/>
    </row>
    <row r="14" spans="1:8" s="34" customFormat="1" ht="11.25">
      <c r="A14" s="32"/>
      <c r="B14" s="33"/>
      <c r="C14" s="36"/>
      <c r="H14" s="35"/>
    </row>
    <row r="15" spans="1:8" s="43" customFormat="1" ht="32.25" customHeight="1" thickBot="1">
      <c r="A15" s="37"/>
      <c r="B15" s="38" t="s">
        <v>17</v>
      </c>
      <c r="C15" s="39">
        <f>SUM(D15:H15)</f>
        <v>0</v>
      </c>
      <c r="D15" s="40">
        <f>SUM(D16,D19,D20,)</f>
        <v>0</v>
      </c>
      <c r="E15" s="40">
        <f>SUM(E16,E19,E20,)</f>
        <v>0</v>
      </c>
      <c r="F15" s="41">
        <f>SUM(F16,F19,F20,)</f>
        <v>0</v>
      </c>
      <c r="G15" s="40">
        <f>SUM(G16,G19,G20,)</f>
        <v>0</v>
      </c>
      <c r="H15" s="42">
        <f>SUM(H16,H19,H20,)</f>
        <v>0</v>
      </c>
    </row>
    <row r="16" spans="1:8" s="49" customFormat="1" ht="21.75" customHeight="1" thickTop="1">
      <c r="A16" s="44"/>
      <c r="B16" s="45" t="s">
        <v>18</v>
      </c>
      <c r="C16" s="48">
        <f>SUM(D16:H16)</f>
        <v>0</v>
      </c>
      <c r="D16" s="46">
        <f>SUM(D17:D18)</f>
        <v>0</v>
      </c>
      <c r="E16" s="46">
        <f>SUM(E17:E18)</f>
        <v>0</v>
      </c>
      <c r="F16" s="46">
        <f>SUM(F17:F18)</f>
        <v>0</v>
      </c>
      <c r="G16" s="46">
        <f>SUM(G17:G18)</f>
        <v>0</v>
      </c>
      <c r="H16" s="47">
        <f>SUM(H17:H18)</f>
        <v>0</v>
      </c>
    </row>
    <row r="17" spans="1:8" s="49" customFormat="1" ht="11.25">
      <c r="A17" s="44"/>
      <c r="B17" s="50" t="s">
        <v>19</v>
      </c>
      <c r="C17" s="48">
        <f>SUM(D17:H17)</f>
        <v>0</v>
      </c>
      <c r="D17" s="51"/>
      <c r="E17" s="51"/>
      <c r="F17" s="51"/>
      <c r="G17" s="51"/>
      <c r="H17" s="52"/>
    </row>
    <row r="18" spans="1:8" s="49" customFormat="1" ht="11.25">
      <c r="A18" s="44"/>
      <c r="B18" s="50" t="s">
        <v>20</v>
      </c>
      <c r="C18" s="48">
        <f>SUM(D18:H18)</f>
        <v>0</v>
      </c>
      <c r="D18" s="51"/>
      <c r="E18" s="51"/>
      <c r="F18" s="51"/>
      <c r="G18" s="51"/>
      <c r="H18" s="52"/>
    </row>
    <row r="19" spans="1:8" s="59" customFormat="1" ht="15.75" customHeight="1">
      <c r="A19" s="53"/>
      <c r="B19" s="54" t="s">
        <v>21</v>
      </c>
      <c r="C19" s="55"/>
      <c r="D19" s="56"/>
      <c r="E19" s="56"/>
      <c r="F19" s="56"/>
      <c r="G19" s="57" t="s">
        <v>22</v>
      </c>
      <c r="H19" s="58" t="s">
        <v>22</v>
      </c>
    </row>
    <row r="20" spans="1:8" s="49" customFormat="1" ht="33.75">
      <c r="A20" s="60">
        <v>600</v>
      </c>
      <c r="B20" s="33" t="s">
        <v>23</v>
      </c>
      <c r="C20" s="61">
        <f aca="true" t="shared" si="0" ref="C20:C28">SUM(D20:H20)</f>
        <v>0</v>
      </c>
      <c r="D20" s="61">
        <f>SUM(D21:D28)</f>
        <v>0</v>
      </c>
      <c r="E20" s="62">
        <f>SUM(E21:E28)</f>
        <v>0</v>
      </c>
      <c r="F20" s="62">
        <f>SUM(F21:F28)</f>
        <v>0</v>
      </c>
      <c r="G20" s="61">
        <f>SUM(G21:G28)</f>
        <v>0</v>
      </c>
      <c r="H20" s="63">
        <f>SUM(H21:H28)</f>
        <v>0</v>
      </c>
    </row>
    <row r="21" spans="1:8" s="49" customFormat="1" ht="22.5">
      <c r="A21" s="44">
        <v>610</v>
      </c>
      <c r="B21" s="64" t="s">
        <v>24</v>
      </c>
      <c r="C21" s="65">
        <f t="shared" si="0"/>
        <v>0</v>
      </c>
      <c r="D21" s="66" t="s">
        <v>22</v>
      </c>
      <c r="E21" s="66" t="s">
        <v>22</v>
      </c>
      <c r="F21" s="66" t="s">
        <v>22</v>
      </c>
      <c r="G21" s="67"/>
      <c r="H21" s="68" t="s">
        <v>22</v>
      </c>
    </row>
    <row r="22" spans="1:8" s="49" customFormat="1" ht="33.75">
      <c r="A22" s="44">
        <v>630</v>
      </c>
      <c r="B22" s="64" t="s">
        <v>25</v>
      </c>
      <c r="C22" s="65">
        <f t="shared" si="0"/>
        <v>0</v>
      </c>
      <c r="D22" s="66" t="s">
        <v>22</v>
      </c>
      <c r="E22" s="66" t="s">
        <v>22</v>
      </c>
      <c r="F22" s="66" t="s">
        <v>22</v>
      </c>
      <c r="G22" s="67"/>
      <c r="H22" s="68" t="s">
        <v>22</v>
      </c>
    </row>
    <row r="23" spans="1:8" s="49" customFormat="1" ht="11.25">
      <c r="A23" s="44">
        <v>640</v>
      </c>
      <c r="B23" s="64" t="s">
        <v>26</v>
      </c>
      <c r="C23" s="65">
        <f t="shared" si="0"/>
        <v>0</v>
      </c>
      <c r="D23" s="66" t="s">
        <v>22</v>
      </c>
      <c r="E23" s="66" t="s">
        <v>22</v>
      </c>
      <c r="F23" s="66" t="s">
        <v>22</v>
      </c>
      <c r="G23" s="67"/>
      <c r="H23" s="68" t="s">
        <v>22</v>
      </c>
    </row>
    <row r="24" spans="1:8" s="49" customFormat="1" ht="33.75">
      <c r="A24" s="44">
        <v>660</v>
      </c>
      <c r="B24" s="64" t="s">
        <v>27</v>
      </c>
      <c r="C24" s="65">
        <f t="shared" si="0"/>
        <v>0</v>
      </c>
      <c r="D24" s="66" t="s">
        <v>22</v>
      </c>
      <c r="E24" s="66" t="s">
        <v>22</v>
      </c>
      <c r="F24" s="66" t="s">
        <v>22</v>
      </c>
      <c r="G24" s="67"/>
      <c r="H24" s="68" t="s">
        <v>22</v>
      </c>
    </row>
    <row r="25" spans="1:8" s="49" customFormat="1" ht="33.75">
      <c r="A25" s="44">
        <v>690</v>
      </c>
      <c r="B25" s="64" t="s">
        <v>28</v>
      </c>
      <c r="C25" s="65">
        <f t="shared" si="0"/>
        <v>0</v>
      </c>
      <c r="D25" s="66" t="s">
        <v>22</v>
      </c>
      <c r="E25" s="66" t="s">
        <v>22</v>
      </c>
      <c r="F25" s="66" t="s">
        <v>22</v>
      </c>
      <c r="G25" s="67"/>
      <c r="H25" s="68" t="s">
        <v>22</v>
      </c>
    </row>
    <row r="26" spans="1:8" s="49" customFormat="1" ht="11.25">
      <c r="A26" s="44"/>
      <c r="B26" s="64" t="s">
        <v>30</v>
      </c>
      <c r="C26" s="71">
        <f t="shared" si="0"/>
        <v>0</v>
      </c>
      <c r="D26" s="69"/>
      <c r="E26" s="69"/>
      <c r="F26" s="69"/>
      <c r="G26" s="67"/>
      <c r="H26" s="70"/>
    </row>
    <row r="27" spans="1:8" s="49" customFormat="1" ht="11.25">
      <c r="A27" s="44"/>
      <c r="B27" s="64" t="s">
        <v>30</v>
      </c>
      <c r="C27" s="71">
        <f t="shared" si="0"/>
        <v>0</v>
      </c>
      <c r="D27" s="69"/>
      <c r="E27" s="69"/>
      <c r="F27" s="69"/>
      <c r="G27" s="67"/>
      <c r="H27" s="70"/>
    </row>
    <row r="28" spans="1:8" s="49" customFormat="1" ht="11.25">
      <c r="A28" s="44"/>
      <c r="B28" s="64" t="s">
        <v>30</v>
      </c>
      <c r="C28" s="71">
        <f t="shared" si="0"/>
        <v>0</v>
      </c>
      <c r="D28" s="69"/>
      <c r="E28" s="69"/>
      <c r="F28" s="69"/>
      <c r="G28" s="67"/>
      <c r="H28" s="70"/>
    </row>
    <row r="29" spans="1:8" s="29" customFormat="1" ht="16.5">
      <c r="A29" s="27"/>
      <c r="B29" s="28" t="s">
        <v>31</v>
      </c>
      <c r="C29" s="72"/>
      <c r="H29" s="31"/>
    </row>
    <row r="30" spans="1:8" s="75" customFormat="1" ht="26.25" thickBot="1">
      <c r="A30" s="73"/>
      <c r="B30" s="74" t="s">
        <v>32</v>
      </c>
      <c r="C30" s="39">
        <f aca="true" t="shared" si="1" ref="C30:C35">SUM(D30:H30)</f>
        <v>4925</v>
      </c>
      <c r="D30" s="40">
        <f>SUM(D31,D156)</f>
        <v>4925</v>
      </c>
      <c r="E30" s="40">
        <f>SUM(E31,E156)</f>
        <v>0</v>
      </c>
      <c r="F30" s="41">
        <f>SUM(F31,F156)</f>
        <v>0</v>
      </c>
      <c r="G30" s="40">
        <f>SUM(G31,G156)</f>
        <v>0</v>
      </c>
      <c r="H30" s="42">
        <f>SUM(H31,H156)</f>
        <v>0</v>
      </c>
    </row>
    <row r="31" spans="1:8" s="81" customFormat="1" ht="36.75" thickTop="1">
      <c r="A31" s="76"/>
      <c r="B31" s="77" t="s">
        <v>33</v>
      </c>
      <c r="C31" s="80">
        <f t="shared" si="1"/>
        <v>4925</v>
      </c>
      <c r="D31" s="78">
        <f>SUM(D141,D32)</f>
        <v>4925</v>
      </c>
      <c r="E31" s="78">
        <f>SUM(E141,E32)</f>
        <v>0</v>
      </c>
      <c r="F31" s="79">
        <f>SUM(F141,F32)</f>
        <v>0</v>
      </c>
      <c r="G31" s="78">
        <f>SUM(G141,G32)</f>
        <v>0</v>
      </c>
      <c r="H31" s="63">
        <f>SUM(H141,H32)</f>
        <v>0</v>
      </c>
    </row>
    <row r="32" spans="1:8" s="84" customFormat="1" ht="22.5">
      <c r="A32" s="82"/>
      <c r="B32" s="33" t="s">
        <v>34</v>
      </c>
      <c r="C32" s="83">
        <f t="shared" si="1"/>
        <v>4925</v>
      </c>
      <c r="D32" s="61">
        <f>SUM(D33,D132,D133)</f>
        <v>4925</v>
      </c>
      <c r="E32" s="61">
        <f>SUM(E33,E132,E133)</f>
        <v>0</v>
      </c>
      <c r="F32" s="62">
        <f>SUM(F33,F132,F133)</f>
        <v>0</v>
      </c>
      <c r="G32" s="61">
        <f>SUM(G33,G132,G133)</f>
        <v>0</v>
      </c>
      <c r="H32" s="63">
        <f>SUM(H33,H132,H133)</f>
        <v>0</v>
      </c>
    </row>
    <row r="33" spans="1:8" s="34" customFormat="1" ht="11.25">
      <c r="A33" s="85">
        <v>1000</v>
      </c>
      <c r="B33" s="33" t="s">
        <v>35</v>
      </c>
      <c r="C33" s="83">
        <f t="shared" si="1"/>
        <v>0</v>
      </c>
      <c r="D33" s="61">
        <f>SUM(D34,D41,D42,D45,D92,D128)</f>
        <v>0</v>
      </c>
      <c r="E33" s="61">
        <f>SUM(E34,E41,E42,E45,E92,E128)</f>
        <v>0</v>
      </c>
      <c r="F33" s="62">
        <f>SUM(F34,F41,F42,F45,F92,F128)</f>
        <v>0</v>
      </c>
      <c r="G33" s="61">
        <f>SUM(G34,G41,G42,G45,G92,G128)</f>
        <v>0</v>
      </c>
      <c r="H33" s="63">
        <f>SUM(H34,H41,H42,H45,H92,H128)</f>
        <v>0</v>
      </c>
    </row>
    <row r="34" spans="1:8" s="59" customFormat="1" ht="11.25">
      <c r="A34" s="86">
        <v>1100</v>
      </c>
      <c r="B34" s="87" t="s">
        <v>36</v>
      </c>
      <c r="C34" s="89">
        <f t="shared" si="1"/>
        <v>0</v>
      </c>
      <c r="D34" s="88">
        <f>SUM(D35,D38:D40)</f>
        <v>0</v>
      </c>
      <c r="E34" s="88">
        <f>SUM(E35,E38:E40)</f>
        <v>0</v>
      </c>
      <c r="F34" s="88">
        <f>SUM(F35,F38:F40)</f>
        <v>0</v>
      </c>
      <c r="G34" s="88">
        <f>SUM(G35,G38:G40)</f>
        <v>0</v>
      </c>
      <c r="H34" s="88">
        <f>SUM(H35,H38:H40)</f>
        <v>0</v>
      </c>
    </row>
    <row r="35" spans="1:8" s="95" customFormat="1" ht="9.75">
      <c r="A35" s="90">
        <v>1110</v>
      </c>
      <c r="B35" s="91" t="s">
        <v>37</v>
      </c>
      <c r="C35" s="94">
        <f t="shared" si="1"/>
        <v>0</v>
      </c>
      <c r="D35" s="93"/>
      <c r="E35" s="93"/>
      <c r="F35" s="93"/>
      <c r="G35" s="93"/>
      <c r="H35" s="93"/>
    </row>
    <row r="36" spans="1:8" s="95" customFormat="1" ht="9.75">
      <c r="A36" s="96" t="s">
        <v>38</v>
      </c>
      <c r="B36" s="91" t="s">
        <v>39</v>
      </c>
      <c r="C36" s="94"/>
      <c r="D36" s="93"/>
      <c r="E36" s="93"/>
      <c r="F36" s="93"/>
      <c r="G36" s="93"/>
      <c r="H36" s="97"/>
    </row>
    <row r="37" spans="1:8" s="95" customFormat="1" ht="9.75" customHeight="1">
      <c r="A37" s="96" t="s">
        <v>40</v>
      </c>
      <c r="B37" s="91" t="s">
        <v>41</v>
      </c>
      <c r="C37" s="94"/>
      <c r="D37" s="93"/>
      <c r="E37" s="93"/>
      <c r="F37" s="93"/>
      <c r="G37" s="93"/>
      <c r="H37" s="97"/>
    </row>
    <row r="38" spans="1:8" s="95" customFormat="1" ht="9.75">
      <c r="A38" s="90">
        <v>1140</v>
      </c>
      <c r="B38" s="91" t="s">
        <v>42</v>
      </c>
      <c r="C38" s="94">
        <f aca="true" t="shared" si="2" ref="C38:C69">SUM(D38:H38)</f>
        <v>0</v>
      </c>
      <c r="D38" s="93"/>
      <c r="E38" s="93"/>
      <c r="F38" s="93"/>
      <c r="G38" s="93"/>
      <c r="H38" s="93"/>
    </row>
    <row r="39" spans="1:8" s="95" customFormat="1" ht="9.75">
      <c r="A39" s="90">
        <v>1150</v>
      </c>
      <c r="B39" s="91" t="s">
        <v>43</v>
      </c>
      <c r="C39" s="94">
        <f t="shared" si="2"/>
        <v>0</v>
      </c>
      <c r="D39" s="93"/>
      <c r="E39" s="93"/>
      <c r="F39" s="93"/>
      <c r="G39" s="93"/>
      <c r="H39" s="97"/>
    </row>
    <row r="40" spans="1:8" s="95" customFormat="1" ht="9.75">
      <c r="A40" s="90">
        <v>1170</v>
      </c>
      <c r="B40" s="91" t="s">
        <v>44</v>
      </c>
      <c r="C40" s="94">
        <f t="shared" si="2"/>
        <v>0</v>
      </c>
      <c r="D40" s="93"/>
      <c r="E40" s="93"/>
      <c r="F40" s="93"/>
      <c r="G40" s="93"/>
      <c r="H40" s="97"/>
    </row>
    <row r="41" spans="1:8" s="59" customFormat="1" ht="22.5">
      <c r="A41" s="98">
        <v>1200</v>
      </c>
      <c r="B41" s="87" t="s">
        <v>45</v>
      </c>
      <c r="C41" s="89">
        <f t="shared" si="2"/>
        <v>0</v>
      </c>
      <c r="D41" s="99"/>
      <c r="E41" s="99"/>
      <c r="F41" s="99"/>
      <c r="G41" s="99"/>
      <c r="H41" s="99"/>
    </row>
    <row r="42" spans="1:8" s="59" customFormat="1" ht="11.25">
      <c r="A42" s="86">
        <v>1300</v>
      </c>
      <c r="B42" s="87" t="s">
        <v>46</v>
      </c>
      <c r="C42" s="102">
        <f t="shared" si="2"/>
        <v>0</v>
      </c>
      <c r="D42" s="100">
        <f>SUM(D43:D44)</f>
        <v>0</v>
      </c>
      <c r="E42" s="100">
        <f>SUM(E43:E44)</f>
        <v>0</v>
      </c>
      <c r="F42" s="88">
        <f>SUM(F43:F44)</f>
        <v>0</v>
      </c>
      <c r="G42" s="100">
        <f>SUM(G43:G44)</f>
        <v>0</v>
      </c>
      <c r="H42" s="101">
        <f>SUM(H43:H44)</f>
        <v>0</v>
      </c>
    </row>
    <row r="43" spans="1:8" s="95" customFormat="1" ht="19.5">
      <c r="A43" s="90">
        <v>1310</v>
      </c>
      <c r="B43" s="91" t="s">
        <v>47</v>
      </c>
      <c r="C43" s="103">
        <f t="shared" si="2"/>
        <v>0</v>
      </c>
      <c r="D43" s="93"/>
      <c r="E43" s="93"/>
      <c r="F43" s="93"/>
      <c r="G43" s="93"/>
      <c r="H43" s="97"/>
    </row>
    <row r="44" spans="1:8" s="95" customFormat="1" ht="9.75">
      <c r="A44" s="104">
        <v>1330</v>
      </c>
      <c r="B44" s="91" t="s">
        <v>48</v>
      </c>
      <c r="C44" s="103">
        <f t="shared" si="2"/>
        <v>0</v>
      </c>
      <c r="D44" s="93"/>
      <c r="E44" s="93"/>
      <c r="F44" s="93"/>
      <c r="G44" s="93"/>
      <c r="H44" s="97"/>
    </row>
    <row r="45" spans="1:8" s="59" customFormat="1" ht="22.5">
      <c r="A45" s="98">
        <v>1400</v>
      </c>
      <c r="B45" s="87" t="s">
        <v>49</v>
      </c>
      <c r="C45" s="100">
        <f t="shared" si="2"/>
        <v>0</v>
      </c>
      <c r="D45" s="100">
        <f>SUM(D46,D52,D53,D61,D71,D75,D79,D87)</f>
        <v>0</v>
      </c>
      <c r="E45" s="100">
        <f>SUM(E46,E52,E53,E61,E71,E75,E79,E87)</f>
        <v>0</v>
      </c>
      <c r="F45" s="88">
        <f>SUM(F46,F52,F53,F61,F71,F75,F79,F87)</f>
        <v>0</v>
      </c>
      <c r="G45" s="100">
        <f>SUM(G46,G52,G53,G61,G71,G75,G79,G87)</f>
        <v>0</v>
      </c>
      <c r="H45" s="101">
        <f>SUM(H46,H52,H53,H61,H71,H75,H79,H87)</f>
        <v>0</v>
      </c>
    </row>
    <row r="46" spans="1:8" s="95" customFormat="1" ht="19.5">
      <c r="A46" s="90">
        <v>1410</v>
      </c>
      <c r="B46" s="91" t="s">
        <v>50</v>
      </c>
      <c r="C46" s="103">
        <f t="shared" si="2"/>
        <v>0</v>
      </c>
      <c r="D46" s="103">
        <f>SUM(D47:D51)</f>
        <v>0</v>
      </c>
      <c r="E46" s="103">
        <f>SUM(E47:E51)</f>
        <v>0</v>
      </c>
      <c r="F46" s="92">
        <f>SUM(F47:F51)</f>
        <v>0</v>
      </c>
      <c r="G46" s="103">
        <f>SUM(G47:G51)</f>
        <v>0</v>
      </c>
      <c r="H46" s="105">
        <f>SUM(H47:H51)</f>
        <v>0</v>
      </c>
    </row>
    <row r="47" spans="1:8" s="95" customFormat="1" ht="19.5">
      <c r="A47" s="106">
        <v>1411</v>
      </c>
      <c r="B47" s="91" t="s">
        <v>51</v>
      </c>
      <c r="C47" s="103">
        <f t="shared" si="2"/>
        <v>0</v>
      </c>
      <c r="D47" s="93"/>
      <c r="E47" s="93"/>
      <c r="F47" s="93"/>
      <c r="G47" s="93"/>
      <c r="H47" s="97"/>
    </row>
    <row r="48" spans="1:8" s="95" customFormat="1" ht="19.5">
      <c r="A48" s="106">
        <v>1412</v>
      </c>
      <c r="B48" s="91" t="s">
        <v>52</v>
      </c>
      <c r="C48" s="103">
        <f t="shared" si="2"/>
        <v>0</v>
      </c>
      <c r="D48" s="93"/>
      <c r="E48" s="93"/>
      <c r="F48" s="93"/>
      <c r="G48" s="93"/>
      <c r="H48" s="97"/>
    </row>
    <row r="49" spans="1:8" s="95" customFormat="1" ht="19.5">
      <c r="A49" s="106">
        <v>1413</v>
      </c>
      <c r="B49" s="91" t="s">
        <v>53</v>
      </c>
      <c r="C49" s="103">
        <f t="shared" si="2"/>
        <v>0</v>
      </c>
      <c r="D49" s="93"/>
      <c r="E49" s="93"/>
      <c r="F49" s="93"/>
      <c r="G49" s="93"/>
      <c r="H49" s="97"/>
    </row>
    <row r="50" spans="1:8" s="95" customFormat="1" ht="19.5">
      <c r="A50" s="106">
        <v>1414</v>
      </c>
      <c r="B50" s="91" t="s">
        <v>54</v>
      </c>
      <c r="C50" s="103">
        <f t="shared" si="2"/>
        <v>0</v>
      </c>
      <c r="D50" s="93"/>
      <c r="E50" s="93"/>
      <c r="F50" s="93"/>
      <c r="G50" s="93"/>
      <c r="H50" s="97"/>
    </row>
    <row r="51" spans="1:8" s="95" customFormat="1" ht="19.5">
      <c r="A51" s="106">
        <v>1415</v>
      </c>
      <c r="B51" s="91" t="s">
        <v>55</v>
      </c>
      <c r="C51" s="103">
        <f t="shared" si="2"/>
        <v>0</v>
      </c>
      <c r="D51" s="93"/>
      <c r="E51" s="93"/>
      <c r="F51" s="93"/>
      <c r="G51" s="93"/>
      <c r="H51" s="97"/>
    </row>
    <row r="52" spans="1:8" s="95" customFormat="1" ht="19.5">
      <c r="A52" s="90">
        <v>1420</v>
      </c>
      <c r="B52" s="91" t="s">
        <v>56</v>
      </c>
      <c r="C52" s="103">
        <f t="shared" si="2"/>
        <v>0</v>
      </c>
      <c r="D52" s="93"/>
      <c r="E52" s="93"/>
      <c r="F52" s="93"/>
      <c r="G52" s="93"/>
      <c r="H52" s="97"/>
    </row>
    <row r="53" spans="1:8" s="95" customFormat="1" ht="29.25">
      <c r="A53" s="90">
        <v>1440</v>
      </c>
      <c r="B53" s="91" t="s">
        <v>57</v>
      </c>
      <c r="C53" s="103">
        <f t="shared" si="2"/>
        <v>0</v>
      </c>
      <c r="D53" s="103">
        <f>SUM(D54:D60)</f>
        <v>0</v>
      </c>
      <c r="E53" s="103">
        <f>SUM(E54:E60)</f>
        <v>0</v>
      </c>
      <c r="F53" s="92">
        <f>SUM(F54:F60)</f>
        <v>0</v>
      </c>
      <c r="G53" s="103">
        <f>SUM(G54:G60)</f>
        <v>0</v>
      </c>
      <c r="H53" s="105">
        <f>SUM(H54:H60)</f>
        <v>0</v>
      </c>
    </row>
    <row r="54" spans="1:8" s="95" customFormat="1" ht="19.5">
      <c r="A54" s="106">
        <v>1441</v>
      </c>
      <c r="B54" s="91" t="s">
        <v>58</v>
      </c>
      <c r="C54" s="103">
        <f t="shared" si="2"/>
        <v>0</v>
      </c>
      <c r="D54" s="93"/>
      <c r="E54" s="93"/>
      <c r="F54" s="93"/>
      <c r="G54" s="93"/>
      <c r="H54" s="97"/>
    </row>
    <row r="55" spans="1:8" s="95" customFormat="1" ht="19.5">
      <c r="A55" s="106">
        <v>1442</v>
      </c>
      <c r="B55" s="91" t="s">
        <v>59</v>
      </c>
      <c r="C55" s="103">
        <f t="shared" si="2"/>
        <v>0</v>
      </c>
      <c r="D55" s="93"/>
      <c r="E55" s="93"/>
      <c r="F55" s="93"/>
      <c r="G55" s="93"/>
      <c r="H55" s="97"/>
    </row>
    <row r="56" spans="1:8" s="95" customFormat="1" ht="19.5">
      <c r="A56" s="106">
        <v>1443</v>
      </c>
      <c r="B56" s="91" t="s">
        <v>60</v>
      </c>
      <c r="C56" s="103">
        <f t="shared" si="2"/>
        <v>0</v>
      </c>
      <c r="D56" s="93"/>
      <c r="E56" s="93"/>
      <c r="F56" s="93"/>
      <c r="G56" s="93"/>
      <c r="H56" s="97"/>
    </row>
    <row r="57" spans="1:8" s="95" customFormat="1" ht="9.75">
      <c r="A57" s="106">
        <v>1444</v>
      </c>
      <c r="B57" s="91" t="s">
        <v>61</v>
      </c>
      <c r="C57" s="103">
        <f t="shared" si="2"/>
        <v>0</v>
      </c>
      <c r="D57" s="93"/>
      <c r="E57" s="93"/>
      <c r="F57" s="93"/>
      <c r="G57" s="93"/>
      <c r="H57" s="97"/>
    </row>
    <row r="58" spans="1:8" s="95" customFormat="1" ht="19.5">
      <c r="A58" s="106">
        <v>1445</v>
      </c>
      <c r="B58" s="91" t="s">
        <v>62</v>
      </c>
      <c r="C58" s="103">
        <f t="shared" si="2"/>
        <v>0</v>
      </c>
      <c r="D58" s="93"/>
      <c r="E58" s="93"/>
      <c r="F58" s="93"/>
      <c r="G58" s="93"/>
      <c r="H58" s="97"/>
    </row>
    <row r="59" spans="1:8" s="95" customFormat="1" ht="19.5">
      <c r="A59" s="106">
        <v>1447</v>
      </c>
      <c r="B59" s="91" t="s">
        <v>63</v>
      </c>
      <c r="C59" s="103">
        <f t="shared" si="2"/>
        <v>0</v>
      </c>
      <c r="D59" s="93"/>
      <c r="E59" s="93"/>
      <c r="F59" s="93"/>
      <c r="G59" s="93"/>
      <c r="H59" s="97"/>
    </row>
    <row r="60" spans="1:8" s="95" customFormat="1" ht="19.5">
      <c r="A60" s="106">
        <v>1449</v>
      </c>
      <c r="B60" s="91" t="s">
        <v>64</v>
      </c>
      <c r="C60" s="103">
        <f t="shared" si="2"/>
        <v>0</v>
      </c>
      <c r="D60" s="93"/>
      <c r="E60" s="93"/>
      <c r="F60" s="93"/>
      <c r="G60" s="93"/>
      <c r="H60" s="97"/>
    </row>
    <row r="61" spans="1:8" s="95" customFormat="1" ht="39">
      <c r="A61" s="90">
        <v>1450</v>
      </c>
      <c r="B61" s="91" t="s">
        <v>65</v>
      </c>
      <c r="C61" s="103">
        <f t="shared" si="2"/>
        <v>0</v>
      </c>
      <c r="D61" s="103">
        <f>SUM(D65:D70,D62)</f>
        <v>0</v>
      </c>
      <c r="E61" s="103">
        <f>SUM(E65:E70,E62)</f>
        <v>0</v>
      </c>
      <c r="F61" s="92">
        <f>SUM(F65:F70,F62)</f>
        <v>0</v>
      </c>
      <c r="G61" s="103">
        <f>SUM(G65:G70,G62)</f>
        <v>0</v>
      </c>
      <c r="H61" s="105">
        <f>SUM(H65:H70,H62)</f>
        <v>0</v>
      </c>
    </row>
    <row r="62" spans="1:8" s="95" customFormat="1" ht="19.5">
      <c r="A62" s="107">
        <v>1451</v>
      </c>
      <c r="B62" s="108" t="s">
        <v>66</v>
      </c>
      <c r="C62" s="103">
        <f t="shared" si="2"/>
        <v>0</v>
      </c>
      <c r="D62" s="92">
        <f>D63+D64</f>
        <v>0</v>
      </c>
      <c r="E62" s="92">
        <f>E63+E64</f>
        <v>0</v>
      </c>
      <c r="F62" s="92">
        <f>F63+F64</f>
        <v>0</v>
      </c>
      <c r="G62" s="92">
        <f>G63+G64</f>
        <v>0</v>
      </c>
      <c r="H62" s="109">
        <f>H63+H64</f>
        <v>0</v>
      </c>
    </row>
    <row r="63" spans="1:8" s="95" customFormat="1" ht="9.75">
      <c r="A63" s="106"/>
      <c r="B63" s="91" t="s">
        <v>67</v>
      </c>
      <c r="C63" s="103">
        <f t="shared" si="2"/>
        <v>0</v>
      </c>
      <c r="D63" s="93"/>
      <c r="E63" s="93"/>
      <c r="F63" s="93"/>
      <c r="G63" s="93"/>
      <c r="H63" s="97"/>
    </row>
    <row r="64" spans="1:8" s="95" customFormat="1" ht="9.75">
      <c r="A64" s="106"/>
      <c r="B64" s="91" t="s">
        <v>68</v>
      </c>
      <c r="C64" s="103">
        <f t="shared" si="2"/>
        <v>0</v>
      </c>
      <c r="D64" s="93"/>
      <c r="E64" s="93"/>
      <c r="F64" s="93"/>
      <c r="G64" s="93"/>
      <c r="H64" s="97"/>
    </row>
    <row r="65" spans="1:8" s="95" customFormat="1" ht="19.5">
      <c r="A65" s="106">
        <v>1452</v>
      </c>
      <c r="B65" s="91" t="s">
        <v>69</v>
      </c>
      <c r="C65" s="103">
        <f t="shared" si="2"/>
        <v>0</v>
      </c>
      <c r="D65" s="93"/>
      <c r="E65" s="93"/>
      <c r="F65" s="93"/>
      <c r="G65" s="93"/>
      <c r="H65" s="97"/>
    </row>
    <row r="66" spans="1:8" s="95" customFormat="1" ht="19.5">
      <c r="A66" s="106">
        <v>1453</v>
      </c>
      <c r="B66" s="91" t="s">
        <v>70</v>
      </c>
      <c r="C66" s="103">
        <f t="shared" si="2"/>
        <v>0</v>
      </c>
      <c r="D66" s="93"/>
      <c r="E66" s="93"/>
      <c r="F66" s="93"/>
      <c r="G66" s="93"/>
      <c r="H66" s="97"/>
    </row>
    <row r="67" spans="1:8" s="95" customFormat="1" ht="39">
      <c r="A67" s="106">
        <v>1454</v>
      </c>
      <c r="B67" s="91" t="s">
        <v>71</v>
      </c>
      <c r="C67" s="103">
        <f t="shared" si="2"/>
        <v>0</v>
      </c>
      <c r="D67" s="93"/>
      <c r="E67" s="93"/>
      <c r="F67" s="93"/>
      <c r="G67" s="93"/>
      <c r="H67" s="97"/>
    </row>
    <row r="68" spans="1:8" s="95" customFormat="1" ht="29.25">
      <c r="A68" s="106">
        <v>1455</v>
      </c>
      <c r="B68" s="91" t="s">
        <v>72</v>
      </c>
      <c r="C68" s="103">
        <f t="shared" si="2"/>
        <v>0</v>
      </c>
      <c r="D68" s="93"/>
      <c r="E68" s="93"/>
      <c r="F68" s="93"/>
      <c r="G68" s="93"/>
      <c r="H68" s="97"/>
    </row>
    <row r="69" spans="1:8" s="95" customFormat="1" ht="68.25">
      <c r="A69" s="106">
        <v>1456</v>
      </c>
      <c r="B69" s="91" t="s">
        <v>73</v>
      </c>
      <c r="C69" s="103">
        <f t="shared" si="2"/>
        <v>0</v>
      </c>
      <c r="D69" s="93"/>
      <c r="E69" s="93"/>
      <c r="F69" s="93"/>
      <c r="G69" s="93"/>
      <c r="H69" s="97"/>
    </row>
    <row r="70" spans="1:8" s="95" customFormat="1" ht="19.5">
      <c r="A70" s="106">
        <v>1459</v>
      </c>
      <c r="B70" s="91" t="s">
        <v>74</v>
      </c>
      <c r="C70" s="103">
        <f aca="true" t="shared" si="3" ref="C70:C101">SUM(D70:H70)</f>
        <v>0</v>
      </c>
      <c r="D70" s="93"/>
      <c r="E70" s="93"/>
      <c r="F70" s="93"/>
      <c r="G70" s="93"/>
      <c r="H70" s="97"/>
    </row>
    <row r="71" spans="1:8" s="95" customFormat="1" ht="19.5">
      <c r="A71" s="90">
        <v>1460</v>
      </c>
      <c r="B71" s="91" t="s">
        <v>75</v>
      </c>
      <c r="C71" s="103">
        <f t="shared" si="3"/>
        <v>0</v>
      </c>
      <c r="D71" s="103">
        <f>SUM(D72:D74)</f>
        <v>0</v>
      </c>
      <c r="E71" s="103">
        <f>SUM(E72:E74)</f>
        <v>0</v>
      </c>
      <c r="F71" s="92">
        <f>SUM(F72:F74)</f>
        <v>0</v>
      </c>
      <c r="G71" s="103">
        <f>SUM(G72:G74)</f>
        <v>0</v>
      </c>
      <c r="H71" s="105">
        <f>SUM(H72:H74)</f>
        <v>0</v>
      </c>
    </row>
    <row r="72" spans="1:8" s="95" customFormat="1" ht="29.25">
      <c r="A72" s="106">
        <v>1461</v>
      </c>
      <c r="B72" s="91" t="s">
        <v>76</v>
      </c>
      <c r="C72" s="103">
        <f t="shared" si="3"/>
        <v>0</v>
      </c>
      <c r="D72" s="93"/>
      <c r="E72" s="93"/>
      <c r="F72" s="93"/>
      <c r="G72" s="93"/>
      <c r="H72" s="97"/>
    </row>
    <row r="73" spans="1:8" s="95" customFormat="1" ht="29.25">
      <c r="A73" s="106">
        <v>1462</v>
      </c>
      <c r="B73" s="91" t="s">
        <v>77</v>
      </c>
      <c r="C73" s="103">
        <f t="shared" si="3"/>
        <v>0</v>
      </c>
      <c r="D73" s="93"/>
      <c r="E73" s="93"/>
      <c r="F73" s="93"/>
      <c r="G73" s="93"/>
      <c r="H73" s="97"/>
    </row>
    <row r="74" spans="1:8" s="95" customFormat="1" ht="29.25">
      <c r="A74" s="106">
        <v>1469</v>
      </c>
      <c r="B74" s="91" t="s">
        <v>78</v>
      </c>
      <c r="C74" s="103">
        <f t="shared" si="3"/>
        <v>0</v>
      </c>
      <c r="D74" s="93"/>
      <c r="E74" s="93"/>
      <c r="F74" s="93"/>
      <c r="G74" s="93"/>
      <c r="H74" s="97"/>
    </row>
    <row r="75" spans="1:8" s="95" customFormat="1" ht="29.25">
      <c r="A75" s="90">
        <v>1470</v>
      </c>
      <c r="B75" s="91" t="s">
        <v>79</v>
      </c>
      <c r="C75" s="103">
        <f t="shared" si="3"/>
        <v>0</v>
      </c>
      <c r="D75" s="103">
        <f>SUM(D76:D78)</f>
        <v>0</v>
      </c>
      <c r="E75" s="103">
        <f>SUM(E76:E78)</f>
        <v>0</v>
      </c>
      <c r="F75" s="92">
        <f>SUM(F76:F78)</f>
        <v>0</v>
      </c>
      <c r="G75" s="103">
        <f>SUM(G76:G78)</f>
        <v>0</v>
      </c>
      <c r="H75" s="105">
        <f>SUM(H76:H78)</f>
        <v>0</v>
      </c>
    </row>
    <row r="76" spans="1:8" s="95" customFormat="1" ht="9.75">
      <c r="A76" s="106">
        <v>1471</v>
      </c>
      <c r="B76" s="91" t="s">
        <v>80</v>
      </c>
      <c r="C76" s="103">
        <f t="shared" si="3"/>
        <v>0</v>
      </c>
      <c r="D76" s="93"/>
      <c r="E76" s="93"/>
      <c r="F76" s="93"/>
      <c r="G76" s="93"/>
      <c r="H76" s="97"/>
    </row>
    <row r="77" spans="1:8" s="95" customFormat="1" ht="9.75">
      <c r="A77" s="106">
        <v>1472</v>
      </c>
      <c r="B77" s="91" t="s">
        <v>81</v>
      </c>
      <c r="C77" s="103">
        <f t="shared" si="3"/>
        <v>0</v>
      </c>
      <c r="D77" s="93"/>
      <c r="E77" s="93"/>
      <c r="F77" s="93"/>
      <c r="G77" s="93"/>
      <c r="H77" s="97"/>
    </row>
    <row r="78" spans="1:8" s="95" customFormat="1" ht="9.75">
      <c r="A78" s="106">
        <v>1479</v>
      </c>
      <c r="B78" s="91" t="s">
        <v>82</v>
      </c>
      <c r="C78" s="103">
        <f t="shared" si="3"/>
        <v>0</v>
      </c>
      <c r="D78" s="93"/>
      <c r="E78" s="93"/>
      <c r="F78" s="93"/>
      <c r="G78" s="93"/>
      <c r="H78" s="97"/>
    </row>
    <row r="79" spans="1:8" s="95" customFormat="1" ht="9.75">
      <c r="A79" s="90">
        <v>1480</v>
      </c>
      <c r="B79" s="91" t="s">
        <v>83</v>
      </c>
      <c r="C79" s="103">
        <f t="shared" si="3"/>
        <v>0</v>
      </c>
      <c r="D79" s="103">
        <f>SUM(D80:D86)</f>
        <v>0</v>
      </c>
      <c r="E79" s="103">
        <f>SUM(E80:E86)</f>
        <v>0</v>
      </c>
      <c r="F79" s="92">
        <f>SUM(F80:F86)</f>
        <v>0</v>
      </c>
      <c r="G79" s="103">
        <f>SUM(G80:G86)</f>
        <v>0</v>
      </c>
      <c r="H79" s="105">
        <f>SUM(H80:H86)</f>
        <v>0</v>
      </c>
    </row>
    <row r="80" spans="1:8" s="95" customFormat="1" ht="19.5">
      <c r="A80" s="106">
        <v>1481</v>
      </c>
      <c r="B80" s="91" t="s">
        <v>84</v>
      </c>
      <c r="C80" s="103">
        <f t="shared" si="3"/>
        <v>0</v>
      </c>
      <c r="D80" s="93"/>
      <c r="E80" s="93"/>
      <c r="F80" s="93"/>
      <c r="G80" s="93"/>
      <c r="H80" s="97"/>
    </row>
    <row r="81" spans="1:8" s="95" customFormat="1" ht="19.5">
      <c r="A81" s="106">
        <v>1482</v>
      </c>
      <c r="B81" s="91" t="s">
        <v>85</v>
      </c>
      <c r="C81" s="103">
        <f t="shared" si="3"/>
        <v>0</v>
      </c>
      <c r="D81" s="93"/>
      <c r="E81" s="93"/>
      <c r="F81" s="93"/>
      <c r="G81" s="93"/>
      <c r="H81" s="97"/>
    </row>
    <row r="82" spans="1:8" s="95" customFormat="1" ht="19.5">
      <c r="A82" s="106">
        <v>1483</v>
      </c>
      <c r="B82" s="91" t="s">
        <v>86</v>
      </c>
      <c r="C82" s="103">
        <f t="shared" si="3"/>
        <v>0</v>
      </c>
      <c r="D82" s="93"/>
      <c r="E82" s="93"/>
      <c r="F82" s="93"/>
      <c r="G82" s="93"/>
      <c r="H82" s="97"/>
    </row>
    <row r="83" spans="1:8" s="95" customFormat="1" ht="29.25">
      <c r="A83" s="106">
        <v>1484</v>
      </c>
      <c r="B83" s="91" t="s">
        <v>87</v>
      </c>
      <c r="C83" s="103">
        <f t="shared" si="3"/>
        <v>0</v>
      </c>
      <c r="D83" s="93"/>
      <c r="E83" s="93"/>
      <c r="F83" s="93"/>
      <c r="G83" s="93"/>
      <c r="H83" s="97"/>
    </row>
    <row r="84" spans="1:8" s="95" customFormat="1" ht="19.5">
      <c r="A84" s="106">
        <v>1485</v>
      </c>
      <c r="B84" s="91" t="s">
        <v>88</v>
      </c>
      <c r="C84" s="103">
        <f t="shared" si="3"/>
        <v>0</v>
      </c>
      <c r="D84" s="93"/>
      <c r="E84" s="93"/>
      <c r="F84" s="93"/>
      <c r="G84" s="93"/>
      <c r="H84" s="97"/>
    </row>
    <row r="85" spans="1:8" s="95" customFormat="1" ht="9.75">
      <c r="A85" s="106">
        <v>1486</v>
      </c>
      <c r="B85" s="91" t="s">
        <v>89</v>
      </c>
      <c r="C85" s="103">
        <f t="shared" si="3"/>
        <v>0</v>
      </c>
      <c r="D85" s="93"/>
      <c r="E85" s="93"/>
      <c r="F85" s="93"/>
      <c r="G85" s="93"/>
      <c r="H85" s="97"/>
    </row>
    <row r="86" spans="1:8" s="95" customFormat="1" ht="29.25">
      <c r="A86" s="106">
        <v>1489</v>
      </c>
      <c r="B86" s="91" t="s">
        <v>90</v>
      </c>
      <c r="C86" s="103">
        <f t="shared" si="3"/>
        <v>0</v>
      </c>
      <c r="D86" s="93"/>
      <c r="E86" s="93"/>
      <c r="F86" s="93"/>
      <c r="G86" s="93"/>
      <c r="H86" s="97"/>
    </row>
    <row r="87" spans="1:8" s="95" customFormat="1" ht="9.75">
      <c r="A87" s="90">
        <v>1490</v>
      </c>
      <c r="B87" s="91" t="s">
        <v>91</v>
      </c>
      <c r="C87" s="103">
        <f t="shared" si="3"/>
        <v>0</v>
      </c>
      <c r="D87" s="103">
        <f>SUM(D88:D91)</f>
        <v>0</v>
      </c>
      <c r="E87" s="103">
        <f>SUM(E88:E91)</f>
        <v>0</v>
      </c>
      <c r="F87" s="92">
        <f>SUM(F88:F91)</f>
        <v>0</v>
      </c>
      <c r="G87" s="103">
        <f>SUM(G88:G91)</f>
        <v>0</v>
      </c>
      <c r="H87" s="105">
        <f>SUM(H88:H91)</f>
        <v>0</v>
      </c>
    </row>
    <row r="88" spans="1:8" s="95" customFormat="1" ht="9.75">
      <c r="A88" s="106">
        <v>1491</v>
      </c>
      <c r="B88" s="91" t="s">
        <v>92</v>
      </c>
      <c r="C88" s="103">
        <f t="shared" si="3"/>
        <v>0</v>
      </c>
      <c r="D88" s="93"/>
      <c r="E88" s="93"/>
      <c r="F88" s="93"/>
      <c r="G88" s="93"/>
      <c r="H88" s="97"/>
    </row>
    <row r="89" spans="1:8" s="95" customFormat="1" ht="9.75">
      <c r="A89" s="106">
        <v>1492</v>
      </c>
      <c r="B89" s="91" t="s">
        <v>93</v>
      </c>
      <c r="C89" s="103">
        <f t="shared" si="3"/>
        <v>0</v>
      </c>
      <c r="D89" s="93"/>
      <c r="E89" s="93"/>
      <c r="F89" s="93"/>
      <c r="G89" s="93"/>
      <c r="H89" s="97"/>
    </row>
    <row r="90" spans="1:8" s="95" customFormat="1" ht="9.75">
      <c r="A90" s="106">
        <v>1493</v>
      </c>
      <c r="B90" s="91" t="s">
        <v>94</v>
      </c>
      <c r="C90" s="103">
        <f t="shared" si="3"/>
        <v>0</v>
      </c>
      <c r="D90" s="93"/>
      <c r="E90" s="93"/>
      <c r="F90" s="93"/>
      <c r="G90" s="93"/>
      <c r="H90" s="97"/>
    </row>
    <row r="91" spans="1:8" s="95" customFormat="1" ht="19.5">
      <c r="A91" s="106">
        <v>1499</v>
      </c>
      <c r="B91" s="91" t="s">
        <v>95</v>
      </c>
      <c r="C91" s="103">
        <f t="shared" si="3"/>
        <v>0</v>
      </c>
      <c r="D91" s="93"/>
      <c r="E91" s="93"/>
      <c r="F91" s="93"/>
      <c r="G91" s="93"/>
      <c r="H91" s="97"/>
    </row>
    <row r="92" spans="1:8" s="59" customFormat="1" ht="45">
      <c r="A92" s="98">
        <v>1500</v>
      </c>
      <c r="B92" s="87" t="s">
        <v>96</v>
      </c>
      <c r="C92" s="100">
        <f t="shared" si="3"/>
        <v>0</v>
      </c>
      <c r="D92" s="100">
        <f>SUM(D93,D97,D105,D106,D107,D114,D123,D124,D127)</f>
        <v>0</v>
      </c>
      <c r="E92" s="100">
        <f>SUM(E93,E97,E105,E106,E107,E114,E123,E124,E127)</f>
        <v>0</v>
      </c>
      <c r="F92" s="88">
        <f>SUM(F93,F97,F105,F106,F107,F114,F123,F124,F127)</f>
        <v>0</v>
      </c>
      <c r="G92" s="100">
        <f>SUM(G93,G97,G105,G106,G107,G114,G123,G124,G127)</f>
        <v>0</v>
      </c>
      <c r="H92" s="101">
        <f>SUM(H93,H97,H105,H106,H107,H114,H123,H124,H127)</f>
        <v>0</v>
      </c>
    </row>
    <row r="93" spans="1:8" s="95" customFormat="1" ht="19.5">
      <c r="A93" s="90">
        <v>1510</v>
      </c>
      <c r="B93" s="91" t="s">
        <v>97</v>
      </c>
      <c r="C93" s="103">
        <f t="shared" si="3"/>
        <v>0</v>
      </c>
      <c r="D93" s="103">
        <f>SUM(D94:D96)</f>
        <v>0</v>
      </c>
      <c r="E93" s="103">
        <f>SUM(E94:E96)</f>
        <v>0</v>
      </c>
      <c r="F93" s="92">
        <f>SUM(F94:F96)</f>
        <v>0</v>
      </c>
      <c r="G93" s="103">
        <f>SUM(G94:G96)</f>
        <v>0</v>
      </c>
      <c r="H93" s="105">
        <f>SUM(H94:H96)</f>
        <v>0</v>
      </c>
    </row>
    <row r="94" spans="1:8" s="95" customFormat="1" ht="9.75">
      <c r="A94" s="106">
        <v>1511</v>
      </c>
      <c r="B94" s="91" t="s">
        <v>98</v>
      </c>
      <c r="C94" s="103">
        <f t="shared" si="3"/>
        <v>0</v>
      </c>
      <c r="D94" s="93"/>
      <c r="E94" s="93"/>
      <c r="F94" s="93"/>
      <c r="G94" s="93"/>
      <c r="H94" s="97"/>
    </row>
    <row r="95" spans="1:8" s="95" customFormat="1" ht="9.75">
      <c r="A95" s="106">
        <v>1512</v>
      </c>
      <c r="B95" s="91" t="s">
        <v>99</v>
      </c>
      <c r="C95" s="103">
        <f t="shared" si="3"/>
        <v>0</v>
      </c>
      <c r="D95" s="93"/>
      <c r="E95" s="93"/>
      <c r="F95" s="93"/>
      <c r="G95" s="93"/>
      <c r="H95" s="97"/>
    </row>
    <row r="96" spans="1:8" s="95" customFormat="1" ht="9.75">
      <c r="A96" s="106">
        <v>1513</v>
      </c>
      <c r="B96" s="91" t="s">
        <v>100</v>
      </c>
      <c r="C96" s="103">
        <f t="shared" si="3"/>
        <v>0</v>
      </c>
      <c r="D96" s="93"/>
      <c r="E96" s="93"/>
      <c r="F96" s="93"/>
      <c r="G96" s="93"/>
      <c r="H96" s="97"/>
    </row>
    <row r="97" spans="1:8" s="95" customFormat="1" ht="29.25">
      <c r="A97" s="90">
        <v>1520</v>
      </c>
      <c r="B97" s="91" t="s">
        <v>101</v>
      </c>
      <c r="C97" s="103">
        <f t="shared" si="3"/>
        <v>0</v>
      </c>
      <c r="D97" s="103">
        <f>SUM(D98:D104)</f>
        <v>0</v>
      </c>
      <c r="E97" s="103">
        <f>SUM(E98:E104)</f>
        <v>0</v>
      </c>
      <c r="F97" s="92">
        <f>SUM(F98:F104)</f>
        <v>0</v>
      </c>
      <c r="G97" s="103">
        <f>SUM(G98:G104)</f>
        <v>0</v>
      </c>
      <c r="H97" s="105">
        <f>SUM(H98:H104)</f>
        <v>0</v>
      </c>
    </row>
    <row r="98" spans="1:8" s="95" customFormat="1" ht="9.75">
      <c r="A98" s="106">
        <v>1521</v>
      </c>
      <c r="B98" s="91" t="s">
        <v>102</v>
      </c>
      <c r="C98" s="103">
        <f t="shared" si="3"/>
        <v>0</v>
      </c>
      <c r="D98" s="93"/>
      <c r="E98" s="93"/>
      <c r="F98" s="93"/>
      <c r="G98" s="93"/>
      <c r="H98" s="97"/>
    </row>
    <row r="99" spans="1:8" s="95" customFormat="1" ht="9.75">
      <c r="A99" s="106">
        <v>1522</v>
      </c>
      <c r="B99" s="91" t="s">
        <v>103</v>
      </c>
      <c r="C99" s="103">
        <f t="shared" si="3"/>
        <v>0</v>
      </c>
      <c r="D99" s="93"/>
      <c r="E99" s="93"/>
      <c r="F99" s="93"/>
      <c r="G99" s="93"/>
      <c r="H99" s="97"/>
    </row>
    <row r="100" spans="1:8" s="95" customFormat="1" ht="9.75">
      <c r="A100" s="106">
        <v>1523</v>
      </c>
      <c r="B100" s="91" t="s">
        <v>104</v>
      </c>
      <c r="C100" s="103">
        <f t="shared" si="3"/>
        <v>0</v>
      </c>
      <c r="D100" s="93"/>
      <c r="E100" s="93"/>
      <c r="F100" s="93"/>
      <c r="G100" s="93"/>
      <c r="H100" s="97"/>
    </row>
    <row r="101" spans="1:8" s="95" customFormat="1" ht="9.75">
      <c r="A101" s="106">
        <v>1524</v>
      </c>
      <c r="B101" s="91" t="s">
        <v>105</v>
      </c>
      <c r="C101" s="103">
        <f t="shared" si="3"/>
        <v>0</v>
      </c>
      <c r="D101" s="93"/>
      <c r="E101" s="93"/>
      <c r="F101" s="93"/>
      <c r="G101" s="93"/>
      <c r="H101" s="97"/>
    </row>
    <row r="102" spans="1:8" s="95" customFormat="1" ht="9.75">
      <c r="A102" s="106">
        <v>1525</v>
      </c>
      <c r="B102" s="91" t="s">
        <v>106</v>
      </c>
      <c r="C102" s="103">
        <f aca="true" t="shared" si="4" ref="C102:C133">SUM(D102:H102)</f>
        <v>0</v>
      </c>
      <c r="D102" s="93"/>
      <c r="E102" s="93"/>
      <c r="F102" s="93"/>
      <c r="G102" s="93"/>
      <c r="H102" s="97"/>
    </row>
    <row r="103" spans="1:8" s="95" customFormat="1" ht="9.75">
      <c r="A103" s="106">
        <v>1528</v>
      </c>
      <c r="B103" s="91" t="s">
        <v>107</v>
      </c>
      <c r="C103" s="103">
        <f t="shared" si="4"/>
        <v>0</v>
      </c>
      <c r="D103" s="93"/>
      <c r="E103" s="93"/>
      <c r="F103" s="93"/>
      <c r="G103" s="93"/>
      <c r="H103" s="97"/>
    </row>
    <row r="104" spans="1:8" s="95" customFormat="1" ht="19.5">
      <c r="A104" s="106">
        <v>1529</v>
      </c>
      <c r="B104" s="91" t="s">
        <v>108</v>
      </c>
      <c r="C104" s="103">
        <f t="shared" si="4"/>
        <v>0</v>
      </c>
      <c r="D104" s="93"/>
      <c r="E104" s="93"/>
      <c r="F104" s="93"/>
      <c r="G104" s="93"/>
      <c r="H104" s="97"/>
    </row>
    <row r="105" spans="1:8" s="95" customFormat="1" ht="19.5">
      <c r="A105" s="90">
        <v>1530</v>
      </c>
      <c r="B105" s="91" t="s">
        <v>109</v>
      </c>
      <c r="C105" s="103">
        <f t="shared" si="4"/>
        <v>0</v>
      </c>
      <c r="D105" s="93"/>
      <c r="E105" s="93"/>
      <c r="F105" s="93"/>
      <c r="G105" s="93"/>
      <c r="H105" s="97"/>
    </row>
    <row r="106" spans="1:8" s="95" customFormat="1" ht="19.5">
      <c r="A106" s="90">
        <v>1540</v>
      </c>
      <c r="B106" s="91" t="s">
        <v>110</v>
      </c>
      <c r="C106" s="103">
        <f t="shared" si="4"/>
        <v>0</v>
      </c>
      <c r="D106" s="93"/>
      <c r="E106" s="93"/>
      <c r="F106" s="93"/>
      <c r="G106" s="93"/>
      <c r="H106" s="97"/>
    </row>
    <row r="107" spans="1:8" s="95" customFormat="1" ht="19.5">
      <c r="A107" s="90">
        <v>1550</v>
      </c>
      <c r="B107" s="91" t="s">
        <v>111</v>
      </c>
      <c r="C107" s="103">
        <f t="shared" si="4"/>
        <v>0</v>
      </c>
      <c r="D107" s="103">
        <f>SUM(D108:D113)</f>
        <v>0</v>
      </c>
      <c r="E107" s="103">
        <f>SUM(E108:E113)</f>
        <v>0</v>
      </c>
      <c r="F107" s="92">
        <f>SUM(F108:F113)</f>
        <v>0</v>
      </c>
      <c r="G107" s="103">
        <f>SUM(G108:G113)</f>
        <v>0</v>
      </c>
      <c r="H107" s="105">
        <f>SUM(H108:H113)</f>
        <v>0</v>
      </c>
    </row>
    <row r="108" spans="1:8" s="95" customFormat="1" ht="9.75">
      <c r="A108" s="106">
        <v>1551</v>
      </c>
      <c r="B108" s="91" t="s">
        <v>112</v>
      </c>
      <c r="C108" s="103">
        <f t="shared" si="4"/>
        <v>0</v>
      </c>
      <c r="D108" s="93"/>
      <c r="E108" s="93"/>
      <c r="F108" s="93"/>
      <c r="G108" s="93"/>
      <c r="H108" s="97"/>
    </row>
    <row r="109" spans="1:8" s="95" customFormat="1" ht="9.75">
      <c r="A109" s="106">
        <v>1552</v>
      </c>
      <c r="B109" s="91" t="s">
        <v>113</v>
      </c>
      <c r="C109" s="103">
        <f t="shared" si="4"/>
        <v>0</v>
      </c>
      <c r="D109" s="93"/>
      <c r="E109" s="93"/>
      <c r="F109" s="93"/>
      <c r="G109" s="93"/>
      <c r="H109" s="97"/>
    </row>
    <row r="110" spans="1:8" s="95" customFormat="1" ht="19.5">
      <c r="A110" s="106">
        <v>1553</v>
      </c>
      <c r="B110" s="91" t="s">
        <v>114</v>
      </c>
      <c r="C110" s="103">
        <f t="shared" si="4"/>
        <v>0</v>
      </c>
      <c r="D110" s="93"/>
      <c r="E110" s="93"/>
      <c r="F110" s="93"/>
      <c r="G110" s="93"/>
      <c r="H110" s="97"/>
    </row>
    <row r="111" spans="1:8" s="95" customFormat="1" ht="29.25">
      <c r="A111" s="106">
        <v>1554</v>
      </c>
      <c r="B111" s="91" t="s">
        <v>115</v>
      </c>
      <c r="C111" s="103">
        <f t="shared" si="4"/>
        <v>0</v>
      </c>
      <c r="D111" s="93"/>
      <c r="E111" s="93"/>
      <c r="F111" s="93"/>
      <c r="G111" s="93"/>
      <c r="H111" s="97"/>
    </row>
    <row r="112" spans="1:8" s="95" customFormat="1" ht="19.5">
      <c r="A112" s="106">
        <v>1555</v>
      </c>
      <c r="B112" s="91" t="s">
        <v>116</v>
      </c>
      <c r="C112" s="103">
        <f t="shared" si="4"/>
        <v>0</v>
      </c>
      <c r="D112" s="93"/>
      <c r="E112" s="93"/>
      <c r="F112" s="93"/>
      <c r="G112" s="93"/>
      <c r="H112" s="97"/>
    </row>
    <row r="113" spans="1:8" s="95" customFormat="1" ht="19.5">
      <c r="A113" s="106">
        <v>1559</v>
      </c>
      <c r="B113" s="91" t="s">
        <v>117</v>
      </c>
      <c r="C113" s="103">
        <f t="shared" si="4"/>
        <v>0</v>
      </c>
      <c r="D113" s="93"/>
      <c r="E113" s="93"/>
      <c r="F113" s="93"/>
      <c r="G113" s="93"/>
      <c r="H113" s="97"/>
    </row>
    <row r="114" spans="1:8" s="95" customFormat="1" ht="29.25">
      <c r="A114" s="90">
        <v>1560</v>
      </c>
      <c r="B114" s="91" t="s">
        <v>118</v>
      </c>
      <c r="C114" s="103">
        <f t="shared" si="4"/>
        <v>0</v>
      </c>
      <c r="D114" s="103">
        <f>SUM(D115:D122)</f>
        <v>0</v>
      </c>
      <c r="E114" s="103">
        <f>SUM(E115:E122)</f>
        <v>0</v>
      </c>
      <c r="F114" s="103">
        <f>SUM(F115:F122)</f>
        <v>0</v>
      </c>
      <c r="G114" s="103">
        <f>SUM(G115:G122)</f>
        <v>0</v>
      </c>
      <c r="H114" s="105">
        <f>SUM(H115:H122)</f>
        <v>0</v>
      </c>
    </row>
    <row r="115" spans="1:8" s="95" customFormat="1" ht="19.5">
      <c r="A115" s="106">
        <v>1561</v>
      </c>
      <c r="B115" s="91" t="s">
        <v>119</v>
      </c>
      <c r="C115" s="103">
        <f t="shared" si="4"/>
        <v>0</v>
      </c>
      <c r="D115" s="93"/>
      <c r="E115" s="93"/>
      <c r="F115" s="93"/>
      <c r="G115" s="93"/>
      <c r="H115" s="97"/>
    </row>
    <row r="116" spans="1:8" s="95" customFormat="1" ht="19.5">
      <c r="A116" s="106">
        <v>1562</v>
      </c>
      <c r="B116" s="91" t="s">
        <v>120</v>
      </c>
      <c r="C116" s="103">
        <f t="shared" si="4"/>
        <v>0</v>
      </c>
      <c r="D116" s="93"/>
      <c r="E116" s="93"/>
      <c r="F116" s="93"/>
      <c r="G116" s="93"/>
      <c r="H116" s="97"/>
    </row>
    <row r="117" spans="1:8" s="95" customFormat="1" ht="9.75">
      <c r="A117" s="106">
        <v>1563</v>
      </c>
      <c r="B117" s="91" t="s">
        <v>121</v>
      </c>
      <c r="C117" s="103">
        <f t="shared" si="4"/>
        <v>0</v>
      </c>
      <c r="D117" s="93"/>
      <c r="E117" s="93"/>
      <c r="F117" s="93"/>
      <c r="G117" s="93"/>
      <c r="H117" s="97"/>
    </row>
    <row r="118" spans="1:8" s="95" customFormat="1" ht="9.75">
      <c r="A118" s="106">
        <v>1564</v>
      </c>
      <c r="B118" s="91" t="s">
        <v>122</v>
      </c>
      <c r="C118" s="103">
        <f t="shared" si="4"/>
        <v>0</v>
      </c>
      <c r="D118" s="93"/>
      <c r="E118" s="93"/>
      <c r="F118" s="93"/>
      <c r="G118" s="93"/>
      <c r="H118" s="97"/>
    </row>
    <row r="119" spans="1:8" s="95" customFormat="1" ht="9.75" customHeight="1">
      <c r="A119" s="106">
        <v>1565</v>
      </c>
      <c r="B119" s="91" t="s">
        <v>123</v>
      </c>
      <c r="C119" s="103">
        <f t="shared" si="4"/>
        <v>0</v>
      </c>
      <c r="D119" s="93"/>
      <c r="E119" s="93"/>
      <c r="F119" s="93"/>
      <c r="G119" s="93"/>
      <c r="H119" s="97"/>
    </row>
    <row r="120" spans="1:8" s="95" customFormat="1" ht="9.75" customHeight="1">
      <c r="A120" s="106">
        <v>1566</v>
      </c>
      <c r="B120" s="110" t="s">
        <v>124</v>
      </c>
      <c r="C120" s="103">
        <f t="shared" si="4"/>
        <v>0</v>
      </c>
      <c r="D120" s="93"/>
      <c r="E120" s="93"/>
      <c r="F120" s="93"/>
      <c r="G120" s="93"/>
      <c r="H120" s="97"/>
    </row>
    <row r="121" spans="1:8" s="95" customFormat="1" ht="41.25" customHeight="1">
      <c r="A121" s="106">
        <v>1567</v>
      </c>
      <c r="B121" s="110" t="s">
        <v>125</v>
      </c>
      <c r="C121" s="103">
        <f t="shared" si="4"/>
        <v>0</v>
      </c>
      <c r="D121" s="93"/>
      <c r="E121" s="93"/>
      <c r="F121" s="93"/>
      <c r="G121" s="93"/>
      <c r="H121" s="97"/>
    </row>
    <row r="122" spans="1:8" s="95" customFormat="1" ht="9.75" customHeight="1">
      <c r="A122" s="106">
        <v>1568</v>
      </c>
      <c r="B122" s="108" t="s">
        <v>126</v>
      </c>
      <c r="C122" s="103">
        <f t="shared" si="4"/>
        <v>0</v>
      </c>
      <c r="D122" s="93"/>
      <c r="E122" s="93"/>
      <c r="F122" s="93"/>
      <c r="G122" s="93"/>
      <c r="H122" s="97"/>
    </row>
    <row r="123" spans="1:8" s="95" customFormat="1" ht="9.75">
      <c r="A123" s="90">
        <v>1570</v>
      </c>
      <c r="B123" s="91" t="s">
        <v>127</v>
      </c>
      <c r="C123" s="103">
        <f t="shared" si="4"/>
        <v>0</v>
      </c>
      <c r="D123" s="93"/>
      <c r="E123" s="93"/>
      <c r="F123" s="93"/>
      <c r="G123" s="93"/>
      <c r="H123" s="97"/>
    </row>
    <row r="124" spans="1:8" s="95" customFormat="1" ht="19.5">
      <c r="A124" s="90">
        <v>1580</v>
      </c>
      <c r="B124" s="91" t="s">
        <v>128</v>
      </c>
      <c r="C124" s="103">
        <f t="shared" si="4"/>
        <v>0</v>
      </c>
      <c r="D124" s="103">
        <f>SUM(D125:D126)</f>
        <v>0</v>
      </c>
      <c r="E124" s="103">
        <f>SUM(E125:E126)</f>
        <v>0</v>
      </c>
      <c r="F124" s="92">
        <f>SUM(F125:F126)</f>
        <v>0</v>
      </c>
      <c r="G124" s="103">
        <f>SUM(G125:G126)</f>
        <v>0</v>
      </c>
      <c r="H124" s="105">
        <f>SUM(H125:H126)</f>
        <v>0</v>
      </c>
    </row>
    <row r="125" spans="1:8" s="95" customFormat="1" ht="9.75">
      <c r="A125" s="106">
        <v>1581</v>
      </c>
      <c r="B125" s="91" t="s">
        <v>129</v>
      </c>
      <c r="C125" s="103">
        <f t="shared" si="4"/>
        <v>0</v>
      </c>
      <c r="D125" s="93"/>
      <c r="E125" s="93"/>
      <c r="F125" s="93"/>
      <c r="G125" s="93"/>
      <c r="H125" s="97"/>
    </row>
    <row r="126" spans="1:8" s="95" customFormat="1" ht="19.5">
      <c r="A126" s="106">
        <v>1583</v>
      </c>
      <c r="B126" s="91" t="s">
        <v>130</v>
      </c>
      <c r="C126" s="103">
        <f t="shared" si="4"/>
        <v>0</v>
      </c>
      <c r="D126" s="93"/>
      <c r="E126" s="93"/>
      <c r="F126" s="93"/>
      <c r="G126" s="93"/>
      <c r="H126" s="97"/>
    </row>
    <row r="127" spans="1:8" s="95" customFormat="1" ht="9.75">
      <c r="A127" s="90">
        <v>1590</v>
      </c>
      <c r="B127" s="91" t="s">
        <v>131</v>
      </c>
      <c r="C127" s="103">
        <f t="shared" si="4"/>
        <v>0</v>
      </c>
      <c r="D127" s="93"/>
      <c r="E127" s="93"/>
      <c r="F127" s="93"/>
      <c r="G127" s="93"/>
      <c r="H127" s="97"/>
    </row>
    <row r="128" spans="1:8" s="59" customFormat="1" ht="22.5">
      <c r="A128" s="86">
        <v>1600</v>
      </c>
      <c r="B128" s="87" t="s">
        <v>132</v>
      </c>
      <c r="C128" s="100">
        <f t="shared" si="4"/>
        <v>0</v>
      </c>
      <c r="D128" s="100">
        <f>SUM(D129,D130,D131)</f>
        <v>0</v>
      </c>
      <c r="E128" s="100">
        <f>SUM(E129,E130,E131)</f>
        <v>0</v>
      </c>
      <c r="F128" s="88">
        <f>SUM(F129,F130,F131)</f>
        <v>0</v>
      </c>
      <c r="G128" s="100">
        <f>SUM(G129,G130,G131)</f>
        <v>0</v>
      </c>
      <c r="H128" s="101">
        <f>SUM(H129,H130,H131)</f>
        <v>0</v>
      </c>
    </row>
    <row r="129" spans="1:8" s="95" customFormat="1" ht="9.75">
      <c r="A129" s="90">
        <v>1610</v>
      </c>
      <c r="B129" s="91" t="s">
        <v>133</v>
      </c>
      <c r="C129" s="103">
        <f t="shared" si="4"/>
        <v>0</v>
      </c>
      <c r="D129" s="93"/>
      <c r="E129" s="93"/>
      <c r="F129" s="93"/>
      <c r="G129" s="93"/>
      <c r="H129" s="97"/>
    </row>
    <row r="130" spans="1:8" s="95" customFormat="1" ht="9.75">
      <c r="A130" s="90">
        <v>1620</v>
      </c>
      <c r="B130" s="91" t="s">
        <v>134</v>
      </c>
      <c r="C130" s="103">
        <f t="shared" si="4"/>
        <v>0</v>
      </c>
      <c r="D130" s="93"/>
      <c r="E130" s="93"/>
      <c r="F130" s="93"/>
      <c r="G130" s="93"/>
      <c r="H130" s="97"/>
    </row>
    <row r="131" spans="1:8" s="95" customFormat="1" ht="9.75">
      <c r="A131" s="90">
        <v>1630</v>
      </c>
      <c r="B131" s="91" t="s">
        <v>135</v>
      </c>
      <c r="C131" s="103">
        <f t="shared" si="4"/>
        <v>0</v>
      </c>
      <c r="D131" s="93"/>
      <c r="E131" s="93"/>
      <c r="F131" s="93"/>
      <c r="G131" s="93"/>
      <c r="H131" s="97"/>
    </row>
    <row r="132" spans="1:8" s="59" customFormat="1" ht="22.5">
      <c r="A132" s="86">
        <v>2000</v>
      </c>
      <c r="B132" s="87" t="s">
        <v>136</v>
      </c>
      <c r="C132" s="100">
        <f t="shared" si="4"/>
        <v>0</v>
      </c>
      <c r="D132" s="99"/>
      <c r="E132" s="99"/>
      <c r="F132" s="99"/>
      <c r="G132" s="99"/>
      <c r="H132" s="111"/>
    </row>
    <row r="133" spans="1:8" s="59" customFormat="1" ht="22.5">
      <c r="A133" s="86">
        <v>3000</v>
      </c>
      <c r="B133" s="87" t="s">
        <v>137</v>
      </c>
      <c r="C133" s="100">
        <f t="shared" si="4"/>
        <v>4925</v>
      </c>
      <c r="D133" s="100">
        <f>SUM(D134,D135,D136,D137,D138,D139,D140)</f>
        <v>4925</v>
      </c>
      <c r="E133" s="100">
        <f>SUM(E134,E135,E136,E137,E138,E139,E140)</f>
        <v>0</v>
      </c>
      <c r="F133" s="88">
        <f>SUM(F134,F135,F136,F137,F138,F139,F140)</f>
        <v>0</v>
      </c>
      <c r="G133" s="100">
        <f>SUM(G134,G135,G136,G137,G138,G139,G140)</f>
        <v>0</v>
      </c>
      <c r="H133" s="101">
        <f>SUM(H134,H135,H136,H137,H138,H139,H140)</f>
        <v>0</v>
      </c>
    </row>
    <row r="134" spans="1:8" s="49" customFormat="1" ht="11.25">
      <c r="A134" s="85">
        <v>3100</v>
      </c>
      <c r="B134" s="45" t="s">
        <v>138</v>
      </c>
      <c r="C134" s="65">
        <f aca="true" t="shared" si="5" ref="C134:C158">SUM(D134:H134)</f>
        <v>0</v>
      </c>
      <c r="D134" s="51"/>
      <c r="E134" s="51"/>
      <c r="F134" s="51"/>
      <c r="G134" s="51"/>
      <c r="H134" s="52"/>
    </row>
    <row r="135" spans="1:8" s="49" customFormat="1" ht="22.5">
      <c r="A135" s="85">
        <v>3200</v>
      </c>
      <c r="B135" s="45" t="s">
        <v>139</v>
      </c>
      <c r="C135" s="65">
        <f t="shared" si="5"/>
        <v>0</v>
      </c>
      <c r="D135" s="51"/>
      <c r="E135" s="51"/>
      <c r="F135" s="51"/>
      <c r="G135" s="51"/>
      <c r="H135" s="52"/>
    </row>
    <row r="136" spans="1:8" s="49" customFormat="1" ht="22.5">
      <c r="A136" s="85">
        <v>3300</v>
      </c>
      <c r="B136" s="45" t="s">
        <v>140</v>
      </c>
      <c r="C136" s="65">
        <f t="shared" si="5"/>
        <v>0</v>
      </c>
      <c r="D136" s="51"/>
      <c r="E136" s="51"/>
      <c r="F136" s="51"/>
      <c r="G136" s="51"/>
      <c r="H136" s="52"/>
    </row>
    <row r="137" spans="1:8" s="49" customFormat="1" ht="22.5">
      <c r="A137" s="85">
        <v>3400</v>
      </c>
      <c r="B137" s="45" t="s">
        <v>141</v>
      </c>
      <c r="C137" s="65">
        <f t="shared" si="5"/>
        <v>4925</v>
      </c>
      <c r="D137" s="51">
        <v>4925</v>
      </c>
      <c r="E137" s="51"/>
      <c r="F137" s="51"/>
      <c r="G137" s="51"/>
      <c r="H137" s="52"/>
    </row>
    <row r="138" spans="1:8" s="49" customFormat="1" ht="11.25">
      <c r="A138" s="85">
        <v>3500</v>
      </c>
      <c r="B138" s="45" t="s">
        <v>142</v>
      </c>
      <c r="C138" s="65">
        <f t="shared" si="5"/>
        <v>0</v>
      </c>
      <c r="D138" s="51"/>
      <c r="E138" s="51"/>
      <c r="F138" s="51"/>
      <c r="G138" s="51"/>
      <c r="H138" s="52"/>
    </row>
    <row r="139" spans="1:8" s="49" customFormat="1" ht="22.5">
      <c r="A139" s="85">
        <v>3600</v>
      </c>
      <c r="B139" s="45" t="s">
        <v>143</v>
      </c>
      <c r="C139" s="65">
        <f t="shared" si="5"/>
        <v>0</v>
      </c>
      <c r="D139" s="51"/>
      <c r="E139" s="51"/>
      <c r="F139" s="51"/>
      <c r="G139" s="51"/>
      <c r="H139" s="52"/>
    </row>
    <row r="140" spans="1:8" s="49" customFormat="1" ht="33.75">
      <c r="A140" s="85">
        <v>3800</v>
      </c>
      <c r="B140" s="45" t="s">
        <v>144</v>
      </c>
      <c r="C140" s="65">
        <f t="shared" si="5"/>
        <v>0</v>
      </c>
      <c r="D140" s="51"/>
      <c r="E140" s="51"/>
      <c r="F140" s="51"/>
      <c r="G140" s="51"/>
      <c r="H140" s="52"/>
    </row>
    <row r="141" spans="1:8" s="84" customFormat="1" ht="51">
      <c r="A141" s="112"/>
      <c r="B141" s="113" t="s">
        <v>145</v>
      </c>
      <c r="C141" s="114">
        <f t="shared" si="5"/>
        <v>0</v>
      </c>
      <c r="D141" s="114">
        <f>SUM(D142,D154,D155)</f>
        <v>0</v>
      </c>
      <c r="E141" s="114">
        <f>SUM(E142,E154,E155)</f>
        <v>0</v>
      </c>
      <c r="F141" s="115">
        <f>SUM(F142,F154,F155)</f>
        <v>0</v>
      </c>
      <c r="G141" s="114">
        <f>SUM(G142,G154,G155)</f>
        <v>0</v>
      </c>
      <c r="H141" s="116">
        <f>SUM(H142,H154,H155)</f>
        <v>0</v>
      </c>
    </row>
    <row r="142" spans="1:8" s="59" customFormat="1" ht="20.25" customHeight="1">
      <c r="A142" s="117">
        <v>4000</v>
      </c>
      <c r="B142" s="54" t="s">
        <v>146</v>
      </c>
      <c r="C142" s="118">
        <f t="shared" si="5"/>
        <v>0</v>
      </c>
      <c r="D142" s="118">
        <f>SUM(D143,D149,D150,D151,D152,D153)</f>
        <v>0</v>
      </c>
      <c r="E142" s="118">
        <f>SUM(E143,E149,E150,E151,E152,E153)</f>
        <v>0</v>
      </c>
      <c r="F142" s="118">
        <f>SUM(F143,F149,F150,F151,F152,F153)</f>
        <v>0</v>
      </c>
      <c r="G142" s="118">
        <f>SUM(G143,G149,G150,G151,G152,G153)</f>
        <v>0</v>
      </c>
      <c r="H142" s="119">
        <f>SUM(H143,H149,H150,H151,H152,H153)</f>
        <v>0</v>
      </c>
    </row>
    <row r="143" spans="1:8" s="49" customFormat="1" ht="22.5">
      <c r="A143" s="85">
        <v>4100</v>
      </c>
      <c r="B143" s="45" t="s">
        <v>147</v>
      </c>
      <c r="C143" s="65">
        <f t="shared" si="5"/>
        <v>0</v>
      </c>
      <c r="D143" s="65">
        <f>SUM(D144:D148)</f>
        <v>0</v>
      </c>
      <c r="E143" s="65">
        <f>SUM(E144:E148)</f>
        <v>0</v>
      </c>
      <c r="F143" s="46">
        <f>SUM(F144:F148)</f>
        <v>0</v>
      </c>
      <c r="G143" s="65">
        <f>SUM(G144:G148)</f>
        <v>0</v>
      </c>
      <c r="H143" s="120">
        <f>SUM(H144:H148)</f>
        <v>0</v>
      </c>
    </row>
    <row r="144" spans="1:8" s="95" customFormat="1" ht="9.75">
      <c r="A144" s="90">
        <v>4110</v>
      </c>
      <c r="B144" s="91" t="s">
        <v>148</v>
      </c>
      <c r="C144" s="103">
        <f t="shared" si="5"/>
        <v>0</v>
      </c>
      <c r="D144" s="93"/>
      <c r="E144" s="93"/>
      <c r="F144" s="93"/>
      <c r="G144" s="93"/>
      <c r="H144" s="97"/>
    </row>
    <row r="145" spans="1:8" s="95" customFormat="1" ht="9.75">
      <c r="A145" s="90">
        <v>4140</v>
      </c>
      <c r="B145" s="91" t="s">
        <v>149</v>
      </c>
      <c r="C145" s="103">
        <f t="shared" si="5"/>
        <v>0</v>
      </c>
      <c r="D145" s="93"/>
      <c r="E145" s="93"/>
      <c r="F145" s="93"/>
      <c r="G145" s="93"/>
      <c r="H145" s="97"/>
    </row>
    <row r="146" spans="1:8" s="95" customFormat="1" ht="9.75">
      <c r="A146" s="90">
        <v>4150</v>
      </c>
      <c r="B146" s="91" t="s">
        <v>150</v>
      </c>
      <c r="C146" s="103">
        <f t="shared" si="5"/>
        <v>0</v>
      </c>
      <c r="D146" s="93"/>
      <c r="E146" s="93"/>
      <c r="F146" s="93"/>
      <c r="G146" s="93"/>
      <c r="H146" s="97"/>
    </row>
    <row r="147" spans="1:8" s="95" customFormat="1" ht="19.5">
      <c r="A147" s="90">
        <v>4160</v>
      </c>
      <c r="B147" s="91" t="s">
        <v>151</v>
      </c>
      <c r="C147" s="103">
        <f t="shared" si="5"/>
        <v>0</v>
      </c>
      <c r="D147" s="93"/>
      <c r="E147" s="93"/>
      <c r="F147" s="93"/>
      <c r="G147" s="93"/>
      <c r="H147" s="97"/>
    </row>
    <row r="148" spans="1:8" s="95" customFormat="1" ht="9.75">
      <c r="A148" s="90">
        <v>4180</v>
      </c>
      <c r="B148" s="91" t="s">
        <v>152</v>
      </c>
      <c r="C148" s="103">
        <f t="shared" si="5"/>
        <v>0</v>
      </c>
      <c r="D148" s="93"/>
      <c r="E148" s="93"/>
      <c r="F148" s="93"/>
      <c r="G148" s="93"/>
      <c r="H148" s="97"/>
    </row>
    <row r="149" spans="1:8" s="49" customFormat="1" ht="22.5">
      <c r="A149" s="85">
        <v>4200</v>
      </c>
      <c r="B149" s="45" t="s">
        <v>153</v>
      </c>
      <c r="C149" s="65">
        <f t="shared" si="5"/>
        <v>0</v>
      </c>
      <c r="D149" s="51"/>
      <c r="E149" s="51"/>
      <c r="F149" s="51"/>
      <c r="G149" s="51"/>
      <c r="H149" s="52"/>
    </row>
    <row r="150" spans="1:8" s="49" customFormat="1" ht="11.25">
      <c r="A150" s="85">
        <v>4300</v>
      </c>
      <c r="B150" s="121" t="s">
        <v>154</v>
      </c>
      <c r="C150" s="65">
        <f t="shared" si="5"/>
        <v>0</v>
      </c>
      <c r="D150" s="51"/>
      <c r="E150" s="51"/>
      <c r="F150" s="51"/>
      <c r="G150" s="51"/>
      <c r="H150" s="52"/>
    </row>
    <row r="151" spans="1:8" s="49" customFormat="1" ht="33.75">
      <c r="A151" s="122">
        <v>4400</v>
      </c>
      <c r="B151" s="121" t="s">
        <v>155</v>
      </c>
      <c r="C151" s="65">
        <f t="shared" si="5"/>
        <v>0</v>
      </c>
      <c r="D151" s="51"/>
      <c r="E151" s="51"/>
      <c r="F151" s="51"/>
      <c r="G151" s="51"/>
      <c r="H151" s="52"/>
    </row>
    <row r="152" spans="1:8" s="49" customFormat="1" ht="22.5">
      <c r="A152" s="85">
        <v>4500</v>
      </c>
      <c r="B152" s="121" t="s">
        <v>156</v>
      </c>
      <c r="C152" s="65">
        <f t="shared" si="5"/>
        <v>0</v>
      </c>
      <c r="D152" s="51"/>
      <c r="E152" s="51"/>
      <c r="F152" s="51"/>
      <c r="G152" s="51"/>
      <c r="H152" s="52"/>
    </row>
    <row r="153" spans="1:8" s="49" customFormat="1" ht="11.25">
      <c r="A153" s="85">
        <v>4700</v>
      </c>
      <c r="B153" s="121" t="s">
        <v>157</v>
      </c>
      <c r="C153" s="65">
        <f t="shared" si="5"/>
        <v>0</v>
      </c>
      <c r="D153" s="51"/>
      <c r="E153" s="51"/>
      <c r="F153" s="51"/>
      <c r="G153" s="51"/>
      <c r="H153" s="52"/>
    </row>
    <row r="154" spans="1:8" s="49" customFormat="1" ht="11.25">
      <c r="A154" s="85">
        <v>6000</v>
      </c>
      <c r="B154" s="123" t="s">
        <v>158</v>
      </c>
      <c r="C154" s="61">
        <f t="shared" si="5"/>
        <v>0</v>
      </c>
      <c r="D154" s="51"/>
      <c r="E154" s="51"/>
      <c r="F154" s="51"/>
      <c r="G154" s="51"/>
      <c r="H154" s="52"/>
    </row>
    <row r="155" spans="1:8" s="59" customFormat="1" ht="11.25">
      <c r="A155" s="86">
        <v>7000</v>
      </c>
      <c r="B155" s="124" t="s">
        <v>159</v>
      </c>
      <c r="C155" s="118">
        <f t="shared" si="5"/>
        <v>0</v>
      </c>
      <c r="D155" s="99"/>
      <c r="E155" s="99"/>
      <c r="F155" s="99"/>
      <c r="G155" s="99"/>
      <c r="H155" s="111"/>
    </row>
    <row r="156" spans="1:8" s="59" customFormat="1" ht="22.5">
      <c r="A156" s="125"/>
      <c r="B156" s="126" t="s">
        <v>160</v>
      </c>
      <c r="C156" s="88">
        <f t="shared" si="5"/>
        <v>0</v>
      </c>
      <c r="D156" s="88">
        <f>SUM(D157:D158)</f>
        <v>0</v>
      </c>
      <c r="E156" s="88">
        <f>SUM(E157:E158)</f>
        <v>0</v>
      </c>
      <c r="F156" s="88">
        <f>SUM(F157:F158)</f>
        <v>0</v>
      </c>
      <c r="G156" s="88">
        <f>SUM(G157:G158)</f>
        <v>0</v>
      </c>
      <c r="H156" s="127">
        <f>SUM(H157:H158)</f>
        <v>0</v>
      </c>
    </row>
    <row r="157" spans="1:8" s="59" customFormat="1" ht="11.25">
      <c r="A157" s="125"/>
      <c r="B157" s="128" t="s">
        <v>19</v>
      </c>
      <c r="C157" s="100">
        <f t="shared" si="5"/>
        <v>0</v>
      </c>
      <c r="D157" s="99"/>
      <c r="E157" s="99"/>
      <c r="F157" s="99"/>
      <c r="G157" s="99"/>
      <c r="H157" s="111"/>
    </row>
    <row r="158" spans="1:8" s="59" customFormat="1" ht="11.25">
      <c r="A158" s="125"/>
      <c r="B158" s="128" t="s">
        <v>20</v>
      </c>
      <c r="C158" s="100">
        <f t="shared" si="5"/>
        <v>0</v>
      </c>
      <c r="D158" s="99"/>
      <c r="E158" s="99"/>
      <c r="F158" s="99"/>
      <c r="G158" s="99"/>
      <c r="H158" s="111"/>
    </row>
    <row r="159" spans="1:8" s="130" customFormat="1" ht="8.25">
      <c r="A159" s="129"/>
      <c r="B159" s="130" t="s">
        <v>161</v>
      </c>
      <c r="C159" s="131">
        <f aca="true" t="shared" si="6" ref="C159:H159">SUM(C156,C155,C154,C142,C133,C132,C128,C92,C45,C42,C41,C34)</f>
        <v>4925</v>
      </c>
      <c r="D159" s="131">
        <f t="shared" si="6"/>
        <v>4925</v>
      </c>
      <c r="E159" s="131">
        <f t="shared" si="6"/>
        <v>0</v>
      </c>
      <c r="F159" s="131">
        <f t="shared" si="6"/>
        <v>0</v>
      </c>
      <c r="G159" s="131">
        <f t="shared" si="6"/>
        <v>0</v>
      </c>
      <c r="H159" s="132">
        <f t="shared" si="6"/>
        <v>0</v>
      </c>
    </row>
    <row r="160" s="134" customFormat="1" ht="11.25">
      <c r="A160" s="133"/>
    </row>
    <row r="161" s="134" customFormat="1" ht="11.25">
      <c r="A161" s="133"/>
    </row>
    <row r="162" s="134" customFormat="1" ht="11.25">
      <c r="A162" s="133"/>
    </row>
    <row r="163" s="134" customFormat="1" ht="11.25">
      <c r="A163" s="133"/>
    </row>
    <row r="164" s="134" customFormat="1" ht="11.25">
      <c r="A164" s="133"/>
    </row>
    <row r="165" s="134" customFormat="1" ht="11.25">
      <c r="A165" s="133"/>
    </row>
    <row r="166" s="134" customFormat="1" ht="11.25">
      <c r="A166" s="133"/>
    </row>
    <row r="167" s="134" customFormat="1" ht="11.25">
      <c r="A167" s="133"/>
    </row>
    <row r="168" s="134" customFormat="1" ht="11.25">
      <c r="A168" s="133"/>
    </row>
    <row r="169" s="134" customFormat="1" ht="11.25">
      <c r="A169" s="133"/>
    </row>
    <row r="170" s="134" customFormat="1" ht="11.25">
      <c r="A170" s="133"/>
    </row>
    <row r="171" s="134" customFormat="1" ht="11.25">
      <c r="A171" s="133"/>
    </row>
    <row r="172" s="134" customFormat="1" ht="11.25">
      <c r="A172" s="133"/>
    </row>
    <row r="173" s="134" customFormat="1" ht="11.25">
      <c r="A173" s="133"/>
    </row>
    <row r="174" s="134" customFormat="1" ht="11.25">
      <c r="A174" s="133"/>
    </row>
    <row r="175" s="134" customFormat="1" ht="11.25">
      <c r="A175" s="133"/>
    </row>
    <row r="176" s="134" customFormat="1" ht="11.25">
      <c r="A176" s="133"/>
    </row>
    <row r="177" s="134" customFormat="1" ht="11.25">
      <c r="A177" s="133"/>
    </row>
    <row r="178" s="134" customFormat="1" ht="11.25">
      <c r="A178" s="133"/>
    </row>
    <row r="179" s="134" customFormat="1" ht="11.25">
      <c r="A179" s="133"/>
    </row>
    <row r="180" s="134" customFormat="1" ht="11.25">
      <c r="A180" s="133"/>
    </row>
    <row r="181" s="134" customFormat="1" ht="11.25">
      <c r="A181" s="133"/>
    </row>
    <row r="182" s="134" customFormat="1" ht="11.25">
      <c r="A182" s="133"/>
    </row>
    <row r="183" s="134" customFormat="1" ht="11.25">
      <c r="A183" s="133"/>
    </row>
    <row r="184" s="134" customFormat="1" ht="11.25">
      <c r="A184" s="133"/>
    </row>
    <row r="185" s="134" customFormat="1" ht="11.25">
      <c r="A185" s="133"/>
    </row>
    <row r="186" s="134" customFormat="1" ht="11.25">
      <c r="A186" s="133"/>
    </row>
    <row r="187" s="134" customFormat="1" ht="11.25">
      <c r="A187" s="133"/>
    </row>
    <row r="188" s="134" customFormat="1" ht="11.25">
      <c r="A188" s="133"/>
    </row>
    <row r="189" s="134" customFormat="1" ht="11.25">
      <c r="A189" s="133"/>
    </row>
    <row r="190" s="134" customFormat="1" ht="11.25">
      <c r="A190" s="133"/>
    </row>
    <row r="191" s="134" customFormat="1" ht="11.25">
      <c r="A191" s="133"/>
    </row>
    <row r="192" s="134" customFormat="1" ht="11.25">
      <c r="A192" s="133"/>
    </row>
    <row r="193" s="134" customFormat="1" ht="11.25">
      <c r="A193" s="133"/>
    </row>
    <row r="194" s="134" customFormat="1" ht="11.25">
      <c r="A194" s="133"/>
    </row>
    <row r="195" s="134" customFormat="1" ht="11.25">
      <c r="A195" s="133"/>
    </row>
    <row r="196" s="134" customFormat="1" ht="11.25">
      <c r="A196" s="133"/>
    </row>
    <row r="197" s="134" customFormat="1" ht="11.25">
      <c r="A197" s="133"/>
    </row>
    <row r="198" s="134" customFormat="1" ht="11.25">
      <c r="A198" s="133"/>
    </row>
    <row r="199" s="134" customFormat="1" ht="11.25">
      <c r="A199" s="133"/>
    </row>
    <row r="200" s="134" customFormat="1" ht="11.25">
      <c r="A200" s="133"/>
    </row>
    <row r="201" s="134" customFormat="1" ht="11.25">
      <c r="A201" s="133"/>
    </row>
    <row r="202" s="134" customFormat="1" ht="11.25">
      <c r="A202" s="133"/>
    </row>
    <row r="203" s="134" customFormat="1" ht="11.25">
      <c r="A203" s="133"/>
    </row>
    <row r="204" s="134" customFormat="1" ht="11.25">
      <c r="A204" s="133"/>
    </row>
    <row r="205" s="134" customFormat="1" ht="11.25">
      <c r="A205" s="133"/>
    </row>
    <row r="206" s="134" customFormat="1" ht="11.25">
      <c r="A206" s="133"/>
    </row>
    <row r="207" s="134" customFormat="1" ht="11.25">
      <c r="A207" s="133"/>
    </row>
    <row r="208" s="134" customFormat="1" ht="11.25">
      <c r="A208" s="133"/>
    </row>
    <row r="209" s="134" customFormat="1" ht="11.25">
      <c r="A209" s="133"/>
    </row>
    <row r="210" s="134" customFormat="1" ht="11.25">
      <c r="A210" s="133"/>
    </row>
    <row r="211" s="134" customFormat="1" ht="11.25">
      <c r="A211" s="133"/>
    </row>
    <row r="212" s="134" customFormat="1" ht="11.25">
      <c r="A212" s="133"/>
    </row>
    <row r="213" s="134" customFormat="1" ht="11.25">
      <c r="A213" s="133"/>
    </row>
    <row r="214" s="134" customFormat="1" ht="11.25">
      <c r="A214" s="133"/>
    </row>
    <row r="215" s="134" customFormat="1" ht="11.25">
      <c r="A215" s="133"/>
    </row>
    <row r="216" s="134" customFormat="1" ht="11.25">
      <c r="A216" s="133"/>
    </row>
    <row r="217" s="134" customFormat="1" ht="11.25">
      <c r="A217" s="133"/>
    </row>
    <row r="218" s="134" customFormat="1" ht="11.25">
      <c r="A218" s="133"/>
    </row>
    <row r="219" s="134" customFormat="1" ht="11.25">
      <c r="A219" s="133"/>
    </row>
    <row r="220" s="134" customFormat="1" ht="11.25">
      <c r="A220" s="133"/>
    </row>
    <row r="221" s="134" customFormat="1" ht="11.25">
      <c r="A221" s="133"/>
    </row>
    <row r="222" s="134" customFormat="1" ht="11.25">
      <c r="A222" s="133"/>
    </row>
    <row r="223" s="134" customFormat="1" ht="11.25">
      <c r="A223" s="133"/>
    </row>
    <row r="224" s="134" customFormat="1" ht="11.25">
      <c r="A224" s="133"/>
    </row>
    <row r="225" s="134" customFormat="1" ht="11.25">
      <c r="A225" s="133"/>
    </row>
    <row r="226" s="134" customFormat="1" ht="11.25">
      <c r="A226" s="133"/>
    </row>
    <row r="227" s="134" customFormat="1" ht="11.25">
      <c r="A227" s="133"/>
    </row>
    <row r="228" s="134" customFormat="1" ht="11.25">
      <c r="A228" s="133"/>
    </row>
    <row r="229" s="134" customFormat="1" ht="11.25">
      <c r="A229" s="133"/>
    </row>
    <row r="230" s="134" customFormat="1" ht="11.25">
      <c r="A230" s="133"/>
    </row>
    <row r="231" s="134" customFormat="1" ht="11.25">
      <c r="A231" s="133"/>
    </row>
    <row r="232" s="134" customFormat="1" ht="11.25">
      <c r="A232" s="133"/>
    </row>
    <row r="233" s="134" customFormat="1" ht="11.25">
      <c r="A233" s="133"/>
    </row>
    <row r="234" s="134" customFormat="1" ht="11.25">
      <c r="A234" s="133"/>
    </row>
    <row r="235" s="134" customFormat="1" ht="11.25">
      <c r="A235" s="133"/>
    </row>
    <row r="236" s="134" customFormat="1" ht="11.25">
      <c r="A236" s="133"/>
    </row>
    <row r="237" s="134" customFormat="1" ht="11.25">
      <c r="A237" s="133"/>
    </row>
    <row r="238" s="134" customFormat="1" ht="11.25">
      <c r="A238" s="133"/>
    </row>
    <row r="239" s="134" customFormat="1" ht="11.25">
      <c r="A239" s="133"/>
    </row>
    <row r="240" s="134" customFormat="1" ht="11.25">
      <c r="A240" s="133"/>
    </row>
    <row r="241" s="134" customFormat="1" ht="11.25">
      <c r="A241" s="133"/>
    </row>
    <row r="242" s="134" customFormat="1" ht="11.25">
      <c r="A242" s="133"/>
    </row>
    <row r="243" s="134" customFormat="1" ht="11.25">
      <c r="A243" s="133"/>
    </row>
    <row r="244" s="134" customFormat="1" ht="11.25">
      <c r="A244" s="133"/>
    </row>
    <row r="245" s="134" customFormat="1" ht="11.25">
      <c r="A245" s="133"/>
    </row>
    <row r="246" s="134" customFormat="1" ht="11.25">
      <c r="A246" s="133"/>
    </row>
    <row r="247" s="134" customFormat="1" ht="11.25">
      <c r="A247" s="133"/>
    </row>
    <row r="248" s="134" customFormat="1" ht="11.25">
      <c r="A248" s="133"/>
    </row>
    <row r="249" s="134" customFormat="1" ht="11.25">
      <c r="A249" s="133"/>
    </row>
    <row r="250" s="134" customFormat="1" ht="11.25">
      <c r="A250" s="133"/>
    </row>
    <row r="251" s="134" customFormat="1" ht="11.25">
      <c r="A251" s="133"/>
    </row>
    <row r="252" s="134" customFormat="1" ht="11.25">
      <c r="A252" s="133"/>
    </row>
    <row r="253" s="134" customFormat="1" ht="11.25">
      <c r="A253" s="133"/>
    </row>
    <row r="254" s="134" customFormat="1" ht="11.25">
      <c r="A254" s="133"/>
    </row>
    <row r="255" s="134" customFormat="1" ht="11.25">
      <c r="A255" s="133"/>
    </row>
    <row r="256" s="134" customFormat="1" ht="11.25">
      <c r="A256" s="133"/>
    </row>
    <row r="257" s="134" customFormat="1" ht="11.25">
      <c r="A257" s="133"/>
    </row>
    <row r="258" s="134" customFormat="1" ht="11.25">
      <c r="A258" s="133"/>
    </row>
    <row r="259" s="134" customFormat="1" ht="11.25">
      <c r="A259" s="133"/>
    </row>
    <row r="260" s="134" customFormat="1" ht="11.25">
      <c r="A260" s="133"/>
    </row>
    <row r="261" s="134" customFormat="1" ht="11.25">
      <c r="A261" s="133"/>
    </row>
    <row r="262" s="134" customFormat="1" ht="11.25">
      <c r="A262" s="133"/>
    </row>
    <row r="263" s="134" customFormat="1" ht="11.25">
      <c r="A263" s="133"/>
    </row>
    <row r="264" s="134" customFormat="1" ht="11.25">
      <c r="A264" s="133"/>
    </row>
    <row r="265" s="134" customFormat="1" ht="11.25">
      <c r="A265" s="133"/>
    </row>
    <row r="266" s="134" customFormat="1" ht="11.25">
      <c r="A266" s="133"/>
    </row>
    <row r="267" s="134" customFormat="1" ht="11.25">
      <c r="A267" s="133"/>
    </row>
    <row r="268" s="134" customFormat="1" ht="11.25">
      <c r="A268" s="133"/>
    </row>
    <row r="269" s="134" customFormat="1" ht="11.25">
      <c r="A269" s="133"/>
    </row>
    <row r="270" s="134" customFormat="1" ht="11.25">
      <c r="A270" s="133"/>
    </row>
    <row r="271" s="134" customFormat="1" ht="11.25">
      <c r="A271" s="133"/>
    </row>
    <row r="272" s="134" customFormat="1" ht="11.25">
      <c r="A272" s="133"/>
    </row>
    <row r="273" s="134" customFormat="1" ht="11.25">
      <c r="A273" s="133"/>
    </row>
    <row r="274" s="134" customFormat="1" ht="11.25">
      <c r="A274" s="133"/>
    </row>
    <row r="275" s="134" customFormat="1" ht="11.25">
      <c r="A275" s="133"/>
    </row>
    <row r="276" s="134" customFormat="1" ht="11.25">
      <c r="A276" s="133"/>
    </row>
    <row r="277" s="134" customFormat="1" ht="11.25">
      <c r="A277" s="133"/>
    </row>
    <row r="278" s="134" customFormat="1" ht="11.25">
      <c r="A278" s="133"/>
    </row>
    <row r="279" s="134" customFormat="1" ht="11.25">
      <c r="A279" s="133"/>
    </row>
    <row r="280" s="134" customFormat="1" ht="11.25">
      <c r="A280" s="133"/>
    </row>
    <row r="281" s="134" customFormat="1" ht="11.25">
      <c r="A281" s="133"/>
    </row>
    <row r="282" s="134" customFormat="1" ht="11.25">
      <c r="A282" s="133"/>
    </row>
    <row r="283" s="134" customFormat="1" ht="11.25">
      <c r="A283" s="133"/>
    </row>
    <row r="284" s="134" customFormat="1" ht="11.25">
      <c r="A284" s="133"/>
    </row>
    <row r="285" s="134" customFormat="1" ht="11.25">
      <c r="A285" s="133"/>
    </row>
    <row r="286" s="134" customFormat="1" ht="11.25">
      <c r="A286" s="133"/>
    </row>
    <row r="287" s="134" customFormat="1" ht="11.25">
      <c r="A287" s="133"/>
    </row>
    <row r="288" s="134" customFormat="1" ht="11.25">
      <c r="A288" s="133"/>
    </row>
    <row r="289" s="134" customFormat="1" ht="11.25">
      <c r="A289" s="133"/>
    </row>
    <row r="290" s="134" customFormat="1" ht="11.25">
      <c r="A290" s="133"/>
    </row>
    <row r="291" s="134" customFormat="1" ht="11.25">
      <c r="A291" s="133"/>
    </row>
    <row r="292" s="134" customFormat="1" ht="11.25">
      <c r="A292" s="133"/>
    </row>
    <row r="293" s="134" customFormat="1" ht="11.25">
      <c r="A293" s="133"/>
    </row>
    <row r="294" s="134" customFormat="1" ht="11.25">
      <c r="A294" s="133"/>
    </row>
    <row r="295" s="134" customFormat="1" ht="11.25">
      <c r="A295" s="133"/>
    </row>
    <row r="296" s="134" customFormat="1" ht="11.25">
      <c r="A296" s="133"/>
    </row>
    <row r="297" s="134" customFormat="1" ht="11.25">
      <c r="A297" s="133"/>
    </row>
    <row r="298" s="134" customFormat="1" ht="11.25">
      <c r="A298" s="133"/>
    </row>
    <row r="299" s="134" customFormat="1" ht="11.25">
      <c r="A299" s="133"/>
    </row>
    <row r="300" s="134" customFormat="1" ht="11.25">
      <c r="A300" s="133"/>
    </row>
    <row r="301" s="134" customFormat="1" ht="11.25">
      <c r="A301" s="133"/>
    </row>
    <row r="302" s="134" customFormat="1" ht="11.25">
      <c r="A302" s="133"/>
    </row>
    <row r="303" s="134" customFormat="1" ht="11.25">
      <c r="A303" s="133"/>
    </row>
    <row r="304" s="134" customFormat="1" ht="11.25">
      <c r="A304" s="133"/>
    </row>
    <row r="305" s="134" customFormat="1" ht="11.25">
      <c r="A305" s="133"/>
    </row>
    <row r="306" s="134" customFormat="1" ht="11.25">
      <c r="A306" s="133"/>
    </row>
    <row r="307" s="134" customFormat="1" ht="11.25">
      <c r="A307" s="133"/>
    </row>
    <row r="308" s="134" customFormat="1" ht="11.25">
      <c r="A308" s="133"/>
    </row>
    <row r="309" s="134" customFormat="1" ht="11.25">
      <c r="A309" s="133"/>
    </row>
    <row r="310" s="134" customFormat="1" ht="11.25">
      <c r="A310" s="133"/>
    </row>
    <row r="311" s="134" customFormat="1" ht="11.25">
      <c r="A311" s="133"/>
    </row>
    <row r="312" s="134" customFormat="1" ht="11.25">
      <c r="A312" s="133"/>
    </row>
    <row r="313" s="134" customFormat="1" ht="11.25">
      <c r="A313" s="133"/>
    </row>
    <row r="314" s="134" customFormat="1" ht="11.25">
      <c r="A314" s="133"/>
    </row>
    <row r="315" s="134" customFormat="1" ht="11.25">
      <c r="A315" s="133"/>
    </row>
    <row r="316" s="134" customFormat="1" ht="11.25">
      <c r="A316" s="133"/>
    </row>
    <row r="317" s="134" customFormat="1" ht="11.25">
      <c r="A317" s="133"/>
    </row>
    <row r="318" s="134" customFormat="1" ht="11.25">
      <c r="A318" s="133"/>
    </row>
    <row r="319" s="134" customFormat="1" ht="11.25">
      <c r="A319" s="133"/>
    </row>
    <row r="320" s="134" customFormat="1" ht="11.25">
      <c r="A320" s="133"/>
    </row>
    <row r="321" s="134" customFormat="1" ht="11.25">
      <c r="A321" s="133"/>
    </row>
    <row r="322" s="134" customFormat="1" ht="11.25">
      <c r="A322" s="133"/>
    </row>
    <row r="323" s="134" customFormat="1" ht="11.25">
      <c r="A323" s="133"/>
    </row>
  </sheetData>
  <sheetProtection/>
  <mergeCells count="3">
    <mergeCell ref="C10:H10"/>
    <mergeCell ref="A3:H3"/>
    <mergeCell ref="C9:H9"/>
  </mergeCells>
  <printOptions gridLines="1" horizontalCentered="1"/>
  <pageMargins left="1.220472440944882" right="0.6299212598425197" top="0.6299212598425197" bottom="0.3937007874015748" header="0.2362204724409449" footer="0.1968503937007874"/>
  <pageSetup horizontalDpi="300" verticalDpi="300" orientation="portrait" paperSize="9" scale="90" r:id="rId1"/>
  <headerFooter alignWithMargins="0">
    <oddHeader>&amp;RTāme Nr.7.6.1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K323"/>
  <sheetViews>
    <sheetView view="pageBreakPreview" zoomScaleSheetLayoutView="100" workbookViewId="0" topLeftCell="A1">
      <selection activeCell="A4" sqref="A4"/>
    </sheetView>
  </sheetViews>
  <sheetFormatPr defaultColWidth="9.140625" defaultRowHeight="12.75"/>
  <cols>
    <col min="1" max="1" width="7.57421875" style="135" customWidth="1"/>
    <col min="2" max="2" width="20.421875" style="136" customWidth="1"/>
    <col min="3" max="3" width="8.421875" style="136" customWidth="1"/>
    <col min="4" max="5" width="7.8515625" style="136" customWidth="1"/>
    <col min="6" max="8" width="7.140625" style="136" customWidth="1"/>
    <col min="9" max="9" width="0.13671875" style="136" hidden="1" customWidth="1"/>
    <col min="10" max="11" width="0" style="136" hidden="1" customWidth="1"/>
    <col min="12" max="16384" width="9.140625" style="136" customWidth="1"/>
  </cols>
  <sheetData>
    <row r="1" spans="1:8" s="3" customFormat="1" ht="12.75">
      <c r="A1" s="1"/>
      <c r="B1" s="2"/>
      <c r="C1" s="2"/>
      <c r="D1" s="2"/>
      <c r="E1" s="2"/>
      <c r="F1" s="2"/>
      <c r="G1" s="2"/>
      <c r="H1" s="2"/>
    </row>
    <row r="2" spans="1:8" s="3" customFormat="1" ht="18">
      <c r="A2" s="1"/>
      <c r="B2" s="4"/>
      <c r="C2" s="2"/>
      <c r="D2" s="2"/>
      <c r="E2" s="2"/>
      <c r="F2" s="2"/>
      <c r="G2" s="2"/>
      <c r="H2" s="2"/>
    </row>
    <row r="3" spans="1:8" s="3" customFormat="1" ht="18" customHeight="1">
      <c r="A3" s="318" t="s">
        <v>0</v>
      </c>
      <c r="B3" s="318"/>
      <c r="C3" s="318"/>
      <c r="D3" s="318"/>
      <c r="E3" s="318"/>
      <c r="F3" s="318"/>
      <c r="G3" s="318"/>
      <c r="H3" s="318"/>
    </row>
    <row r="4" spans="1:8" s="3" customFormat="1" ht="18">
      <c r="A4" s="1"/>
      <c r="B4" s="5"/>
      <c r="C4" s="6"/>
      <c r="D4" s="2"/>
      <c r="E4" s="2"/>
      <c r="F4" s="2"/>
      <c r="G4" s="2"/>
      <c r="H4" s="2"/>
    </row>
    <row r="5" spans="1:8" s="3" customFormat="1" ht="12.75">
      <c r="A5" s="1" t="s">
        <v>1</v>
      </c>
      <c r="B5" s="7" t="s">
        <v>181</v>
      </c>
      <c r="C5" s="7"/>
      <c r="D5" s="7"/>
      <c r="E5" s="7"/>
      <c r="F5" s="7"/>
      <c r="G5" s="7"/>
      <c r="H5" s="7"/>
    </row>
    <row r="6" spans="1:8" s="3" customFormat="1" ht="12.75">
      <c r="A6" s="1" t="s">
        <v>2</v>
      </c>
      <c r="B6" s="2" t="s">
        <v>196</v>
      </c>
      <c r="C6" s="2"/>
      <c r="D6" s="2"/>
      <c r="E6" s="2"/>
      <c r="F6" s="2"/>
      <c r="G6" s="2"/>
      <c r="H6" s="2"/>
    </row>
    <row r="7" spans="1:8" s="3" customFormat="1" ht="12.75">
      <c r="A7" s="1" t="s">
        <v>197</v>
      </c>
      <c r="B7" s="2"/>
      <c r="C7" s="2"/>
      <c r="D7" s="2"/>
      <c r="E7" s="2"/>
      <c r="F7" s="2"/>
      <c r="G7" s="2"/>
      <c r="H7" s="2"/>
    </row>
    <row r="8" spans="1:8" s="3" customFormat="1" ht="13.5" thickBot="1">
      <c r="A8" s="1" t="s">
        <v>3</v>
      </c>
      <c r="B8" s="2"/>
      <c r="C8" s="2"/>
      <c r="D8" s="2"/>
      <c r="E8" s="2"/>
      <c r="F8" s="2"/>
      <c r="G8" s="2"/>
      <c r="H8" s="2"/>
    </row>
    <row r="9" spans="1:8" s="10" customFormat="1" ht="12.75" customHeight="1">
      <c r="A9" s="8"/>
      <c r="B9" s="9" t="s">
        <v>4</v>
      </c>
      <c r="C9" s="319" t="s">
        <v>5</v>
      </c>
      <c r="D9" s="320"/>
      <c r="E9" s="320"/>
      <c r="F9" s="320"/>
      <c r="G9" s="320"/>
      <c r="H9" s="321"/>
    </row>
    <row r="10" spans="1:8" s="13" customFormat="1" ht="12.75" customHeight="1">
      <c r="A10" s="11" t="s">
        <v>6</v>
      </c>
      <c r="B10" s="12"/>
      <c r="C10" s="315" t="s">
        <v>7</v>
      </c>
      <c r="D10" s="316"/>
      <c r="E10" s="316"/>
      <c r="F10" s="316"/>
      <c r="G10" s="316"/>
      <c r="H10" s="317"/>
    </row>
    <row r="11" spans="1:8" s="16" customFormat="1" ht="56.25" customHeight="1" thickBot="1">
      <c r="A11" s="14" t="s">
        <v>8</v>
      </c>
      <c r="B11" s="15"/>
      <c r="C11" s="20" t="s">
        <v>9</v>
      </c>
      <c r="D11" s="16" t="s">
        <v>10</v>
      </c>
      <c r="E11" s="17" t="s">
        <v>11</v>
      </c>
      <c r="F11" s="17" t="s">
        <v>12</v>
      </c>
      <c r="G11" s="18" t="s">
        <v>13</v>
      </c>
      <c r="H11" s="19" t="s">
        <v>182</v>
      </c>
    </row>
    <row r="12" spans="1:11" s="26" customFormat="1" ht="13.5" customHeight="1" thickBot="1">
      <c r="A12" s="21" t="s">
        <v>15</v>
      </c>
      <c r="B12" s="22">
        <v>2</v>
      </c>
      <c r="C12" s="23">
        <v>3</v>
      </c>
      <c r="D12" s="23">
        <v>4</v>
      </c>
      <c r="E12" s="23">
        <v>5</v>
      </c>
      <c r="F12" s="23">
        <v>6</v>
      </c>
      <c r="G12" s="23">
        <v>7</v>
      </c>
      <c r="H12" s="24">
        <v>8</v>
      </c>
      <c r="I12" s="25">
        <v>27</v>
      </c>
      <c r="J12" s="25">
        <v>28</v>
      </c>
      <c r="K12" s="25">
        <v>29</v>
      </c>
    </row>
    <row r="13" spans="1:8" s="29" customFormat="1" ht="16.5">
      <c r="A13" s="27"/>
      <c r="B13" s="28" t="s">
        <v>16</v>
      </c>
      <c r="D13" s="30"/>
      <c r="E13" s="30"/>
      <c r="F13" s="30"/>
      <c r="G13" s="30"/>
      <c r="H13" s="31"/>
    </row>
    <row r="14" spans="1:8" s="34" customFormat="1" ht="11.25">
      <c r="A14" s="32"/>
      <c r="B14" s="33"/>
      <c r="C14" s="36"/>
      <c r="H14" s="35"/>
    </row>
    <row r="15" spans="1:8" s="43" customFormat="1" ht="32.25" customHeight="1" thickBot="1">
      <c r="A15" s="37"/>
      <c r="B15" s="38" t="s">
        <v>17</v>
      </c>
      <c r="C15" s="39">
        <f>SUM(D15:H15)</f>
        <v>95000</v>
      </c>
      <c r="D15" s="40">
        <f>SUM(D16,D19,D20,)</f>
        <v>28362</v>
      </c>
      <c r="E15" s="40">
        <f>SUM(E16,E19,E20,)</f>
        <v>0</v>
      </c>
      <c r="F15" s="41">
        <f>SUM(F16,F19,F20,)</f>
        <v>0</v>
      </c>
      <c r="G15" s="40">
        <f>SUM(G16,G19,G20,)</f>
        <v>0</v>
      </c>
      <c r="H15" s="42">
        <f>SUM(H16,H19,H20,)</f>
        <v>66638</v>
      </c>
    </row>
    <row r="16" spans="1:8" s="49" customFormat="1" ht="21.75" customHeight="1" thickTop="1">
      <c r="A16" s="44"/>
      <c r="B16" s="45" t="s">
        <v>18</v>
      </c>
      <c r="C16" s="48">
        <f>SUM(D16:H16)</f>
        <v>0</v>
      </c>
      <c r="D16" s="46">
        <f>SUM(D17:D18)</f>
        <v>0</v>
      </c>
      <c r="E16" s="46">
        <f>SUM(E17:E18)</f>
        <v>0</v>
      </c>
      <c r="F16" s="46">
        <f>SUM(F17:F18)</f>
        <v>0</v>
      </c>
      <c r="G16" s="46">
        <f>SUM(G17:G18)</f>
        <v>0</v>
      </c>
      <c r="H16" s="47">
        <f>SUM(H17:H18)</f>
        <v>0</v>
      </c>
    </row>
    <row r="17" spans="1:8" s="49" customFormat="1" ht="11.25">
      <c r="A17" s="44"/>
      <c r="B17" s="50" t="s">
        <v>19</v>
      </c>
      <c r="C17" s="48">
        <f>SUM(D17:H17)</f>
        <v>0</v>
      </c>
      <c r="D17" s="51"/>
      <c r="E17" s="51"/>
      <c r="F17" s="51"/>
      <c r="G17" s="51"/>
      <c r="H17" s="52"/>
    </row>
    <row r="18" spans="1:8" s="49" customFormat="1" ht="11.25">
      <c r="A18" s="44"/>
      <c r="B18" s="50" t="s">
        <v>20</v>
      </c>
      <c r="C18" s="48">
        <f>SUM(D18:H18)</f>
        <v>0</v>
      </c>
      <c r="D18" s="51"/>
      <c r="E18" s="51"/>
      <c r="F18" s="51"/>
      <c r="G18" s="51"/>
      <c r="H18" s="52"/>
    </row>
    <row r="19" spans="1:8" s="59" customFormat="1" ht="15.75" customHeight="1">
      <c r="A19" s="53"/>
      <c r="B19" s="54" t="s">
        <v>21</v>
      </c>
      <c r="C19" s="55"/>
      <c r="D19" s="56">
        <v>28362</v>
      </c>
      <c r="E19" s="56"/>
      <c r="F19" s="56"/>
      <c r="G19" s="57" t="s">
        <v>22</v>
      </c>
      <c r="H19" s="58" t="s">
        <v>22</v>
      </c>
    </row>
    <row r="20" spans="1:8" s="49" customFormat="1" ht="33.75">
      <c r="A20" s="60">
        <v>600</v>
      </c>
      <c r="B20" s="33" t="s">
        <v>23</v>
      </c>
      <c r="C20" s="61">
        <f aca="true" t="shared" si="0" ref="C20:C28">SUM(D20:H20)</f>
        <v>66638</v>
      </c>
      <c r="D20" s="61">
        <f>SUM(D21:D28)</f>
        <v>0</v>
      </c>
      <c r="E20" s="62">
        <f>SUM(E21:E28)</f>
        <v>0</v>
      </c>
      <c r="F20" s="62">
        <f>SUM(F21:F28)</f>
        <v>0</v>
      </c>
      <c r="G20" s="61">
        <f>SUM(G21:G28)</f>
        <v>0</v>
      </c>
      <c r="H20" s="63">
        <f>SUM(H21:H28)</f>
        <v>66638</v>
      </c>
    </row>
    <row r="21" spans="1:8" s="49" customFormat="1" ht="22.5">
      <c r="A21" s="44">
        <v>610</v>
      </c>
      <c r="B21" s="64" t="s">
        <v>24</v>
      </c>
      <c r="C21" s="65">
        <f t="shared" si="0"/>
        <v>0</v>
      </c>
      <c r="D21" s="66" t="s">
        <v>22</v>
      </c>
      <c r="E21" s="66" t="s">
        <v>22</v>
      </c>
      <c r="F21" s="66" t="s">
        <v>22</v>
      </c>
      <c r="G21" s="67"/>
      <c r="H21" s="68" t="s">
        <v>22</v>
      </c>
    </row>
    <row r="22" spans="1:8" s="49" customFormat="1" ht="33.75">
      <c r="A22" s="44">
        <v>630</v>
      </c>
      <c r="B22" s="64" t="s">
        <v>25</v>
      </c>
      <c r="C22" s="65">
        <f t="shared" si="0"/>
        <v>0</v>
      </c>
      <c r="D22" s="66" t="s">
        <v>22</v>
      </c>
      <c r="E22" s="66" t="s">
        <v>22</v>
      </c>
      <c r="F22" s="66" t="s">
        <v>22</v>
      </c>
      <c r="G22" s="67"/>
      <c r="H22" s="68" t="s">
        <v>22</v>
      </c>
    </row>
    <row r="23" spans="1:8" s="49" customFormat="1" ht="11.25">
      <c r="A23" s="44">
        <v>640</v>
      </c>
      <c r="B23" s="64" t="s">
        <v>26</v>
      </c>
      <c r="C23" s="65">
        <f t="shared" si="0"/>
        <v>0</v>
      </c>
      <c r="D23" s="66" t="s">
        <v>22</v>
      </c>
      <c r="E23" s="66" t="s">
        <v>22</v>
      </c>
      <c r="F23" s="66" t="s">
        <v>22</v>
      </c>
      <c r="G23" s="67"/>
      <c r="H23" s="68" t="s">
        <v>22</v>
      </c>
    </row>
    <row r="24" spans="1:8" s="49" customFormat="1" ht="33.75">
      <c r="A24" s="44">
        <v>660</v>
      </c>
      <c r="B24" s="64" t="s">
        <v>27</v>
      </c>
      <c r="C24" s="65">
        <f t="shared" si="0"/>
        <v>0</v>
      </c>
      <c r="D24" s="66" t="s">
        <v>22</v>
      </c>
      <c r="E24" s="66" t="s">
        <v>22</v>
      </c>
      <c r="F24" s="66" t="s">
        <v>22</v>
      </c>
      <c r="G24" s="67"/>
      <c r="H24" s="68" t="s">
        <v>22</v>
      </c>
    </row>
    <row r="25" spans="1:8" s="49" customFormat="1" ht="33.75">
      <c r="A25" s="44">
        <v>690</v>
      </c>
      <c r="B25" s="64" t="s">
        <v>28</v>
      </c>
      <c r="C25" s="65">
        <f t="shared" si="0"/>
        <v>0</v>
      </c>
      <c r="D25" s="66" t="s">
        <v>22</v>
      </c>
      <c r="E25" s="66" t="s">
        <v>22</v>
      </c>
      <c r="F25" s="66" t="s">
        <v>22</v>
      </c>
      <c r="G25" s="67"/>
      <c r="H25" s="68" t="s">
        <v>22</v>
      </c>
    </row>
    <row r="26" spans="1:8" s="49" customFormat="1" ht="11.25">
      <c r="A26" s="44"/>
      <c r="B26" s="64" t="s">
        <v>30</v>
      </c>
      <c r="C26" s="71">
        <f t="shared" si="0"/>
        <v>66638</v>
      </c>
      <c r="D26" s="69"/>
      <c r="E26" s="69"/>
      <c r="F26" s="69"/>
      <c r="G26" s="67"/>
      <c r="H26" s="70">
        <v>66638</v>
      </c>
    </row>
    <row r="27" spans="1:8" s="49" customFormat="1" ht="11.25">
      <c r="A27" s="44"/>
      <c r="B27" s="64" t="s">
        <v>30</v>
      </c>
      <c r="C27" s="71">
        <f t="shared" si="0"/>
        <v>0</v>
      </c>
      <c r="D27" s="69"/>
      <c r="E27" s="69"/>
      <c r="F27" s="69"/>
      <c r="G27" s="67"/>
      <c r="H27" s="70"/>
    </row>
    <row r="28" spans="1:8" s="49" customFormat="1" ht="11.25">
      <c r="A28" s="44"/>
      <c r="B28" s="64" t="s">
        <v>30</v>
      </c>
      <c r="C28" s="71">
        <f t="shared" si="0"/>
        <v>0</v>
      </c>
      <c r="D28" s="69"/>
      <c r="E28" s="69"/>
      <c r="F28" s="69"/>
      <c r="G28" s="67"/>
      <c r="H28" s="70"/>
    </row>
    <row r="29" spans="1:8" s="29" customFormat="1" ht="16.5">
      <c r="A29" s="27"/>
      <c r="B29" s="28" t="s">
        <v>31</v>
      </c>
      <c r="C29" s="72"/>
      <c r="H29" s="31"/>
    </row>
    <row r="30" spans="1:8" s="75" customFormat="1" ht="26.25" thickBot="1">
      <c r="A30" s="73"/>
      <c r="B30" s="74" t="s">
        <v>32</v>
      </c>
      <c r="C30" s="39">
        <f aca="true" t="shared" si="1" ref="C30:C35">SUM(D30:H30)</f>
        <v>95000</v>
      </c>
      <c r="D30" s="40">
        <f>SUM(D31,D156)</f>
        <v>28362</v>
      </c>
      <c r="E30" s="40">
        <f>SUM(E31,E156)</f>
        <v>0</v>
      </c>
      <c r="F30" s="41">
        <f>SUM(F31,F156)</f>
        <v>0</v>
      </c>
      <c r="G30" s="40">
        <f>SUM(G31,G156)</f>
        <v>0</v>
      </c>
      <c r="H30" s="42">
        <f>SUM(H31,H156)</f>
        <v>66638</v>
      </c>
    </row>
    <row r="31" spans="1:8" s="81" customFormat="1" ht="36.75" thickTop="1">
      <c r="A31" s="76"/>
      <c r="B31" s="77" t="s">
        <v>33</v>
      </c>
      <c r="C31" s="80">
        <f t="shared" si="1"/>
        <v>95000</v>
      </c>
      <c r="D31" s="78">
        <f>SUM(D141,D32)</f>
        <v>28362</v>
      </c>
      <c r="E31" s="78">
        <f>SUM(E141,E32)</f>
        <v>0</v>
      </c>
      <c r="F31" s="79">
        <f>SUM(F141,F32)</f>
        <v>0</v>
      </c>
      <c r="G31" s="78">
        <f>SUM(G141,G32)</f>
        <v>0</v>
      </c>
      <c r="H31" s="63">
        <f>SUM(H141,H32)</f>
        <v>66638</v>
      </c>
    </row>
    <row r="32" spans="1:8" s="84" customFormat="1" ht="22.5">
      <c r="A32" s="82"/>
      <c r="B32" s="33" t="s">
        <v>34</v>
      </c>
      <c r="C32" s="83">
        <f t="shared" si="1"/>
        <v>95000</v>
      </c>
      <c r="D32" s="61">
        <f>SUM(D33,D132,D133)</f>
        <v>28362</v>
      </c>
      <c r="E32" s="61">
        <f>SUM(E33,E132,E133)</f>
        <v>0</v>
      </c>
      <c r="F32" s="62">
        <f>SUM(F33,F132,F133)</f>
        <v>0</v>
      </c>
      <c r="G32" s="61">
        <f>SUM(G33,G132,G133)</f>
        <v>0</v>
      </c>
      <c r="H32" s="63">
        <f>SUM(H33,H132,H133)</f>
        <v>66638</v>
      </c>
    </row>
    <row r="33" spans="1:8" s="34" customFormat="1" ht="11.25">
      <c r="A33" s="85">
        <v>1000</v>
      </c>
      <c r="B33" s="33" t="s">
        <v>35</v>
      </c>
      <c r="C33" s="83">
        <f t="shared" si="1"/>
        <v>0</v>
      </c>
      <c r="D33" s="61">
        <f>SUM(D34,D41,D42,D45,D92,D128)</f>
        <v>0</v>
      </c>
      <c r="E33" s="61">
        <f>SUM(E34,E41,E42,E45,E92,E128)</f>
        <v>0</v>
      </c>
      <c r="F33" s="62">
        <f>SUM(F34,F41,F42,F45,F92,F128)</f>
        <v>0</v>
      </c>
      <c r="G33" s="61">
        <f>SUM(G34,G41,G42,G45,G92,G128)</f>
        <v>0</v>
      </c>
      <c r="H33" s="63">
        <f>SUM(H34,H41,H42,H45,H92,H128)</f>
        <v>0</v>
      </c>
    </row>
    <row r="34" spans="1:8" s="59" customFormat="1" ht="11.25">
      <c r="A34" s="86">
        <v>1100</v>
      </c>
      <c r="B34" s="87" t="s">
        <v>36</v>
      </c>
      <c r="C34" s="89">
        <f t="shared" si="1"/>
        <v>0</v>
      </c>
      <c r="D34" s="88">
        <f>SUM(D35,D38:D40)</f>
        <v>0</v>
      </c>
      <c r="E34" s="88">
        <f>SUM(E35,E38:E40)</f>
        <v>0</v>
      </c>
      <c r="F34" s="88">
        <f>SUM(F35,F38:F40)</f>
        <v>0</v>
      </c>
      <c r="G34" s="88">
        <f>SUM(G35,G38:G40)</f>
        <v>0</v>
      </c>
      <c r="H34" s="88">
        <f>SUM(H35,H38:H40)</f>
        <v>0</v>
      </c>
    </row>
    <row r="35" spans="1:8" s="95" customFormat="1" ht="9.75">
      <c r="A35" s="90">
        <v>1110</v>
      </c>
      <c r="B35" s="91" t="s">
        <v>37</v>
      </c>
      <c r="C35" s="94">
        <f t="shared" si="1"/>
        <v>0</v>
      </c>
      <c r="D35" s="93"/>
      <c r="E35" s="93"/>
      <c r="F35" s="93"/>
      <c r="G35" s="93"/>
      <c r="H35" s="93"/>
    </row>
    <row r="36" spans="1:8" s="95" customFormat="1" ht="9.75">
      <c r="A36" s="96" t="s">
        <v>38</v>
      </c>
      <c r="B36" s="91" t="s">
        <v>39</v>
      </c>
      <c r="C36" s="94"/>
      <c r="D36" s="93"/>
      <c r="E36" s="93"/>
      <c r="F36" s="93"/>
      <c r="G36" s="93"/>
      <c r="H36" s="97"/>
    </row>
    <row r="37" spans="1:8" s="95" customFormat="1" ht="9.75" customHeight="1">
      <c r="A37" s="96" t="s">
        <v>40</v>
      </c>
      <c r="B37" s="91" t="s">
        <v>41</v>
      </c>
      <c r="C37" s="94"/>
      <c r="D37" s="93"/>
      <c r="E37" s="93"/>
      <c r="F37" s="93"/>
      <c r="G37" s="93"/>
      <c r="H37" s="97"/>
    </row>
    <row r="38" spans="1:8" s="95" customFormat="1" ht="9.75">
      <c r="A38" s="90">
        <v>1140</v>
      </c>
      <c r="B38" s="91" t="s">
        <v>42</v>
      </c>
      <c r="C38" s="94">
        <f aca="true" t="shared" si="2" ref="C38:C69">SUM(D38:H38)</f>
        <v>0</v>
      </c>
      <c r="D38" s="93"/>
      <c r="E38" s="93"/>
      <c r="F38" s="93"/>
      <c r="G38" s="93"/>
      <c r="H38" s="93"/>
    </row>
    <row r="39" spans="1:8" s="95" customFormat="1" ht="9.75">
      <c r="A39" s="90">
        <v>1150</v>
      </c>
      <c r="B39" s="91" t="s">
        <v>43</v>
      </c>
      <c r="C39" s="94">
        <f t="shared" si="2"/>
        <v>0</v>
      </c>
      <c r="D39" s="93"/>
      <c r="E39" s="93"/>
      <c r="F39" s="93"/>
      <c r="G39" s="93"/>
      <c r="H39" s="97"/>
    </row>
    <row r="40" spans="1:8" s="95" customFormat="1" ht="9.75">
      <c r="A40" s="90">
        <v>1170</v>
      </c>
      <c r="B40" s="91" t="s">
        <v>44</v>
      </c>
      <c r="C40" s="94">
        <f t="shared" si="2"/>
        <v>0</v>
      </c>
      <c r="D40" s="93"/>
      <c r="E40" s="93"/>
      <c r="F40" s="93"/>
      <c r="G40" s="93"/>
      <c r="H40" s="97"/>
    </row>
    <row r="41" spans="1:8" s="59" customFormat="1" ht="22.5">
      <c r="A41" s="98">
        <v>1200</v>
      </c>
      <c r="B41" s="87" t="s">
        <v>45</v>
      </c>
      <c r="C41" s="89">
        <f t="shared" si="2"/>
        <v>0</v>
      </c>
      <c r="D41" s="99"/>
      <c r="E41" s="99"/>
      <c r="F41" s="99"/>
      <c r="G41" s="99"/>
      <c r="H41" s="99"/>
    </row>
    <row r="42" spans="1:8" s="59" customFormat="1" ht="11.25">
      <c r="A42" s="86">
        <v>1300</v>
      </c>
      <c r="B42" s="87" t="s">
        <v>46</v>
      </c>
      <c r="C42" s="102">
        <f t="shared" si="2"/>
        <v>0</v>
      </c>
      <c r="D42" s="100">
        <f>SUM(D43:D44)</f>
        <v>0</v>
      </c>
      <c r="E42" s="100">
        <f>SUM(E43:E44)</f>
        <v>0</v>
      </c>
      <c r="F42" s="88">
        <f>SUM(F43:F44)</f>
        <v>0</v>
      </c>
      <c r="G42" s="100">
        <f>SUM(G43:G44)</f>
        <v>0</v>
      </c>
      <c r="H42" s="101">
        <f>SUM(H43:H44)</f>
        <v>0</v>
      </c>
    </row>
    <row r="43" spans="1:8" s="95" customFormat="1" ht="19.5">
      <c r="A43" s="90">
        <v>1310</v>
      </c>
      <c r="B43" s="91" t="s">
        <v>47</v>
      </c>
      <c r="C43" s="103">
        <f t="shared" si="2"/>
        <v>0</v>
      </c>
      <c r="D43" s="93"/>
      <c r="E43" s="93"/>
      <c r="F43" s="93"/>
      <c r="G43" s="93"/>
      <c r="H43" s="97"/>
    </row>
    <row r="44" spans="1:8" s="95" customFormat="1" ht="9.75">
      <c r="A44" s="104">
        <v>1330</v>
      </c>
      <c r="B44" s="91" t="s">
        <v>48</v>
      </c>
      <c r="C44" s="103">
        <f t="shared" si="2"/>
        <v>0</v>
      </c>
      <c r="D44" s="93"/>
      <c r="E44" s="93"/>
      <c r="F44" s="93"/>
      <c r="G44" s="93"/>
      <c r="H44" s="97"/>
    </row>
    <row r="45" spans="1:8" s="59" customFormat="1" ht="22.5">
      <c r="A45" s="98">
        <v>1400</v>
      </c>
      <c r="B45" s="87" t="s">
        <v>49</v>
      </c>
      <c r="C45" s="100">
        <f t="shared" si="2"/>
        <v>0</v>
      </c>
      <c r="D45" s="100">
        <f>SUM(D46,D52,D53,D61,D71,D75,D79,D87)</f>
        <v>0</v>
      </c>
      <c r="E45" s="100">
        <f>SUM(E46,E52,E53,E61,E71,E75,E79,E87)</f>
        <v>0</v>
      </c>
      <c r="F45" s="88">
        <f>SUM(F46,F52,F53,F61,F71,F75,F79,F87)</f>
        <v>0</v>
      </c>
      <c r="G45" s="100">
        <f>SUM(G46,G52,G53,G61,G71,G75,G79,G87)</f>
        <v>0</v>
      </c>
      <c r="H45" s="101">
        <f>SUM(H46,H52,H53,H61,H71,H75,H79,H87)</f>
        <v>0</v>
      </c>
    </row>
    <row r="46" spans="1:8" s="95" customFormat="1" ht="19.5">
      <c r="A46" s="90">
        <v>1410</v>
      </c>
      <c r="B46" s="91" t="s">
        <v>50</v>
      </c>
      <c r="C46" s="103">
        <f t="shared" si="2"/>
        <v>0</v>
      </c>
      <c r="D46" s="103">
        <f>SUM(D47:D51)</f>
        <v>0</v>
      </c>
      <c r="E46" s="103">
        <f>SUM(E47:E51)</f>
        <v>0</v>
      </c>
      <c r="F46" s="92">
        <f>SUM(F47:F51)</f>
        <v>0</v>
      </c>
      <c r="G46" s="103">
        <f>SUM(G47:G51)</f>
        <v>0</v>
      </c>
      <c r="H46" s="105">
        <f>SUM(H47:H51)</f>
        <v>0</v>
      </c>
    </row>
    <row r="47" spans="1:8" s="95" customFormat="1" ht="19.5">
      <c r="A47" s="106">
        <v>1411</v>
      </c>
      <c r="B47" s="91" t="s">
        <v>51</v>
      </c>
      <c r="C47" s="103">
        <f t="shared" si="2"/>
        <v>0</v>
      </c>
      <c r="D47" s="93"/>
      <c r="E47" s="93"/>
      <c r="F47" s="93"/>
      <c r="G47" s="93"/>
      <c r="H47" s="97"/>
    </row>
    <row r="48" spans="1:8" s="95" customFormat="1" ht="19.5">
      <c r="A48" s="106">
        <v>1412</v>
      </c>
      <c r="B48" s="91" t="s">
        <v>52</v>
      </c>
      <c r="C48" s="103">
        <f t="shared" si="2"/>
        <v>0</v>
      </c>
      <c r="D48" s="93"/>
      <c r="E48" s="93"/>
      <c r="F48" s="93"/>
      <c r="G48" s="93"/>
      <c r="H48" s="97"/>
    </row>
    <row r="49" spans="1:8" s="95" customFormat="1" ht="19.5">
      <c r="A49" s="106">
        <v>1413</v>
      </c>
      <c r="B49" s="91" t="s">
        <v>53</v>
      </c>
      <c r="C49" s="103">
        <f t="shared" si="2"/>
        <v>0</v>
      </c>
      <c r="D49" s="93"/>
      <c r="E49" s="93"/>
      <c r="F49" s="93"/>
      <c r="G49" s="93"/>
      <c r="H49" s="97"/>
    </row>
    <row r="50" spans="1:8" s="95" customFormat="1" ht="19.5">
      <c r="A50" s="106">
        <v>1414</v>
      </c>
      <c r="B50" s="91" t="s">
        <v>54</v>
      </c>
      <c r="C50" s="103">
        <f t="shared" si="2"/>
        <v>0</v>
      </c>
      <c r="D50" s="93"/>
      <c r="E50" s="93"/>
      <c r="F50" s="93"/>
      <c r="G50" s="93"/>
      <c r="H50" s="97"/>
    </row>
    <row r="51" spans="1:8" s="95" customFormat="1" ht="19.5">
      <c r="A51" s="106">
        <v>1415</v>
      </c>
      <c r="B51" s="91" t="s">
        <v>55</v>
      </c>
      <c r="C51" s="103">
        <f t="shared" si="2"/>
        <v>0</v>
      </c>
      <c r="D51" s="93"/>
      <c r="E51" s="93"/>
      <c r="F51" s="93"/>
      <c r="G51" s="93"/>
      <c r="H51" s="97"/>
    </row>
    <row r="52" spans="1:8" s="95" customFormat="1" ht="19.5">
      <c r="A52" s="90">
        <v>1420</v>
      </c>
      <c r="B52" s="91" t="s">
        <v>56</v>
      </c>
      <c r="C52" s="103">
        <f t="shared" si="2"/>
        <v>0</v>
      </c>
      <c r="D52" s="93"/>
      <c r="E52" s="93"/>
      <c r="F52" s="93"/>
      <c r="G52" s="93"/>
      <c r="H52" s="97"/>
    </row>
    <row r="53" spans="1:8" s="95" customFormat="1" ht="29.25">
      <c r="A53" s="90">
        <v>1440</v>
      </c>
      <c r="B53" s="91" t="s">
        <v>57</v>
      </c>
      <c r="C53" s="103">
        <f t="shared" si="2"/>
        <v>0</v>
      </c>
      <c r="D53" s="103">
        <f>SUM(D54:D60)</f>
        <v>0</v>
      </c>
      <c r="E53" s="103">
        <f>SUM(E54:E60)</f>
        <v>0</v>
      </c>
      <c r="F53" s="92">
        <f>SUM(F54:F60)</f>
        <v>0</v>
      </c>
      <c r="G53" s="103">
        <f>SUM(G54:G60)</f>
        <v>0</v>
      </c>
      <c r="H53" s="105">
        <f>SUM(H54:H60)</f>
        <v>0</v>
      </c>
    </row>
    <row r="54" spans="1:8" s="95" customFormat="1" ht="19.5">
      <c r="A54" s="106">
        <v>1441</v>
      </c>
      <c r="B54" s="91" t="s">
        <v>58</v>
      </c>
      <c r="C54" s="103">
        <f t="shared" si="2"/>
        <v>0</v>
      </c>
      <c r="D54" s="93"/>
      <c r="E54" s="93"/>
      <c r="F54" s="93"/>
      <c r="G54" s="93"/>
      <c r="H54" s="97"/>
    </row>
    <row r="55" spans="1:8" s="95" customFormat="1" ht="19.5">
      <c r="A55" s="106">
        <v>1442</v>
      </c>
      <c r="B55" s="91" t="s">
        <v>59</v>
      </c>
      <c r="C55" s="103">
        <f t="shared" si="2"/>
        <v>0</v>
      </c>
      <c r="D55" s="93"/>
      <c r="E55" s="93"/>
      <c r="F55" s="93"/>
      <c r="G55" s="93"/>
      <c r="H55" s="97"/>
    </row>
    <row r="56" spans="1:8" s="95" customFormat="1" ht="19.5">
      <c r="A56" s="106">
        <v>1443</v>
      </c>
      <c r="B56" s="91" t="s">
        <v>60</v>
      </c>
      <c r="C56" s="103">
        <f t="shared" si="2"/>
        <v>0</v>
      </c>
      <c r="D56" s="93"/>
      <c r="E56" s="93"/>
      <c r="F56" s="93"/>
      <c r="G56" s="93"/>
      <c r="H56" s="97"/>
    </row>
    <row r="57" spans="1:8" s="95" customFormat="1" ht="9.75">
      <c r="A57" s="106">
        <v>1444</v>
      </c>
      <c r="B57" s="91" t="s">
        <v>61</v>
      </c>
      <c r="C57" s="103">
        <f t="shared" si="2"/>
        <v>0</v>
      </c>
      <c r="D57" s="93"/>
      <c r="E57" s="93"/>
      <c r="F57" s="93"/>
      <c r="G57" s="93"/>
      <c r="H57" s="97"/>
    </row>
    <row r="58" spans="1:8" s="95" customFormat="1" ht="19.5">
      <c r="A58" s="106">
        <v>1445</v>
      </c>
      <c r="B58" s="91" t="s">
        <v>62</v>
      </c>
      <c r="C58" s="103">
        <f t="shared" si="2"/>
        <v>0</v>
      </c>
      <c r="D58" s="93"/>
      <c r="E58" s="93"/>
      <c r="F58" s="93"/>
      <c r="G58" s="93"/>
      <c r="H58" s="97"/>
    </row>
    <row r="59" spans="1:8" s="95" customFormat="1" ht="19.5">
      <c r="A59" s="106">
        <v>1447</v>
      </c>
      <c r="B59" s="91" t="s">
        <v>63</v>
      </c>
      <c r="C59" s="103">
        <f t="shared" si="2"/>
        <v>0</v>
      </c>
      <c r="D59" s="93"/>
      <c r="E59" s="93"/>
      <c r="F59" s="93"/>
      <c r="G59" s="93"/>
      <c r="H59" s="97"/>
    </row>
    <row r="60" spans="1:8" s="95" customFormat="1" ht="19.5">
      <c r="A60" s="106">
        <v>1449</v>
      </c>
      <c r="B60" s="91" t="s">
        <v>64</v>
      </c>
      <c r="C60" s="103">
        <f t="shared" si="2"/>
        <v>0</v>
      </c>
      <c r="D60" s="93"/>
      <c r="E60" s="93"/>
      <c r="F60" s="93"/>
      <c r="G60" s="93"/>
      <c r="H60" s="97"/>
    </row>
    <row r="61" spans="1:8" s="95" customFormat="1" ht="39">
      <c r="A61" s="90">
        <v>1450</v>
      </c>
      <c r="B61" s="91" t="s">
        <v>65</v>
      </c>
      <c r="C61" s="103">
        <f t="shared" si="2"/>
        <v>0</v>
      </c>
      <c r="D61" s="103">
        <f>SUM(D65:D70,D62)</f>
        <v>0</v>
      </c>
      <c r="E61" s="103">
        <f>SUM(E65:E70,E62)</f>
        <v>0</v>
      </c>
      <c r="F61" s="92">
        <f>SUM(F65:F70,F62)</f>
        <v>0</v>
      </c>
      <c r="G61" s="103">
        <f>SUM(G65:G70,G62)</f>
        <v>0</v>
      </c>
      <c r="H61" s="105">
        <f>SUM(H65:H70,H62)</f>
        <v>0</v>
      </c>
    </row>
    <row r="62" spans="1:8" s="95" customFormat="1" ht="19.5">
      <c r="A62" s="107">
        <v>1451</v>
      </c>
      <c r="B62" s="108" t="s">
        <v>66</v>
      </c>
      <c r="C62" s="103">
        <f t="shared" si="2"/>
        <v>0</v>
      </c>
      <c r="D62" s="92">
        <f>D63+D64</f>
        <v>0</v>
      </c>
      <c r="E62" s="92">
        <f>E63+E64</f>
        <v>0</v>
      </c>
      <c r="F62" s="92">
        <f>F63+F64</f>
        <v>0</v>
      </c>
      <c r="G62" s="92">
        <f>G63+G64</f>
        <v>0</v>
      </c>
      <c r="H62" s="109">
        <f>H63+H64</f>
        <v>0</v>
      </c>
    </row>
    <row r="63" spans="1:8" s="95" customFormat="1" ht="9.75">
      <c r="A63" s="106"/>
      <c r="B63" s="91" t="s">
        <v>67</v>
      </c>
      <c r="C63" s="103">
        <f t="shared" si="2"/>
        <v>0</v>
      </c>
      <c r="D63" s="93"/>
      <c r="E63" s="93"/>
      <c r="F63" s="93"/>
      <c r="G63" s="93"/>
      <c r="H63" s="97"/>
    </row>
    <row r="64" spans="1:8" s="95" customFormat="1" ht="9.75">
      <c r="A64" s="106"/>
      <c r="B64" s="91" t="s">
        <v>68</v>
      </c>
      <c r="C64" s="103">
        <f t="shared" si="2"/>
        <v>0</v>
      </c>
      <c r="D64" s="93"/>
      <c r="E64" s="93"/>
      <c r="F64" s="93"/>
      <c r="G64" s="93"/>
      <c r="H64" s="97"/>
    </row>
    <row r="65" spans="1:8" s="95" customFormat="1" ht="19.5">
      <c r="A65" s="106">
        <v>1452</v>
      </c>
      <c r="B65" s="91" t="s">
        <v>69</v>
      </c>
      <c r="C65" s="103">
        <f t="shared" si="2"/>
        <v>0</v>
      </c>
      <c r="D65" s="93"/>
      <c r="E65" s="93"/>
      <c r="F65" s="93"/>
      <c r="G65" s="93"/>
      <c r="H65" s="97"/>
    </row>
    <row r="66" spans="1:8" s="95" customFormat="1" ht="19.5">
      <c r="A66" s="106">
        <v>1453</v>
      </c>
      <c r="B66" s="91" t="s">
        <v>70</v>
      </c>
      <c r="C66" s="103">
        <f t="shared" si="2"/>
        <v>0</v>
      </c>
      <c r="D66" s="93"/>
      <c r="E66" s="93"/>
      <c r="F66" s="93"/>
      <c r="G66" s="93"/>
      <c r="H66" s="97"/>
    </row>
    <row r="67" spans="1:8" s="95" customFormat="1" ht="39">
      <c r="A67" s="106">
        <v>1454</v>
      </c>
      <c r="B67" s="91" t="s">
        <v>71</v>
      </c>
      <c r="C67" s="103">
        <f t="shared" si="2"/>
        <v>0</v>
      </c>
      <c r="D67" s="93"/>
      <c r="E67" s="93"/>
      <c r="F67" s="93"/>
      <c r="G67" s="93"/>
      <c r="H67" s="97"/>
    </row>
    <row r="68" spans="1:8" s="95" customFormat="1" ht="29.25">
      <c r="A68" s="106">
        <v>1455</v>
      </c>
      <c r="B68" s="91" t="s">
        <v>72</v>
      </c>
      <c r="C68" s="103">
        <f t="shared" si="2"/>
        <v>0</v>
      </c>
      <c r="D68" s="93"/>
      <c r="E68" s="93"/>
      <c r="F68" s="93"/>
      <c r="G68" s="93"/>
      <c r="H68" s="97"/>
    </row>
    <row r="69" spans="1:8" s="95" customFormat="1" ht="68.25">
      <c r="A69" s="106">
        <v>1456</v>
      </c>
      <c r="B69" s="91" t="s">
        <v>73</v>
      </c>
      <c r="C69" s="103">
        <f t="shared" si="2"/>
        <v>0</v>
      </c>
      <c r="D69" s="93"/>
      <c r="E69" s="93"/>
      <c r="F69" s="93"/>
      <c r="G69" s="93"/>
      <c r="H69" s="97"/>
    </row>
    <row r="70" spans="1:8" s="95" customFormat="1" ht="19.5">
      <c r="A70" s="106">
        <v>1459</v>
      </c>
      <c r="B70" s="91" t="s">
        <v>74</v>
      </c>
      <c r="C70" s="103">
        <f aca="true" t="shared" si="3" ref="C70:C101">SUM(D70:H70)</f>
        <v>0</v>
      </c>
      <c r="D70" s="93"/>
      <c r="E70" s="93"/>
      <c r="F70" s="93"/>
      <c r="G70" s="93"/>
      <c r="H70" s="97"/>
    </row>
    <row r="71" spans="1:8" s="95" customFormat="1" ht="19.5">
      <c r="A71" s="90">
        <v>1460</v>
      </c>
      <c r="B71" s="91" t="s">
        <v>75</v>
      </c>
      <c r="C71" s="103">
        <f t="shared" si="3"/>
        <v>0</v>
      </c>
      <c r="D71" s="103">
        <f>SUM(D72:D74)</f>
        <v>0</v>
      </c>
      <c r="E71" s="103">
        <f>SUM(E72:E74)</f>
        <v>0</v>
      </c>
      <c r="F71" s="92">
        <f>SUM(F72:F74)</f>
        <v>0</v>
      </c>
      <c r="G71" s="103">
        <f>SUM(G72:G74)</f>
        <v>0</v>
      </c>
      <c r="H71" s="105">
        <f>SUM(H72:H74)</f>
        <v>0</v>
      </c>
    </row>
    <row r="72" spans="1:8" s="95" customFormat="1" ht="29.25">
      <c r="A72" s="106">
        <v>1461</v>
      </c>
      <c r="B72" s="91" t="s">
        <v>76</v>
      </c>
      <c r="C72" s="103">
        <f t="shared" si="3"/>
        <v>0</v>
      </c>
      <c r="D72" s="93"/>
      <c r="E72" s="93"/>
      <c r="F72" s="93"/>
      <c r="G72" s="93"/>
      <c r="H72" s="97"/>
    </row>
    <row r="73" spans="1:8" s="95" customFormat="1" ht="29.25">
      <c r="A73" s="106">
        <v>1462</v>
      </c>
      <c r="B73" s="91" t="s">
        <v>77</v>
      </c>
      <c r="C73" s="103">
        <f t="shared" si="3"/>
        <v>0</v>
      </c>
      <c r="D73" s="93"/>
      <c r="E73" s="93"/>
      <c r="F73" s="93"/>
      <c r="G73" s="93"/>
      <c r="H73" s="97"/>
    </row>
    <row r="74" spans="1:8" s="95" customFormat="1" ht="29.25">
      <c r="A74" s="106">
        <v>1469</v>
      </c>
      <c r="B74" s="91" t="s">
        <v>78</v>
      </c>
      <c r="C74" s="103">
        <f t="shared" si="3"/>
        <v>0</v>
      </c>
      <c r="D74" s="93"/>
      <c r="E74" s="93"/>
      <c r="F74" s="93"/>
      <c r="G74" s="93"/>
      <c r="H74" s="97"/>
    </row>
    <row r="75" spans="1:8" s="95" customFormat="1" ht="29.25">
      <c r="A75" s="90">
        <v>1470</v>
      </c>
      <c r="B75" s="91" t="s">
        <v>79</v>
      </c>
      <c r="C75" s="103">
        <f t="shared" si="3"/>
        <v>0</v>
      </c>
      <c r="D75" s="103">
        <f>SUM(D76:D78)</f>
        <v>0</v>
      </c>
      <c r="E75" s="103">
        <f>SUM(E76:E78)</f>
        <v>0</v>
      </c>
      <c r="F75" s="92">
        <f>SUM(F76:F78)</f>
        <v>0</v>
      </c>
      <c r="G75" s="103">
        <f>SUM(G76:G78)</f>
        <v>0</v>
      </c>
      <c r="H75" s="105">
        <f>SUM(H76:H78)</f>
        <v>0</v>
      </c>
    </row>
    <row r="76" spans="1:8" s="95" customFormat="1" ht="9.75">
      <c r="A76" s="106">
        <v>1471</v>
      </c>
      <c r="B76" s="91" t="s">
        <v>80</v>
      </c>
      <c r="C76" s="103">
        <f t="shared" si="3"/>
        <v>0</v>
      </c>
      <c r="D76" s="93"/>
      <c r="E76" s="93"/>
      <c r="F76" s="93"/>
      <c r="G76" s="93"/>
      <c r="H76" s="97"/>
    </row>
    <row r="77" spans="1:8" s="95" customFormat="1" ht="9.75">
      <c r="A77" s="106">
        <v>1472</v>
      </c>
      <c r="B77" s="91" t="s">
        <v>81</v>
      </c>
      <c r="C77" s="103">
        <f t="shared" si="3"/>
        <v>0</v>
      </c>
      <c r="D77" s="93"/>
      <c r="E77" s="93"/>
      <c r="F77" s="93"/>
      <c r="G77" s="93"/>
      <c r="H77" s="97"/>
    </row>
    <row r="78" spans="1:8" s="95" customFormat="1" ht="9.75">
      <c r="A78" s="106">
        <v>1479</v>
      </c>
      <c r="B78" s="91" t="s">
        <v>82</v>
      </c>
      <c r="C78" s="103">
        <f t="shared" si="3"/>
        <v>0</v>
      </c>
      <c r="D78" s="93"/>
      <c r="E78" s="93"/>
      <c r="F78" s="93"/>
      <c r="G78" s="93"/>
      <c r="H78" s="97"/>
    </row>
    <row r="79" spans="1:8" s="95" customFormat="1" ht="9.75">
      <c r="A79" s="90">
        <v>1480</v>
      </c>
      <c r="B79" s="91" t="s">
        <v>83</v>
      </c>
      <c r="C79" s="103">
        <f t="shared" si="3"/>
        <v>0</v>
      </c>
      <c r="D79" s="103">
        <f>SUM(D80:D86)</f>
        <v>0</v>
      </c>
      <c r="E79" s="103">
        <f>SUM(E80:E86)</f>
        <v>0</v>
      </c>
      <c r="F79" s="92">
        <f>SUM(F80:F86)</f>
        <v>0</v>
      </c>
      <c r="G79" s="103">
        <f>SUM(G80:G86)</f>
        <v>0</v>
      </c>
      <c r="H79" s="105">
        <f>SUM(H80:H86)</f>
        <v>0</v>
      </c>
    </row>
    <row r="80" spans="1:8" s="95" customFormat="1" ht="19.5">
      <c r="A80" s="106">
        <v>1481</v>
      </c>
      <c r="B80" s="91" t="s">
        <v>84</v>
      </c>
      <c r="C80" s="103">
        <f t="shared" si="3"/>
        <v>0</v>
      </c>
      <c r="D80" s="93"/>
      <c r="E80" s="93"/>
      <c r="F80" s="93"/>
      <c r="G80" s="93"/>
      <c r="H80" s="97"/>
    </row>
    <row r="81" spans="1:8" s="95" customFormat="1" ht="19.5">
      <c r="A81" s="106">
        <v>1482</v>
      </c>
      <c r="B81" s="91" t="s">
        <v>85</v>
      </c>
      <c r="C81" s="103">
        <f t="shared" si="3"/>
        <v>0</v>
      </c>
      <c r="D81" s="93"/>
      <c r="E81" s="93"/>
      <c r="F81" s="93"/>
      <c r="G81" s="93"/>
      <c r="H81" s="97"/>
    </row>
    <row r="82" spans="1:8" s="95" customFormat="1" ht="19.5">
      <c r="A82" s="106">
        <v>1483</v>
      </c>
      <c r="B82" s="91" t="s">
        <v>86</v>
      </c>
      <c r="C82" s="103">
        <f t="shared" si="3"/>
        <v>0</v>
      </c>
      <c r="D82" s="93"/>
      <c r="E82" s="93"/>
      <c r="F82" s="93"/>
      <c r="G82" s="93"/>
      <c r="H82" s="97"/>
    </row>
    <row r="83" spans="1:8" s="95" customFormat="1" ht="29.25">
      <c r="A83" s="106">
        <v>1484</v>
      </c>
      <c r="B83" s="91" t="s">
        <v>87</v>
      </c>
      <c r="C83" s="103">
        <f t="shared" si="3"/>
        <v>0</v>
      </c>
      <c r="D83" s="93"/>
      <c r="E83" s="93"/>
      <c r="F83" s="93"/>
      <c r="G83" s="93"/>
      <c r="H83" s="97"/>
    </row>
    <row r="84" spans="1:8" s="95" customFormat="1" ht="19.5">
      <c r="A84" s="106">
        <v>1485</v>
      </c>
      <c r="B84" s="91" t="s">
        <v>88</v>
      </c>
      <c r="C84" s="103">
        <f t="shared" si="3"/>
        <v>0</v>
      </c>
      <c r="D84" s="93"/>
      <c r="E84" s="93"/>
      <c r="F84" s="93"/>
      <c r="G84" s="93"/>
      <c r="H84" s="97"/>
    </row>
    <row r="85" spans="1:8" s="95" customFormat="1" ht="9.75">
      <c r="A85" s="106">
        <v>1486</v>
      </c>
      <c r="B85" s="91" t="s">
        <v>89</v>
      </c>
      <c r="C85" s="103">
        <f t="shared" si="3"/>
        <v>0</v>
      </c>
      <c r="D85" s="93"/>
      <c r="E85" s="93"/>
      <c r="F85" s="93"/>
      <c r="G85" s="93"/>
      <c r="H85" s="97"/>
    </row>
    <row r="86" spans="1:8" s="95" customFormat="1" ht="29.25">
      <c r="A86" s="106">
        <v>1489</v>
      </c>
      <c r="B86" s="91" t="s">
        <v>90</v>
      </c>
      <c r="C86" s="103">
        <f t="shared" si="3"/>
        <v>0</v>
      </c>
      <c r="D86" s="93"/>
      <c r="E86" s="93"/>
      <c r="F86" s="93"/>
      <c r="G86" s="93"/>
      <c r="H86" s="97"/>
    </row>
    <row r="87" spans="1:8" s="95" customFormat="1" ht="9.75">
      <c r="A87" s="90">
        <v>1490</v>
      </c>
      <c r="B87" s="91" t="s">
        <v>91</v>
      </c>
      <c r="C87" s="103">
        <f t="shared" si="3"/>
        <v>0</v>
      </c>
      <c r="D87" s="103">
        <f>SUM(D88:D91)</f>
        <v>0</v>
      </c>
      <c r="E87" s="103">
        <f>SUM(E88:E91)</f>
        <v>0</v>
      </c>
      <c r="F87" s="92">
        <f>SUM(F88:F91)</f>
        <v>0</v>
      </c>
      <c r="G87" s="103">
        <f>SUM(G88:G91)</f>
        <v>0</v>
      </c>
      <c r="H87" s="105">
        <f>SUM(H88:H91)</f>
        <v>0</v>
      </c>
    </row>
    <row r="88" spans="1:8" s="95" customFormat="1" ht="9.75">
      <c r="A88" s="106">
        <v>1491</v>
      </c>
      <c r="B88" s="91" t="s">
        <v>92</v>
      </c>
      <c r="C88" s="103">
        <f t="shared" si="3"/>
        <v>0</v>
      </c>
      <c r="D88" s="93"/>
      <c r="E88" s="93"/>
      <c r="F88" s="93"/>
      <c r="G88" s="93"/>
      <c r="H88" s="97"/>
    </row>
    <row r="89" spans="1:8" s="95" customFormat="1" ht="9.75">
      <c r="A89" s="106">
        <v>1492</v>
      </c>
      <c r="B89" s="91" t="s">
        <v>93</v>
      </c>
      <c r="C89" s="103">
        <f t="shared" si="3"/>
        <v>0</v>
      </c>
      <c r="D89" s="93"/>
      <c r="E89" s="93"/>
      <c r="F89" s="93"/>
      <c r="G89" s="93"/>
      <c r="H89" s="97"/>
    </row>
    <row r="90" spans="1:8" s="95" customFormat="1" ht="9.75">
      <c r="A90" s="106">
        <v>1493</v>
      </c>
      <c r="B90" s="91" t="s">
        <v>94</v>
      </c>
      <c r="C90" s="103">
        <f t="shared" si="3"/>
        <v>0</v>
      </c>
      <c r="D90" s="93"/>
      <c r="E90" s="93"/>
      <c r="F90" s="93"/>
      <c r="G90" s="93"/>
      <c r="H90" s="97"/>
    </row>
    <row r="91" spans="1:8" s="95" customFormat="1" ht="19.5">
      <c r="A91" s="106">
        <v>1499</v>
      </c>
      <c r="B91" s="91" t="s">
        <v>95</v>
      </c>
      <c r="C91" s="103">
        <f t="shared" si="3"/>
        <v>0</v>
      </c>
      <c r="D91" s="93"/>
      <c r="E91" s="93"/>
      <c r="F91" s="93"/>
      <c r="G91" s="93"/>
      <c r="H91" s="97"/>
    </row>
    <row r="92" spans="1:8" s="59" customFormat="1" ht="45">
      <c r="A92" s="98">
        <v>1500</v>
      </c>
      <c r="B92" s="87" t="s">
        <v>96</v>
      </c>
      <c r="C92" s="100">
        <f t="shared" si="3"/>
        <v>0</v>
      </c>
      <c r="D92" s="100">
        <f>SUM(D93,D97,D105,D106,D107,D114,D123,D124,D127)</f>
        <v>0</v>
      </c>
      <c r="E92" s="100">
        <f>SUM(E93,E97,E105,E106,E107,E114,E123,E124,E127)</f>
        <v>0</v>
      </c>
      <c r="F92" s="88">
        <f>SUM(F93,F97,F105,F106,F107,F114,F123,F124,F127)</f>
        <v>0</v>
      </c>
      <c r="G92" s="100">
        <f>SUM(G93,G97,G105,G106,G107,G114,G123,G124,G127)</f>
        <v>0</v>
      </c>
      <c r="H92" s="101">
        <f>SUM(H93,H97,H105,H106,H107,H114,H123,H124,H127)</f>
        <v>0</v>
      </c>
    </row>
    <row r="93" spans="1:8" s="95" customFormat="1" ht="19.5">
      <c r="A93" s="90">
        <v>1510</v>
      </c>
      <c r="B93" s="91" t="s">
        <v>97</v>
      </c>
      <c r="C93" s="103">
        <f t="shared" si="3"/>
        <v>0</v>
      </c>
      <c r="D93" s="103">
        <f>SUM(D94:D96)</f>
        <v>0</v>
      </c>
      <c r="E93" s="103">
        <f>SUM(E94:E96)</f>
        <v>0</v>
      </c>
      <c r="F93" s="92">
        <f>SUM(F94:F96)</f>
        <v>0</v>
      </c>
      <c r="G93" s="103">
        <f>SUM(G94:G96)</f>
        <v>0</v>
      </c>
      <c r="H93" s="105">
        <f>SUM(H94:H96)</f>
        <v>0</v>
      </c>
    </row>
    <row r="94" spans="1:8" s="95" customFormat="1" ht="9.75">
      <c r="A94" s="106">
        <v>1511</v>
      </c>
      <c r="B94" s="91" t="s">
        <v>98</v>
      </c>
      <c r="C94" s="103">
        <f t="shared" si="3"/>
        <v>0</v>
      </c>
      <c r="D94" s="93"/>
      <c r="E94" s="93"/>
      <c r="F94" s="93"/>
      <c r="G94" s="93"/>
      <c r="H94" s="97"/>
    </row>
    <row r="95" spans="1:8" s="95" customFormat="1" ht="9.75">
      <c r="A95" s="106">
        <v>1512</v>
      </c>
      <c r="B95" s="91" t="s">
        <v>99</v>
      </c>
      <c r="C95" s="103">
        <f t="shared" si="3"/>
        <v>0</v>
      </c>
      <c r="D95" s="93"/>
      <c r="E95" s="93"/>
      <c r="F95" s="93"/>
      <c r="G95" s="93"/>
      <c r="H95" s="97"/>
    </row>
    <row r="96" spans="1:8" s="95" customFormat="1" ht="9.75">
      <c r="A96" s="106">
        <v>1513</v>
      </c>
      <c r="B96" s="91" t="s">
        <v>100</v>
      </c>
      <c r="C96" s="103">
        <f t="shared" si="3"/>
        <v>0</v>
      </c>
      <c r="D96" s="93"/>
      <c r="E96" s="93"/>
      <c r="F96" s="93"/>
      <c r="G96" s="93"/>
      <c r="H96" s="97"/>
    </row>
    <row r="97" spans="1:8" s="95" customFormat="1" ht="29.25">
      <c r="A97" s="90">
        <v>1520</v>
      </c>
      <c r="B97" s="91" t="s">
        <v>101</v>
      </c>
      <c r="C97" s="103">
        <f t="shared" si="3"/>
        <v>0</v>
      </c>
      <c r="D97" s="103">
        <f>SUM(D98:D104)</f>
        <v>0</v>
      </c>
      <c r="E97" s="103">
        <f>SUM(E98:E104)</f>
        <v>0</v>
      </c>
      <c r="F97" s="92">
        <f>SUM(F98:F104)</f>
        <v>0</v>
      </c>
      <c r="G97" s="103">
        <f>SUM(G98:G104)</f>
        <v>0</v>
      </c>
      <c r="H97" s="105">
        <f>SUM(H98:H104)</f>
        <v>0</v>
      </c>
    </row>
    <row r="98" spans="1:8" s="95" customFormat="1" ht="9.75">
      <c r="A98" s="106">
        <v>1521</v>
      </c>
      <c r="B98" s="91" t="s">
        <v>102</v>
      </c>
      <c r="C98" s="103">
        <f t="shared" si="3"/>
        <v>0</v>
      </c>
      <c r="D98" s="93"/>
      <c r="E98" s="93"/>
      <c r="F98" s="93"/>
      <c r="G98" s="93"/>
      <c r="H98" s="97"/>
    </row>
    <row r="99" spans="1:8" s="95" customFormat="1" ht="9.75">
      <c r="A99" s="106">
        <v>1522</v>
      </c>
      <c r="B99" s="91" t="s">
        <v>103</v>
      </c>
      <c r="C99" s="103">
        <f t="shared" si="3"/>
        <v>0</v>
      </c>
      <c r="D99" s="93"/>
      <c r="E99" s="93"/>
      <c r="F99" s="93"/>
      <c r="G99" s="93"/>
      <c r="H99" s="97"/>
    </row>
    <row r="100" spans="1:8" s="95" customFormat="1" ht="9.75">
      <c r="A100" s="106">
        <v>1523</v>
      </c>
      <c r="B100" s="91" t="s">
        <v>104</v>
      </c>
      <c r="C100" s="103">
        <f t="shared" si="3"/>
        <v>0</v>
      </c>
      <c r="D100" s="93"/>
      <c r="E100" s="93"/>
      <c r="F100" s="93"/>
      <c r="G100" s="93"/>
      <c r="H100" s="97"/>
    </row>
    <row r="101" spans="1:8" s="95" customFormat="1" ht="9.75">
      <c r="A101" s="106">
        <v>1524</v>
      </c>
      <c r="B101" s="91" t="s">
        <v>105</v>
      </c>
      <c r="C101" s="103">
        <f t="shared" si="3"/>
        <v>0</v>
      </c>
      <c r="D101" s="93"/>
      <c r="E101" s="93"/>
      <c r="F101" s="93"/>
      <c r="G101" s="93"/>
      <c r="H101" s="97"/>
    </row>
    <row r="102" spans="1:8" s="95" customFormat="1" ht="9.75">
      <c r="A102" s="106">
        <v>1525</v>
      </c>
      <c r="B102" s="91" t="s">
        <v>106</v>
      </c>
      <c r="C102" s="103">
        <f aca="true" t="shared" si="4" ref="C102:C133">SUM(D102:H102)</f>
        <v>0</v>
      </c>
      <c r="D102" s="93"/>
      <c r="E102" s="93"/>
      <c r="F102" s="93"/>
      <c r="G102" s="93"/>
      <c r="H102" s="97"/>
    </row>
    <row r="103" spans="1:8" s="95" customFormat="1" ht="9.75">
      <c r="A103" s="106">
        <v>1528</v>
      </c>
      <c r="B103" s="91" t="s">
        <v>107</v>
      </c>
      <c r="C103" s="103">
        <f t="shared" si="4"/>
        <v>0</v>
      </c>
      <c r="D103" s="93"/>
      <c r="E103" s="93"/>
      <c r="F103" s="93"/>
      <c r="G103" s="93"/>
      <c r="H103" s="97"/>
    </row>
    <row r="104" spans="1:8" s="95" customFormat="1" ht="19.5">
      <c r="A104" s="106">
        <v>1529</v>
      </c>
      <c r="B104" s="91" t="s">
        <v>108</v>
      </c>
      <c r="C104" s="103">
        <f t="shared" si="4"/>
        <v>0</v>
      </c>
      <c r="D104" s="93"/>
      <c r="E104" s="93"/>
      <c r="F104" s="93"/>
      <c r="G104" s="93"/>
      <c r="H104" s="97"/>
    </row>
    <row r="105" spans="1:8" s="95" customFormat="1" ht="19.5">
      <c r="A105" s="90">
        <v>1530</v>
      </c>
      <c r="B105" s="91" t="s">
        <v>109</v>
      </c>
      <c r="C105" s="103">
        <f t="shared" si="4"/>
        <v>0</v>
      </c>
      <c r="D105" s="93"/>
      <c r="E105" s="93"/>
      <c r="F105" s="93"/>
      <c r="G105" s="93"/>
      <c r="H105" s="97"/>
    </row>
    <row r="106" spans="1:8" s="95" customFormat="1" ht="19.5">
      <c r="A106" s="90">
        <v>1540</v>
      </c>
      <c r="B106" s="91" t="s">
        <v>110</v>
      </c>
      <c r="C106" s="103">
        <f t="shared" si="4"/>
        <v>0</v>
      </c>
      <c r="D106" s="93"/>
      <c r="E106" s="93"/>
      <c r="F106" s="93"/>
      <c r="G106" s="93"/>
      <c r="H106" s="97"/>
    </row>
    <row r="107" spans="1:8" s="95" customFormat="1" ht="19.5">
      <c r="A107" s="90">
        <v>1550</v>
      </c>
      <c r="B107" s="91" t="s">
        <v>111</v>
      </c>
      <c r="C107" s="103">
        <f t="shared" si="4"/>
        <v>0</v>
      </c>
      <c r="D107" s="103">
        <f>SUM(D108:D113)</f>
        <v>0</v>
      </c>
      <c r="E107" s="103">
        <f>SUM(E108:E113)</f>
        <v>0</v>
      </c>
      <c r="F107" s="92">
        <f>SUM(F108:F113)</f>
        <v>0</v>
      </c>
      <c r="G107" s="103">
        <f>SUM(G108:G113)</f>
        <v>0</v>
      </c>
      <c r="H107" s="105">
        <f>SUM(H108:H113)</f>
        <v>0</v>
      </c>
    </row>
    <row r="108" spans="1:8" s="95" customFormat="1" ht="9.75">
      <c r="A108" s="106">
        <v>1551</v>
      </c>
      <c r="B108" s="91" t="s">
        <v>112</v>
      </c>
      <c r="C108" s="103">
        <f t="shared" si="4"/>
        <v>0</v>
      </c>
      <c r="D108" s="93"/>
      <c r="E108" s="93"/>
      <c r="F108" s="93"/>
      <c r="G108" s="93"/>
      <c r="H108" s="97"/>
    </row>
    <row r="109" spans="1:8" s="95" customFormat="1" ht="9.75">
      <c r="A109" s="106">
        <v>1552</v>
      </c>
      <c r="B109" s="91" t="s">
        <v>113</v>
      </c>
      <c r="C109" s="103">
        <f t="shared" si="4"/>
        <v>0</v>
      </c>
      <c r="D109" s="93"/>
      <c r="E109" s="93"/>
      <c r="F109" s="93"/>
      <c r="G109" s="93"/>
      <c r="H109" s="97"/>
    </row>
    <row r="110" spans="1:8" s="95" customFormat="1" ht="19.5">
      <c r="A110" s="106">
        <v>1553</v>
      </c>
      <c r="B110" s="91" t="s">
        <v>114</v>
      </c>
      <c r="C110" s="103">
        <f t="shared" si="4"/>
        <v>0</v>
      </c>
      <c r="D110" s="93"/>
      <c r="E110" s="93"/>
      <c r="F110" s="93"/>
      <c r="G110" s="93"/>
      <c r="H110" s="97"/>
    </row>
    <row r="111" spans="1:8" s="95" customFormat="1" ht="29.25">
      <c r="A111" s="106">
        <v>1554</v>
      </c>
      <c r="B111" s="91" t="s">
        <v>115</v>
      </c>
      <c r="C111" s="103">
        <f t="shared" si="4"/>
        <v>0</v>
      </c>
      <c r="D111" s="93"/>
      <c r="E111" s="93"/>
      <c r="F111" s="93"/>
      <c r="G111" s="93"/>
      <c r="H111" s="97"/>
    </row>
    <row r="112" spans="1:8" s="95" customFormat="1" ht="19.5">
      <c r="A112" s="106">
        <v>1555</v>
      </c>
      <c r="B112" s="91" t="s">
        <v>116</v>
      </c>
      <c r="C112" s="103">
        <f t="shared" si="4"/>
        <v>0</v>
      </c>
      <c r="D112" s="93"/>
      <c r="E112" s="93"/>
      <c r="F112" s="93"/>
      <c r="G112" s="93"/>
      <c r="H112" s="97"/>
    </row>
    <row r="113" spans="1:8" s="95" customFormat="1" ht="19.5">
      <c r="A113" s="106">
        <v>1559</v>
      </c>
      <c r="B113" s="91" t="s">
        <v>117</v>
      </c>
      <c r="C113" s="103">
        <f t="shared" si="4"/>
        <v>0</v>
      </c>
      <c r="D113" s="93"/>
      <c r="E113" s="93"/>
      <c r="F113" s="93"/>
      <c r="G113" s="93"/>
      <c r="H113" s="97"/>
    </row>
    <row r="114" spans="1:8" s="95" customFormat="1" ht="29.25">
      <c r="A114" s="90">
        <v>1560</v>
      </c>
      <c r="B114" s="91" t="s">
        <v>118</v>
      </c>
      <c r="C114" s="103">
        <f t="shared" si="4"/>
        <v>0</v>
      </c>
      <c r="D114" s="103">
        <f>SUM(D115:D122)</f>
        <v>0</v>
      </c>
      <c r="E114" s="103">
        <f>SUM(E115:E122)</f>
        <v>0</v>
      </c>
      <c r="F114" s="103">
        <f>SUM(F115:F122)</f>
        <v>0</v>
      </c>
      <c r="G114" s="103">
        <f>SUM(G115:G122)</f>
        <v>0</v>
      </c>
      <c r="H114" s="105">
        <f>SUM(H115:H122)</f>
        <v>0</v>
      </c>
    </row>
    <row r="115" spans="1:8" s="95" customFormat="1" ht="19.5">
      <c r="A115" s="106">
        <v>1561</v>
      </c>
      <c r="B115" s="91" t="s">
        <v>119</v>
      </c>
      <c r="C115" s="103">
        <f t="shared" si="4"/>
        <v>0</v>
      </c>
      <c r="D115" s="93"/>
      <c r="E115" s="93"/>
      <c r="F115" s="93"/>
      <c r="G115" s="93"/>
      <c r="H115" s="97"/>
    </row>
    <row r="116" spans="1:8" s="95" customFormat="1" ht="19.5">
      <c r="A116" s="106">
        <v>1562</v>
      </c>
      <c r="B116" s="91" t="s">
        <v>120</v>
      </c>
      <c r="C116" s="103">
        <f t="shared" si="4"/>
        <v>0</v>
      </c>
      <c r="D116" s="93"/>
      <c r="E116" s="93"/>
      <c r="F116" s="93"/>
      <c r="G116" s="93"/>
      <c r="H116" s="97"/>
    </row>
    <row r="117" spans="1:8" s="95" customFormat="1" ht="9.75">
      <c r="A117" s="106">
        <v>1563</v>
      </c>
      <c r="B117" s="91" t="s">
        <v>121</v>
      </c>
      <c r="C117" s="103">
        <f t="shared" si="4"/>
        <v>0</v>
      </c>
      <c r="D117" s="93"/>
      <c r="E117" s="93"/>
      <c r="F117" s="93"/>
      <c r="G117" s="93"/>
      <c r="H117" s="97"/>
    </row>
    <row r="118" spans="1:8" s="95" customFormat="1" ht="9.75">
      <c r="A118" s="106">
        <v>1564</v>
      </c>
      <c r="B118" s="91" t="s">
        <v>122</v>
      </c>
      <c r="C118" s="103">
        <f t="shared" si="4"/>
        <v>0</v>
      </c>
      <c r="D118" s="93"/>
      <c r="E118" s="93"/>
      <c r="F118" s="93"/>
      <c r="G118" s="93"/>
      <c r="H118" s="97"/>
    </row>
    <row r="119" spans="1:8" s="95" customFormat="1" ht="9.75" customHeight="1">
      <c r="A119" s="106">
        <v>1565</v>
      </c>
      <c r="B119" s="91" t="s">
        <v>123</v>
      </c>
      <c r="C119" s="103">
        <f t="shared" si="4"/>
        <v>0</v>
      </c>
      <c r="D119" s="93"/>
      <c r="E119" s="93"/>
      <c r="F119" s="93"/>
      <c r="G119" s="93"/>
      <c r="H119" s="97"/>
    </row>
    <row r="120" spans="1:8" s="95" customFormat="1" ht="9.75" customHeight="1">
      <c r="A120" s="106">
        <v>1566</v>
      </c>
      <c r="B120" s="110" t="s">
        <v>124</v>
      </c>
      <c r="C120" s="103">
        <f t="shared" si="4"/>
        <v>0</v>
      </c>
      <c r="D120" s="93"/>
      <c r="E120" s="93"/>
      <c r="F120" s="93"/>
      <c r="G120" s="93"/>
      <c r="H120" s="97"/>
    </row>
    <row r="121" spans="1:8" s="95" customFormat="1" ht="41.25" customHeight="1">
      <c r="A121" s="106">
        <v>1567</v>
      </c>
      <c r="B121" s="110" t="s">
        <v>125</v>
      </c>
      <c r="C121" s="103">
        <f t="shared" si="4"/>
        <v>0</v>
      </c>
      <c r="D121" s="93"/>
      <c r="E121" s="93"/>
      <c r="F121" s="93"/>
      <c r="G121" s="93"/>
      <c r="H121" s="97"/>
    </row>
    <row r="122" spans="1:8" s="95" customFormat="1" ht="9.75" customHeight="1">
      <c r="A122" s="106">
        <v>1568</v>
      </c>
      <c r="B122" s="108" t="s">
        <v>126</v>
      </c>
      <c r="C122" s="103">
        <f t="shared" si="4"/>
        <v>0</v>
      </c>
      <c r="D122" s="93"/>
      <c r="E122" s="93"/>
      <c r="F122" s="93"/>
      <c r="G122" s="93"/>
      <c r="H122" s="97"/>
    </row>
    <row r="123" spans="1:8" s="95" customFormat="1" ht="9.75">
      <c r="A123" s="90">
        <v>1570</v>
      </c>
      <c r="B123" s="91" t="s">
        <v>127</v>
      </c>
      <c r="C123" s="103">
        <f t="shared" si="4"/>
        <v>0</v>
      </c>
      <c r="D123" s="93"/>
      <c r="E123" s="93"/>
      <c r="F123" s="93"/>
      <c r="G123" s="93"/>
      <c r="H123" s="97"/>
    </row>
    <row r="124" spans="1:8" s="95" customFormat="1" ht="19.5">
      <c r="A124" s="90">
        <v>1580</v>
      </c>
      <c r="B124" s="91" t="s">
        <v>128</v>
      </c>
      <c r="C124" s="103">
        <f t="shared" si="4"/>
        <v>0</v>
      </c>
      <c r="D124" s="103">
        <f>SUM(D125:D126)</f>
        <v>0</v>
      </c>
      <c r="E124" s="103">
        <f>SUM(E125:E126)</f>
        <v>0</v>
      </c>
      <c r="F124" s="92">
        <f>SUM(F125:F126)</f>
        <v>0</v>
      </c>
      <c r="G124" s="103">
        <f>SUM(G125:G126)</f>
        <v>0</v>
      </c>
      <c r="H124" s="105">
        <f>SUM(H125:H126)</f>
        <v>0</v>
      </c>
    </row>
    <row r="125" spans="1:8" s="95" customFormat="1" ht="9.75">
      <c r="A125" s="106">
        <v>1581</v>
      </c>
      <c r="B125" s="91" t="s">
        <v>129</v>
      </c>
      <c r="C125" s="103">
        <f t="shared" si="4"/>
        <v>0</v>
      </c>
      <c r="D125" s="93"/>
      <c r="E125" s="93"/>
      <c r="F125" s="93"/>
      <c r="G125" s="93"/>
      <c r="H125" s="97"/>
    </row>
    <row r="126" spans="1:8" s="95" customFormat="1" ht="19.5">
      <c r="A126" s="106">
        <v>1583</v>
      </c>
      <c r="B126" s="91" t="s">
        <v>130</v>
      </c>
      <c r="C126" s="103">
        <f t="shared" si="4"/>
        <v>0</v>
      </c>
      <c r="D126" s="93"/>
      <c r="E126" s="93"/>
      <c r="F126" s="93"/>
      <c r="G126" s="93"/>
      <c r="H126" s="97"/>
    </row>
    <row r="127" spans="1:8" s="95" customFormat="1" ht="9.75">
      <c r="A127" s="90">
        <v>1590</v>
      </c>
      <c r="B127" s="91" t="s">
        <v>131</v>
      </c>
      <c r="C127" s="103">
        <f t="shared" si="4"/>
        <v>0</v>
      </c>
      <c r="D127" s="93"/>
      <c r="E127" s="93"/>
      <c r="F127" s="93"/>
      <c r="G127" s="93"/>
      <c r="H127" s="97"/>
    </row>
    <row r="128" spans="1:8" s="59" customFormat="1" ht="22.5">
      <c r="A128" s="86">
        <v>1600</v>
      </c>
      <c r="B128" s="87" t="s">
        <v>132</v>
      </c>
      <c r="C128" s="100">
        <f t="shared" si="4"/>
        <v>0</v>
      </c>
      <c r="D128" s="100">
        <f>SUM(D129,D130,D131)</f>
        <v>0</v>
      </c>
      <c r="E128" s="100">
        <f>SUM(E129,E130,E131)</f>
        <v>0</v>
      </c>
      <c r="F128" s="88">
        <f>SUM(F129,F130,F131)</f>
        <v>0</v>
      </c>
      <c r="G128" s="100">
        <f>SUM(G129,G130,G131)</f>
        <v>0</v>
      </c>
      <c r="H128" s="101">
        <f>SUM(H129,H130,H131)</f>
        <v>0</v>
      </c>
    </row>
    <row r="129" spans="1:8" s="95" customFormat="1" ht="9.75">
      <c r="A129" s="90">
        <v>1610</v>
      </c>
      <c r="B129" s="91" t="s">
        <v>133</v>
      </c>
      <c r="C129" s="103">
        <f t="shared" si="4"/>
        <v>0</v>
      </c>
      <c r="D129" s="93"/>
      <c r="E129" s="93"/>
      <c r="F129" s="93"/>
      <c r="G129" s="93"/>
      <c r="H129" s="97"/>
    </row>
    <row r="130" spans="1:8" s="95" customFormat="1" ht="9.75">
      <c r="A130" s="90">
        <v>1620</v>
      </c>
      <c r="B130" s="91" t="s">
        <v>134</v>
      </c>
      <c r="C130" s="103">
        <f t="shared" si="4"/>
        <v>0</v>
      </c>
      <c r="D130" s="93"/>
      <c r="E130" s="93"/>
      <c r="F130" s="93"/>
      <c r="G130" s="93"/>
      <c r="H130" s="97"/>
    </row>
    <row r="131" spans="1:8" s="95" customFormat="1" ht="9.75">
      <c r="A131" s="90">
        <v>1630</v>
      </c>
      <c r="B131" s="91" t="s">
        <v>135</v>
      </c>
      <c r="C131" s="103">
        <f t="shared" si="4"/>
        <v>0</v>
      </c>
      <c r="D131" s="93"/>
      <c r="E131" s="93"/>
      <c r="F131" s="93"/>
      <c r="G131" s="93"/>
      <c r="H131" s="97"/>
    </row>
    <row r="132" spans="1:8" s="59" customFormat="1" ht="22.5">
      <c r="A132" s="86">
        <v>2000</v>
      </c>
      <c r="B132" s="87" t="s">
        <v>136</v>
      </c>
      <c r="C132" s="100">
        <f t="shared" si="4"/>
        <v>0</v>
      </c>
      <c r="D132" s="99"/>
      <c r="E132" s="99"/>
      <c r="F132" s="99"/>
      <c r="G132" s="99"/>
      <c r="H132" s="111"/>
    </row>
    <row r="133" spans="1:8" s="59" customFormat="1" ht="22.5">
      <c r="A133" s="86">
        <v>3000</v>
      </c>
      <c r="B133" s="87" t="s">
        <v>137</v>
      </c>
      <c r="C133" s="100">
        <f t="shared" si="4"/>
        <v>95000</v>
      </c>
      <c r="D133" s="100">
        <f>SUM(D134,D135,D136,D137,D138,D139,D140)</f>
        <v>28362</v>
      </c>
      <c r="E133" s="100">
        <f>SUM(E134,E135,E136,E137,E138,E139,E140)</f>
        <v>0</v>
      </c>
      <c r="F133" s="88">
        <f>SUM(F134,F135,F136,F137,F138,F139,F140)</f>
        <v>0</v>
      </c>
      <c r="G133" s="100">
        <f>SUM(G134,G135,G136,G137,G138,G139,G140)</f>
        <v>0</v>
      </c>
      <c r="H133" s="101">
        <f>SUM(H134,H135,H136,H137,H138,H139,H140)</f>
        <v>66638</v>
      </c>
    </row>
    <row r="134" spans="1:8" s="49" customFormat="1" ht="11.25">
      <c r="A134" s="85">
        <v>3100</v>
      </c>
      <c r="B134" s="45" t="s">
        <v>138</v>
      </c>
      <c r="C134" s="65">
        <f aca="true" t="shared" si="5" ref="C134:C158">SUM(D134:H134)</f>
        <v>0</v>
      </c>
      <c r="D134" s="51"/>
      <c r="E134" s="51"/>
      <c r="F134" s="51"/>
      <c r="G134" s="51"/>
      <c r="H134" s="52"/>
    </row>
    <row r="135" spans="1:8" s="49" customFormat="1" ht="22.5">
      <c r="A135" s="85">
        <v>3200</v>
      </c>
      <c r="B135" s="45" t="s">
        <v>139</v>
      </c>
      <c r="C135" s="65">
        <f t="shared" si="5"/>
        <v>0</v>
      </c>
      <c r="D135" s="51"/>
      <c r="E135" s="51"/>
      <c r="F135" s="51"/>
      <c r="G135" s="51"/>
      <c r="H135" s="52"/>
    </row>
    <row r="136" spans="1:8" s="49" customFormat="1" ht="22.5">
      <c r="A136" s="85">
        <v>3300</v>
      </c>
      <c r="B136" s="45" t="s">
        <v>140</v>
      </c>
      <c r="C136" s="65">
        <f t="shared" si="5"/>
        <v>0</v>
      </c>
      <c r="D136" s="51"/>
      <c r="E136" s="51"/>
      <c r="F136" s="51"/>
      <c r="G136" s="51"/>
      <c r="H136" s="52"/>
    </row>
    <row r="137" spans="1:8" s="49" customFormat="1" ht="22.5">
      <c r="A137" s="85">
        <v>3400</v>
      </c>
      <c r="B137" s="45" t="s">
        <v>141</v>
      </c>
      <c r="C137" s="65">
        <f t="shared" si="5"/>
        <v>95000</v>
      </c>
      <c r="D137" s="51">
        <f>95000-66638</f>
        <v>28362</v>
      </c>
      <c r="E137" s="51"/>
      <c r="F137" s="51"/>
      <c r="G137" s="51"/>
      <c r="H137" s="52">
        <v>66638</v>
      </c>
    </row>
    <row r="138" spans="1:8" s="49" customFormat="1" ht="11.25">
      <c r="A138" s="85">
        <v>3500</v>
      </c>
      <c r="B138" s="45" t="s">
        <v>142</v>
      </c>
      <c r="C138" s="65">
        <f t="shared" si="5"/>
        <v>0</v>
      </c>
      <c r="D138" s="51"/>
      <c r="E138" s="51"/>
      <c r="F138" s="51"/>
      <c r="G138" s="51"/>
      <c r="H138" s="52"/>
    </row>
    <row r="139" spans="1:8" s="49" customFormat="1" ht="22.5">
      <c r="A139" s="85">
        <v>3600</v>
      </c>
      <c r="B139" s="45" t="s">
        <v>143</v>
      </c>
      <c r="C139" s="65">
        <f t="shared" si="5"/>
        <v>0</v>
      </c>
      <c r="D139" s="51"/>
      <c r="E139" s="51"/>
      <c r="F139" s="51"/>
      <c r="G139" s="51"/>
      <c r="H139" s="52"/>
    </row>
    <row r="140" spans="1:8" s="49" customFormat="1" ht="33.75">
      <c r="A140" s="85">
        <v>3800</v>
      </c>
      <c r="B140" s="45" t="s">
        <v>144</v>
      </c>
      <c r="C140" s="65">
        <f t="shared" si="5"/>
        <v>0</v>
      </c>
      <c r="D140" s="51"/>
      <c r="E140" s="51"/>
      <c r="F140" s="51"/>
      <c r="G140" s="51"/>
      <c r="H140" s="52"/>
    </row>
    <row r="141" spans="1:8" s="84" customFormat="1" ht="51">
      <c r="A141" s="112"/>
      <c r="B141" s="113" t="s">
        <v>145</v>
      </c>
      <c r="C141" s="114">
        <f t="shared" si="5"/>
        <v>0</v>
      </c>
      <c r="D141" s="114">
        <f>SUM(D142,D154,D155)</f>
        <v>0</v>
      </c>
      <c r="E141" s="114">
        <f>SUM(E142,E154,E155)</f>
        <v>0</v>
      </c>
      <c r="F141" s="115">
        <f>SUM(F142,F154,F155)</f>
        <v>0</v>
      </c>
      <c r="G141" s="114">
        <f>SUM(G142,G154,G155)</f>
        <v>0</v>
      </c>
      <c r="H141" s="116">
        <f>SUM(H142,H154,H155)</f>
        <v>0</v>
      </c>
    </row>
    <row r="142" spans="1:8" s="59" customFormat="1" ht="20.25" customHeight="1">
      <c r="A142" s="117">
        <v>4000</v>
      </c>
      <c r="B142" s="54" t="s">
        <v>146</v>
      </c>
      <c r="C142" s="118">
        <f t="shared" si="5"/>
        <v>0</v>
      </c>
      <c r="D142" s="118">
        <f>SUM(D143,D149,D150,D151,D152,D153)</f>
        <v>0</v>
      </c>
      <c r="E142" s="118">
        <f>SUM(E143,E149,E150,E151,E152,E153)</f>
        <v>0</v>
      </c>
      <c r="F142" s="118">
        <f>SUM(F143,F149,F150,F151,F152,F153)</f>
        <v>0</v>
      </c>
      <c r="G142" s="118">
        <f>SUM(G143,G149,G150,G151,G152,G153)</f>
        <v>0</v>
      </c>
      <c r="H142" s="119">
        <f>SUM(H143,H149,H150,H151,H152,H153)</f>
        <v>0</v>
      </c>
    </row>
    <row r="143" spans="1:8" s="49" customFormat="1" ht="22.5">
      <c r="A143" s="85">
        <v>4100</v>
      </c>
      <c r="B143" s="45" t="s">
        <v>147</v>
      </c>
      <c r="C143" s="65">
        <f t="shared" si="5"/>
        <v>0</v>
      </c>
      <c r="D143" s="65">
        <f>SUM(D144:D148)</f>
        <v>0</v>
      </c>
      <c r="E143" s="65">
        <f>SUM(E144:E148)</f>
        <v>0</v>
      </c>
      <c r="F143" s="46">
        <f>SUM(F144:F148)</f>
        <v>0</v>
      </c>
      <c r="G143" s="65">
        <f>SUM(G144:G148)</f>
        <v>0</v>
      </c>
      <c r="H143" s="120">
        <f>SUM(H144:H148)</f>
        <v>0</v>
      </c>
    </row>
    <row r="144" spans="1:8" s="95" customFormat="1" ht="9.75">
      <c r="A144" s="90">
        <v>4110</v>
      </c>
      <c r="B144" s="91" t="s">
        <v>148</v>
      </c>
      <c r="C144" s="103">
        <f t="shared" si="5"/>
        <v>0</v>
      </c>
      <c r="D144" s="93"/>
      <c r="E144" s="93"/>
      <c r="F144" s="93"/>
      <c r="G144" s="93"/>
      <c r="H144" s="97"/>
    </row>
    <row r="145" spans="1:8" s="95" customFormat="1" ht="9.75">
      <c r="A145" s="90">
        <v>4140</v>
      </c>
      <c r="B145" s="91" t="s">
        <v>149</v>
      </c>
      <c r="C145" s="103">
        <f t="shared" si="5"/>
        <v>0</v>
      </c>
      <c r="D145" s="93"/>
      <c r="E145" s="93"/>
      <c r="F145" s="93"/>
      <c r="G145" s="93"/>
      <c r="H145" s="97"/>
    </row>
    <row r="146" spans="1:8" s="95" customFormat="1" ht="9.75">
      <c r="A146" s="90">
        <v>4150</v>
      </c>
      <c r="B146" s="91" t="s">
        <v>150</v>
      </c>
      <c r="C146" s="103">
        <f t="shared" si="5"/>
        <v>0</v>
      </c>
      <c r="D146" s="93"/>
      <c r="E146" s="93"/>
      <c r="F146" s="93"/>
      <c r="G146" s="93"/>
      <c r="H146" s="97"/>
    </row>
    <row r="147" spans="1:8" s="95" customFormat="1" ht="19.5">
      <c r="A147" s="90">
        <v>4160</v>
      </c>
      <c r="B147" s="91" t="s">
        <v>151</v>
      </c>
      <c r="C147" s="103">
        <f t="shared" si="5"/>
        <v>0</v>
      </c>
      <c r="D147" s="93"/>
      <c r="E147" s="93"/>
      <c r="F147" s="93"/>
      <c r="G147" s="93"/>
      <c r="H147" s="97"/>
    </row>
    <row r="148" spans="1:8" s="95" customFormat="1" ht="9.75">
      <c r="A148" s="90">
        <v>4180</v>
      </c>
      <c r="B148" s="91" t="s">
        <v>152</v>
      </c>
      <c r="C148" s="103">
        <f t="shared" si="5"/>
        <v>0</v>
      </c>
      <c r="D148" s="93"/>
      <c r="E148" s="93"/>
      <c r="F148" s="93"/>
      <c r="G148" s="93"/>
      <c r="H148" s="97"/>
    </row>
    <row r="149" spans="1:8" s="49" customFormat="1" ht="22.5">
      <c r="A149" s="85">
        <v>4200</v>
      </c>
      <c r="B149" s="45" t="s">
        <v>153</v>
      </c>
      <c r="C149" s="65">
        <f t="shared" si="5"/>
        <v>0</v>
      </c>
      <c r="D149" s="51"/>
      <c r="E149" s="51"/>
      <c r="F149" s="51"/>
      <c r="G149" s="51"/>
      <c r="H149" s="52"/>
    </row>
    <row r="150" spans="1:8" s="49" customFormat="1" ht="11.25">
      <c r="A150" s="85">
        <v>4300</v>
      </c>
      <c r="B150" s="121" t="s">
        <v>154</v>
      </c>
      <c r="C150" s="65">
        <f t="shared" si="5"/>
        <v>0</v>
      </c>
      <c r="D150" s="51"/>
      <c r="E150" s="51"/>
      <c r="F150" s="51"/>
      <c r="G150" s="51"/>
      <c r="H150" s="52"/>
    </row>
    <row r="151" spans="1:8" s="49" customFormat="1" ht="33.75">
      <c r="A151" s="122">
        <v>4400</v>
      </c>
      <c r="B151" s="121" t="s">
        <v>155</v>
      </c>
      <c r="C151" s="65">
        <f t="shared" si="5"/>
        <v>0</v>
      </c>
      <c r="D151" s="51"/>
      <c r="E151" s="51"/>
      <c r="F151" s="51"/>
      <c r="G151" s="51"/>
      <c r="H151" s="52"/>
    </row>
    <row r="152" spans="1:8" s="49" customFormat="1" ht="22.5">
      <c r="A152" s="85">
        <v>4500</v>
      </c>
      <c r="B152" s="121" t="s">
        <v>156</v>
      </c>
      <c r="C152" s="65">
        <f t="shared" si="5"/>
        <v>0</v>
      </c>
      <c r="D152" s="51"/>
      <c r="E152" s="51"/>
      <c r="F152" s="51"/>
      <c r="G152" s="51"/>
      <c r="H152" s="52"/>
    </row>
    <row r="153" spans="1:8" s="49" customFormat="1" ht="11.25">
      <c r="A153" s="85">
        <v>4700</v>
      </c>
      <c r="B153" s="121" t="s">
        <v>157</v>
      </c>
      <c r="C153" s="65">
        <f t="shared" si="5"/>
        <v>0</v>
      </c>
      <c r="D153" s="51"/>
      <c r="E153" s="51"/>
      <c r="F153" s="51"/>
      <c r="G153" s="51"/>
      <c r="H153" s="52"/>
    </row>
    <row r="154" spans="1:8" s="49" customFormat="1" ht="11.25">
      <c r="A154" s="85">
        <v>6000</v>
      </c>
      <c r="B154" s="123" t="s">
        <v>158</v>
      </c>
      <c r="C154" s="61">
        <f t="shared" si="5"/>
        <v>0</v>
      </c>
      <c r="D154" s="51"/>
      <c r="E154" s="51"/>
      <c r="F154" s="51"/>
      <c r="G154" s="51"/>
      <c r="H154" s="52"/>
    </row>
    <row r="155" spans="1:8" s="59" customFormat="1" ht="11.25">
      <c r="A155" s="86">
        <v>7000</v>
      </c>
      <c r="B155" s="124" t="s">
        <v>159</v>
      </c>
      <c r="C155" s="118">
        <f t="shared" si="5"/>
        <v>0</v>
      </c>
      <c r="D155" s="99"/>
      <c r="E155" s="99"/>
      <c r="F155" s="99"/>
      <c r="G155" s="99"/>
      <c r="H155" s="111"/>
    </row>
    <row r="156" spans="1:8" s="59" customFormat="1" ht="22.5">
      <c r="A156" s="125"/>
      <c r="B156" s="126" t="s">
        <v>160</v>
      </c>
      <c r="C156" s="88">
        <f t="shared" si="5"/>
        <v>0</v>
      </c>
      <c r="D156" s="88">
        <f>SUM(D157:D158)</f>
        <v>0</v>
      </c>
      <c r="E156" s="88">
        <f>SUM(E157:E158)</f>
        <v>0</v>
      </c>
      <c r="F156" s="88">
        <f>SUM(F157:F158)</f>
        <v>0</v>
      </c>
      <c r="G156" s="88">
        <f>SUM(G157:G158)</f>
        <v>0</v>
      </c>
      <c r="H156" s="127">
        <f>SUM(H157:H158)</f>
        <v>0</v>
      </c>
    </row>
    <row r="157" spans="1:8" s="59" customFormat="1" ht="11.25">
      <c r="A157" s="125"/>
      <c r="B157" s="128" t="s">
        <v>19</v>
      </c>
      <c r="C157" s="100">
        <f t="shared" si="5"/>
        <v>0</v>
      </c>
      <c r="D157" s="99"/>
      <c r="E157" s="99"/>
      <c r="F157" s="99"/>
      <c r="G157" s="99"/>
      <c r="H157" s="111"/>
    </row>
    <row r="158" spans="1:8" s="59" customFormat="1" ht="11.25">
      <c r="A158" s="125"/>
      <c r="B158" s="128" t="s">
        <v>20</v>
      </c>
      <c r="C158" s="100">
        <f t="shared" si="5"/>
        <v>0</v>
      </c>
      <c r="D158" s="99"/>
      <c r="E158" s="99"/>
      <c r="F158" s="99"/>
      <c r="G158" s="99"/>
      <c r="H158" s="111"/>
    </row>
    <row r="159" spans="1:8" s="130" customFormat="1" ht="8.25">
      <c r="A159" s="129"/>
      <c r="B159" s="130" t="s">
        <v>161</v>
      </c>
      <c r="C159" s="131">
        <f aca="true" t="shared" si="6" ref="C159:H159">SUM(C156,C155,C154,C142,C133,C132,C128,C92,C45,C42,C41,C34)</f>
        <v>95000</v>
      </c>
      <c r="D159" s="131">
        <f t="shared" si="6"/>
        <v>28362</v>
      </c>
      <c r="E159" s="131">
        <f t="shared" si="6"/>
        <v>0</v>
      </c>
      <c r="F159" s="131">
        <f t="shared" si="6"/>
        <v>0</v>
      </c>
      <c r="G159" s="131">
        <f t="shared" si="6"/>
        <v>0</v>
      </c>
      <c r="H159" s="132">
        <f t="shared" si="6"/>
        <v>66638</v>
      </c>
    </row>
    <row r="160" s="134" customFormat="1" ht="11.25">
      <c r="A160" s="133"/>
    </row>
    <row r="161" s="134" customFormat="1" ht="11.25">
      <c r="A161" s="133"/>
    </row>
    <row r="162" s="134" customFormat="1" ht="11.25">
      <c r="A162" s="133"/>
    </row>
    <row r="163" s="134" customFormat="1" ht="11.25">
      <c r="A163" s="133"/>
    </row>
    <row r="164" s="134" customFormat="1" ht="11.25">
      <c r="A164" s="133"/>
    </row>
    <row r="165" s="134" customFormat="1" ht="11.25">
      <c r="A165" s="133"/>
    </row>
    <row r="166" s="134" customFormat="1" ht="11.25">
      <c r="A166" s="133"/>
    </row>
    <row r="167" s="134" customFormat="1" ht="11.25">
      <c r="A167" s="133"/>
    </row>
    <row r="168" s="134" customFormat="1" ht="11.25">
      <c r="A168" s="133"/>
    </row>
    <row r="169" s="134" customFormat="1" ht="11.25">
      <c r="A169" s="133"/>
    </row>
    <row r="170" s="134" customFormat="1" ht="11.25">
      <c r="A170" s="133"/>
    </row>
    <row r="171" s="134" customFormat="1" ht="11.25">
      <c r="A171" s="133"/>
    </row>
    <row r="172" s="134" customFormat="1" ht="11.25">
      <c r="A172" s="133"/>
    </row>
    <row r="173" s="134" customFormat="1" ht="11.25">
      <c r="A173" s="133"/>
    </row>
    <row r="174" s="134" customFormat="1" ht="11.25">
      <c r="A174" s="133"/>
    </row>
    <row r="175" s="134" customFormat="1" ht="11.25">
      <c r="A175" s="133"/>
    </row>
    <row r="176" s="134" customFormat="1" ht="11.25">
      <c r="A176" s="133"/>
    </row>
    <row r="177" s="134" customFormat="1" ht="11.25">
      <c r="A177" s="133"/>
    </row>
    <row r="178" s="134" customFormat="1" ht="11.25">
      <c r="A178" s="133"/>
    </row>
    <row r="179" s="134" customFormat="1" ht="11.25">
      <c r="A179" s="133"/>
    </row>
    <row r="180" s="134" customFormat="1" ht="11.25">
      <c r="A180" s="133"/>
    </row>
    <row r="181" s="134" customFormat="1" ht="11.25">
      <c r="A181" s="133"/>
    </row>
    <row r="182" s="134" customFormat="1" ht="11.25">
      <c r="A182" s="133"/>
    </row>
    <row r="183" s="134" customFormat="1" ht="11.25">
      <c r="A183" s="133"/>
    </row>
    <row r="184" s="134" customFormat="1" ht="11.25">
      <c r="A184" s="133"/>
    </row>
    <row r="185" s="134" customFormat="1" ht="11.25">
      <c r="A185" s="133"/>
    </row>
    <row r="186" s="134" customFormat="1" ht="11.25">
      <c r="A186" s="133"/>
    </row>
    <row r="187" s="134" customFormat="1" ht="11.25">
      <c r="A187" s="133"/>
    </row>
    <row r="188" s="134" customFormat="1" ht="11.25">
      <c r="A188" s="133"/>
    </row>
    <row r="189" s="134" customFormat="1" ht="11.25">
      <c r="A189" s="133"/>
    </row>
    <row r="190" s="134" customFormat="1" ht="11.25">
      <c r="A190" s="133"/>
    </row>
    <row r="191" s="134" customFormat="1" ht="11.25">
      <c r="A191" s="133"/>
    </row>
    <row r="192" s="134" customFormat="1" ht="11.25">
      <c r="A192" s="133"/>
    </row>
    <row r="193" s="134" customFormat="1" ht="11.25">
      <c r="A193" s="133"/>
    </row>
    <row r="194" s="134" customFormat="1" ht="11.25">
      <c r="A194" s="133"/>
    </row>
    <row r="195" s="134" customFormat="1" ht="11.25">
      <c r="A195" s="133"/>
    </row>
    <row r="196" s="134" customFormat="1" ht="11.25">
      <c r="A196" s="133"/>
    </row>
    <row r="197" s="134" customFormat="1" ht="11.25">
      <c r="A197" s="133"/>
    </row>
    <row r="198" s="134" customFormat="1" ht="11.25">
      <c r="A198" s="133"/>
    </row>
    <row r="199" s="134" customFormat="1" ht="11.25">
      <c r="A199" s="133"/>
    </row>
    <row r="200" s="134" customFormat="1" ht="11.25">
      <c r="A200" s="133"/>
    </row>
    <row r="201" s="134" customFormat="1" ht="11.25">
      <c r="A201" s="133"/>
    </row>
    <row r="202" s="134" customFormat="1" ht="11.25">
      <c r="A202" s="133"/>
    </row>
    <row r="203" s="134" customFormat="1" ht="11.25">
      <c r="A203" s="133"/>
    </row>
    <row r="204" s="134" customFormat="1" ht="11.25">
      <c r="A204" s="133"/>
    </row>
    <row r="205" s="134" customFormat="1" ht="11.25">
      <c r="A205" s="133"/>
    </row>
    <row r="206" s="134" customFormat="1" ht="11.25">
      <c r="A206" s="133"/>
    </row>
    <row r="207" s="134" customFormat="1" ht="11.25">
      <c r="A207" s="133"/>
    </row>
    <row r="208" s="134" customFormat="1" ht="11.25">
      <c r="A208" s="133"/>
    </row>
    <row r="209" s="134" customFormat="1" ht="11.25">
      <c r="A209" s="133"/>
    </row>
    <row r="210" s="134" customFormat="1" ht="11.25">
      <c r="A210" s="133"/>
    </row>
    <row r="211" s="134" customFormat="1" ht="11.25">
      <c r="A211" s="133"/>
    </row>
    <row r="212" s="134" customFormat="1" ht="11.25">
      <c r="A212" s="133"/>
    </row>
    <row r="213" s="134" customFormat="1" ht="11.25">
      <c r="A213" s="133"/>
    </row>
    <row r="214" s="134" customFormat="1" ht="11.25">
      <c r="A214" s="133"/>
    </row>
    <row r="215" s="134" customFormat="1" ht="11.25">
      <c r="A215" s="133"/>
    </row>
    <row r="216" s="134" customFormat="1" ht="11.25">
      <c r="A216" s="133"/>
    </row>
    <row r="217" s="134" customFormat="1" ht="11.25">
      <c r="A217" s="133"/>
    </row>
    <row r="218" s="134" customFormat="1" ht="11.25">
      <c r="A218" s="133"/>
    </row>
    <row r="219" s="134" customFormat="1" ht="11.25">
      <c r="A219" s="133"/>
    </row>
    <row r="220" s="134" customFormat="1" ht="11.25">
      <c r="A220" s="133"/>
    </row>
    <row r="221" s="134" customFormat="1" ht="11.25">
      <c r="A221" s="133"/>
    </row>
    <row r="222" s="134" customFormat="1" ht="11.25">
      <c r="A222" s="133"/>
    </row>
    <row r="223" s="134" customFormat="1" ht="11.25">
      <c r="A223" s="133"/>
    </row>
    <row r="224" s="134" customFormat="1" ht="11.25">
      <c r="A224" s="133"/>
    </row>
    <row r="225" s="134" customFormat="1" ht="11.25">
      <c r="A225" s="133"/>
    </row>
    <row r="226" s="134" customFormat="1" ht="11.25">
      <c r="A226" s="133"/>
    </row>
    <row r="227" s="134" customFormat="1" ht="11.25">
      <c r="A227" s="133"/>
    </row>
    <row r="228" s="134" customFormat="1" ht="11.25">
      <c r="A228" s="133"/>
    </row>
    <row r="229" s="134" customFormat="1" ht="11.25">
      <c r="A229" s="133"/>
    </row>
    <row r="230" s="134" customFormat="1" ht="11.25">
      <c r="A230" s="133"/>
    </row>
    <row r="231" s="134" customFormat="1" ht="11.25">
      <c r="A231" s="133"/>
    </row>
    <row r="232" s="134" customFormat="1" ht="11.25">
      <c r="A232" s="133"/>
    </row>
    <row r="233" s="134" customFormat="1" ht="11.25">
      <c r="A233" s="133"/>
    </row>
    <row r="234" s="134" customFormat="1" ht="11.25">
      <c r="A234" s="133"/>
    </row>
    <row r="235" s="134" customFormat="1" ht="11.25">
      <c r="A235" s="133"/>
    </row>
    <row r="236" s="134" customFormat="1" ht="11.25">
      <c r="A236" s="133"/>
    </row>
    <row r="237" s="134" customFormat="1" ht="11.25">
      <c r="A237" s="133"/>
    </row>
    <row r="238" s="134" customFormat="1" ht="11.25">
      <c r="A238" s="133"/>
    </row>
    <row r="239" s="134" customFormat="1" ht="11.25">
      <c r="A239" s="133"/>
    </row>
    <row r="240" s="134" customFormat="1" ht="11.25">
      <c r="A240" s="133"/>
    </row>
    <row r="241" s="134" customFormat="1" ht="11.25">
      <c r="A241" s="133"/>
    </row>
    <row r="242" s="134" customFormat="1" ht="11.25">
      <c r="A242" s="133"/>
    </row>
    <row r="243" s="134" customFormat="1" ht="11.25">
      <c r="A243" s="133"/>
    </row>
    <row r="244" s="134" customFormat="1" ht="11.25">
      <c r="A244" s="133"/>
    </row>
    <row r="245" s="134" customFormat="1" ht="11.25">
      <c r="A245" s="133"/>
    </row>
    <row r="246" s="134" customFormat="1" ht="11.25">
      <c r="A246" s="133"/>
    </row>
    <row r="247" s="134" customFormat="1" ht="11.25">
      <c r="A247" s="133"/>
    </row>
    <row r="248" s="134" customFormat="1" ht="11.25">
      <c r="A248" s="133"/>
    </row>
    <row r="249" s="134" customFormat="1" ht="11.25">
      <c r="A249" s="133"/>
    </row>
    <row r="250" s="134" customFormat="1" ht="11.25">
      <c r="A250" s="133"/>
    </row>
    <row r="251" s="134" customFormat="1" ht="11.25">
      <c r="A251" s="133"/>
    </row>
    <row r="252" s="134" customFormat="1" ht="11.25">
      <c r="A252" s="133"/>
    </row>
    <row r="253" s="134" customFormat="1" ht="11.25">
      <c r="A253" s="133"/>
    </row>
    <row r="254" s="134" customFormat="1" ht="11.25">
      <c r="A254" s="133"/>
    </row>
    <row r="255" s="134" customFormat="1" ht="11.25">
      <c r="A255" s="133"/>
    </row>
    <row r="256" s="134" customFormat="1" ht="11.25">
      <c r="A256" s="133"/>
    </row>
    <row r="257" s="134" customFormat="1" ht="11.25">
      <c r="A257" s="133"/>
    </row>
    <row r="258" s="134" customFormat="1" ht="11.25">
      <c r="A258" s="133"/>
    </row>
    <row r="259" s="134" customFormat="1" ht="11.25">
      <c r="A259" s="133"/>
    </row>
    <row r="260" s="134" customFormat="1" ht="11.25">
      <c r="A260" s="133"/>
    </row>
    <row r="261" s="134" customFormat="1" ht="11.25">
      <c r="A261" s="133"/>
    </row>
    <row r="262" s="134" customFormat="1" ht="11.25">
      <c r="A262" s="133"/>
    </row>
    <row r="263" s="134" customFormat="1" ht="11.25">
      <c r="A263" s="133"/>
    </row>
    <row r="264" s="134" customFormat="1" ht="11.25">
      <c r="A264" s="133"/>
    </row>
    <row r="265" s="134" customFormat="1" ht="11.25">
      <c r="A265" s="133"/>
    </row>
    <row r="266" s="134" customFormat="1" ht="11.25">
      <c r="A266" s="133"/>
    </row>
    <row r="267" s="134" customFormat="1" ht="11.25">
      <c r="A267" s="133"/>
    </row>
    <row r="268" s="134" customFormat="1" ht="11.25">
      <c r="A268" s="133"/>
    </row>
    <row r="269" s="134" customFormat="1" ht="11.25">
      <c r="A269" s="133"/>
    </row>
    <row r="270" s="134" customFormat="1" ht="11.25">
      <c r="A270" s="133"/>
    </row>
    <row r="271" s="134" customFormat="1" ht="11.25">
      <c r="A271" s="133"/>
    </row>
    <row r="272" s="134" customFormat="1" ht="11.25">
      <c r="A272" s="133"/>
    </row>
    <row r="273" s="134" customFormat="1" ht="11.25">
      <c r="A273" s="133"/>
    </row>
    <row r="274" s="134" customFormat="1" ht="11.25">
      <c r="A274" s="133"/>
    </row>
    <row r="275" s="134" customFormat="1" ht="11.25">
      <c r="A275" s="133"/>
    </row>
    <row r="276" s="134" customFormat="1" ht="11.25">
      <c r="A276" s="133"/>
    </row>
    <row r="277" s="134" customFormat="1" ht="11.25">
      <c r="A277" s="133"/>
    </row>
    <row r="278" s="134" customFormat="1" ht="11.25">
      <c r="A278" s="133"/>
    </row>
    <row r="279" s="134" customFormat="1" ht="11.25">
      <c r="A279" s="133"/>
    </row>
    <row r="280" s="134" customFormat="1" ht="11.25">
      <c r="A280" s="133"/>
    </row>
    <row r="281" s="134" customFormat="1" ht="11.25">
      <c r="A281" s="133"/>
    </row>
    <row r="282" s="134" customFormat="1" ht="11.25">
      <c r="A282" s="133"/>
    </row>
    <row r="283" s="134" customFormat="1" ht="11.25">
      <c r="A283" s="133"/>
    </row>
    <row r="284" s="134" customFormat="1" ht="11.25">
      <c r="A284" s="133"/>
    </row>
    <row r="285" s="134" customFormat="1" ht="11.25">
      <c r="A285" s="133"/>
    </row>
    <row r="286" s="134" customFormat="1" ht="11.25">
      <c r="A286" s="133"/>
    </row>
    <row r="287" s="134" customFormat="1" ht="11.25">
      <c r="A287" s="133"/>
    </row>
    <row r="288" s="134" customFormat="1" ht="11.25">
      <c r="A288" s="133"/>
    </row>
    <row r="289" s="134" customFormat="1" ht="11.25">
      <c r="A289" s="133"/>
    </row>
    <row r="290" s="134" customFormat="1" ht="11.25">
      <c r="A290" s="133"/>
    </row>
    <row r="291" s="134" customFormat="1" ht="11.25">
      <c r="A291" s="133"/>
    </row>
    <row r="292" s="134" customFormat="1" ht="11.25">
      <c r="A292" s="133"/>
    </row>
    <row r="293" s="134" customFormat="1" ht="11.25">
      <c r="A293" s="133"/>
    </row>
    <row r="294" s="134" customFormat="1" ht="11.25">
      <c r="A294" s="133"/>
    </row>
    <row r="295" s="134" customFormat="1" ht="11.25">
      <c r="A295" s="133"/>
    </row>
    <row r="296" s="134" customFormat="1" ht="11.25">
      <c r="A296" s="133"/>
    </row>
    <row r="297" s="134" customFormat="1" ht="11.25">
      <c r="A297" s="133"/>
    </row>
    <row r="298" s="134" customFormat="1" ht="11.25">
      <c r="A298" s="133"/>
    </row>
    <row r="299" s="134" customFormat="1" ht="11.25">
      <c r="A299" s="133"/>
    </row>
    <row r="300" s="134" customFormat="1" ht="11.25">
      <c r="A300" s="133"/>
    </row>
    <row r="301" s="134" customFormat="1" ht="11.25">
      <c r="A301" s="133"/>
    </row>
    <row r="302" s="134" customFormat="1" ht="11.25">
      <c r="A302" s="133"/>
    </row>
    <row r="303" s="134" customFormat="1" ht="11.25">
      <c r="A303" s="133"/>
    </row>
    <row r="304" s="134" customFormat="1" ht="11.25">
      <c r="A304" s="133"/>
    </row>
    <row r="305" s="134" customFormat="1" ht="11.25">
      <c r="A305" s="133"/>
    </row>
    <row r="306" s="134" customFormat="1" ht="11.25">
      <c r="A306" s="133"/>
    </row>
    <row r="307" s="134" customFormat="1" ht="11.25">
      <c r="A307" s="133"/>
    </row>
    <row r="308" s="134" customFormat="1" ht="11.25">
      <c r="A308" s="133"/>
    </row>
    <row r="309" s="134" customFormat="1" ht="11.25">
      <c r="A309" s="133"/>
    </row>
    <row r="310" s="134" customFormat="1" ht="11.25">
      <c r="A310" s="133"/>
    </row>
    <row r="311" s="134" customFormat="1" ht="11.25">
      <c r="A311" s="133"/>
    </row>
    <row r="312" s="134" customFormat="1" ht="11.25">
      <c r="A312" s="133"/>
    </row>
    <row r="313" s="134" customFormat="1" ht="11.25">
      <c r="A313" s="133"/>
    </row>
    <row r="314" s="134" customFormat="1" ht="11.25">
      <c r="A314" s="133"/>
    </row>
    <row r="315" s="134" customFormat="1" ht="11.25">
      <c r="A315" s="133"/>
    </row>
    <row r="316" s="134" customFormat="1" ht="11.25">
      <c r="A316" s="133"/>
    </row>
    <row r="317" s="134" customFormat="1" ht="11.25">
      <c r="A317" s="133"/>
    </row>
    <row r="318" s="134" customFormat="1" ht="11.25">
      <c r="A318" s="133"/>
    </row>
    <row r="319" s="134" customFormat="1" ht="11.25">
      <c r="A319" s="133"/>
    </row>
    <row r="320" s="134" customFormat="1" ht="11.25">
      <c r="A320" s="133"/>
    </row>
    <row r="321" s="134" customFormat="1" ht="11.25">
      <c r="A321" s="133"/>
    </row>
    <row r="322" s="134" customFormat="1" ht="11.25">
      <c r="A322" s="133"/>
    </row>
    <row r="323" s="134" customFormat="1" ht="11.25">
      <c r="A323" s="133"/>
    </row>
  </sheetData>
  <sheetProtection/>
  <mergeCells count="3">
    <mergeCell ref="C10:H10"/>
    <mergeCell ref="A3:H3"/>
    <mergeCell ref="C9:H9"/>
  </mergeCells>
  <printOptions gridLines="1" horizontalCentered="1"/>
  <pageMargins left="1.220472440944882" right="0.6299212598425197" top="0.6299212598425197" bottom="0.3937007874015748" header="0.2362204724409449" footer="0.1968503937007874"/>
  <pageSetup horizontalDpi="300" verticalDpi="300" orientation="portrait" paperSize="9" scale="90" r:id="rId1"/>
  <headerFooter alignWithMargins="0">
    <oddHeader>&amp;RTāme 7.7.1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13"/>
  <sheetViews>
    <sheetView view="pageBreakPreview" zoomScaleSheetLayoutView="100" workbookViewId="0" topLeftCell="A1">
      <selection activeCell="A4" sqref="A4"/>
    </sheetView>
  </sheetViews>
  <sheetFormatPr defaultColWidth="9.140625" defaultRowHeight="12.75"/>
  <cols>
    <col min="1" max="1" width="6.7109375" style="218" customWidth="1"/>
    <col min="2" max="2" width="23.00390625" style="0" customWidth="1"/>
    <col min="3" max="3" width="10.57421875" style="0" customWidth="1"/>
    <col min="4" max="4" width="8.7109375" style="0" customWidth="1"/>
    <col min="5" max="5" width="8.57421875" style="0" customWidth="1"/>
    <col min="6" max="6" width="9.00390625" style="0" customWidth="1"/>
    <col min="7" max="7" width="0.13671875" style="0" customWidth="1"/>
    <col min="8" max="9" width="0" style="0" hidden="1" customWidth="1"/>
  </cols>
  <sheetData>
    <row r="1" spans="1:6" s="139" customFormat="1" ht="12.75">
      <c r="A1" s="137"/>
      <c r="B1" s="138"/>
      <c r="C1" s="138"/>
      <c r="D1" s="138"/>
      <c r="E1" s="138"/>
      <c r="F1" s="138"/>
    </row>
    <row r="2" spans="1:6" s="139" customFormat="1" ht="12.75">
      <c r="A2" s="328" t="s">
        <v>187</v>
      </c>
      <c r="B2" s="328"/>
      <c r="C2" s="328"/>
      <c r="D2" s="328"/>
      <c r="E2" s="328"/>
      <c r="F2" s="328"/>
    </row>
    <row r="3" spans="1:6" s="139" customFormat="1" ht="12.75">
      <c r="A3" s="328" t="s">
        <v>188</v>
      </c>
      <c r="B3" s="328"/>
      <c r="C3" s="328"/>
      <c r="D3" s="328"/>
      <c r="E3" s="328"/>
      <c r="F3" s="328"/>
    </row>
    <row r="4" spans="1:6" s="139" customFormat="1" ht="18">
      <c r="A4" s="137"/>
      <c r="B4" s="140"/>
      <c r="C4" s="141"/>
      <c r="D4" s="138"/>
      <c r="E4" s="138"/>
      <c r="F4" s="138"/>
    </row>
    <row r="5" spans="1:6" s="139" customFormat="1" ht="12.75">
      <c r="A5" s="137" t="s">
        <v>162</v>
      </c>
      <c r="B5" s="142" t="s">
        <v>192</v>
      </c>
      <c r="C5" s="142"/>
      <c r="D5" s="142"/>
      <c r="E5" s="142"/>
      <c r="F5" s="142"/>
    </row>
    <row r="6" spans="1:6" s="139" customFormat="1" ht="12.75">
      <c r="A6" s="137" t="s">
        <v>2</v>
      </c>
      <c r="B6" s="138" t="s">
        <v>189</v>
      </c>
      <c r="C6" s="138"/>
      <c r="D6" s="138"/>
      <c r="E6" s="138"/>
      <c r="F6" s="138"/>
    </row>
    <row r="7" spans="1:6" s="139" customFormat="1" ht="12.75">
      <c r="A7" s="137" t="s">
        <v>193</v>
      </c>
      <c r="B7" s="138"/>
      <c r="C7" s="138"/>
      <c r="D7" s="138"/>
      <c r="E7" s="138"/>
      <c r="F7" s="138"/>
    </row>
    <row r="8" spans="1:6" s="139" customFormat="1" ht="13.5" thickBot="1">
      <c r="A8" s="1" t="s">
        <v>183</v>
      </c>
      <c r="B8" s="143"/>
      <c r="C8" s="138"/>
      <c r="D8" s="138"/>
      <c r="E8" s="138"/>
      <c r="F8" s="138"/>
    </row>
    <row r="9" spans="1:6" s="146" customFormat="1" ht="12.75" customHeight="1">
      <c r="A9" s="144"/>
      <c r="B9" s="145"/>
      <c r="C9" s="322" t="s">
        <v>5</v>
      </c>
      <c r="D9" s="323"/>
      <c r="E9" s="323"/>
      <c r="F9" s="324"/>
    </row>
    <row r="10" spans="1:6" s="149" customFormat="1" ht="12.75" customHeight="1">
      <c r="A10" s="147" t="s">
        <v>6</v>
      </c>
      <c r="B10" s="148" t="s">
        <v>4</v>
      </c>
      <c r="C10" s="325" t="s">
        <v>7</v>
      </c>
      <c r="D10" s="326"/>
      <c r="E10" s="326"/>
      <c r="F10" s="327"/>
    </row>
    <row r="11" spans="1:6" s="152" customFormat="1" ht="51" customHeight="1" thickBot="1">
      <c r="A11" s="150" t="s">
        <v>8</v>
      </c>
      <c r="B11" s="151"/>
      <c r="C11" s="152" t="s">
        <v>9</v>
      </c>
      <c r="D11" s="153" t="s">
        <v>164</v>
      </c>
      <c r="E11" s="154"/>
      <c r="F11" s="155" t="s">
        <v>163</v>
      </c>
    </row>
    <row r="12" spans="1:6" s="157" customFormat="1" ht="17.25" customHeight="1" thickBot="1">
      <c r="A12" s="156" t="s">
        <v>15</v>
      </c>
      <c r="B12" s="22">
        <v>2</v>
      </c>
      <c r="C12" s="23">
        <v>3</v>
      </c>
      <c r="D12" s="23">
        <v>4</v>
      </c>
      <c r="E12" s="23">
        <v>5</v>
      </c>
      <c r="F12" s="24">
        <v>6</v>
      </c>
    </row>
    <row r="13" spans="1:6" s="160" customFormat="1" ht="16.5">
      <c r="A13" s="158"/>
      <c r="B13" s="159" t="s">
        <v>16</v>
      </c>
      <c r="D13" s="161"/>
      <c r="E13" s="161"/>
      <c r="F13" s="162"/>
    </row>
    <row r="14" spans="1:6" s="165" customFormat="1" ht="9.75" customHeight="1">
      <c r="A14" s="163"/>
      <c r="B14" s="164"/>
      <c r="F14" s="166"/>
    </row>
    <row r="15" spans="1:6" s="168" customFormat="1" ht="30.75" customHeight="1" thickBot="1">
      <c r="A15" s="167"/>
      <c r="B15" s="38" t="s">
        <v>17</v>
      </c>
      <c r="C15" s="40">
        <f>SUM(D15:F15)</f>
        <v>96890</v>
      </c>
      <c r="D15" s="40">
        <f>SUM(D16,D19,)</f>
        <v>91890</v>
      </c>
      <c r="E15" s="40">
        <f>SUM(E16,E19,)</f>
        <v>0</v>
      </c>
      <c r="F15" s="42">
        <f>SUM(F16,F19,)</f>
        <v>5000</v>
      </c>
    </row>
    <row r="16" spans="1:6" s="173" customFormat="1" ht="12" thickTop="1">
      <c r="A16" s="169"/>
      <c r="B16" s="170" t="s">
        <v>18</v>
      </c>
      <c r="C16" s="171">
        <f>SUM(D16:F16)</f>
        <v>0</v>
      </c>
      <c r="D16" s="171">
        <f>SUM(D17:D18)</f>
        <v>0</v>
      </c>
      <c r="E16" s="171">
        <f>SUM(E17:E18)</f>
        <v>0</v>
      </c>
      <c r="F16" s="172">
        <f>SUM(F17:F18)</f>
        <v>0</v>
      </c>
    </row>
    <row r="17" spans="1:6" s="173" customFormat="1" ht="11.25">
      <c r="A17" s="169"/>
      <c r="B17" s="174" t="s">
        <v>19</v>
      </c>
      <c r="C17" s="171">
        <f>SUM(D17:F17)</f>
        <v>0</v>
      </c>
      <c r="D17" s="175"/>
      <c r="E17" s="175"/>
      <c r="F17" s="176"/>
    </row>
    <row r="18" spans="1:6" s="173" customFormat="1" ht="11.25">
      <c r="A18" s="169"/>
      <c r="B18" s="174" t="s">
        <v>20</v>
      </c>
      <c r="C18" s="171">
        <f>SUM(D18:F18)</f>
        <v>0</v>
      </c>
      <c r="D18" s="175"/>
      <c r="E18" s="175"/>
      <c r="F18" s="176"/>
    </row>
    <row r="19" spans="1:6" s="181" customFormat="1" ht="13.5" customHeight="1">
      <c r="A19" s="177"/>
      <c r="B19" s="54" t="s">
        <v>21</v>
      </c>
      <c r="C19" s="178">
        <f>SUM(D19:F19)</f>
        <v>96890</v>
      </c>
      <c r="D19" s="179">
        <v>91890</v>
      </c>
      <c r="E19" s="179"/>
      <c r="F19" s="180">
        <v>5000</v>
      </c>
    </row>
    <row r="20" spans="1:6" s="173" customFormat="1" ht="11.25">
      <c r="A20" s="169"/>
      <c r="B20" s="170"/>
      <c r="C20" s="182"/>
      <c r="D20" s="182"/>
      <c r="E20" s="182"/>
      <c r="F20" s="183"/>
    </row>
    <row r="21" spans="1:6" s="160" customFormat="1" ht="16.5">
      <c r="A21" s="158"/>
      <c r="B21" s="159" t="s">
        <v>31</v>
      </c>
      <c r="C21" s="184"/>
      <c r="D21" s="184"/>
      <c r="E21" s="184"/>
      <c r="F21" s="185"/>
    </row>
    <row r="22" spans="1:6" s="187" customFormat="1" ht="26.25" thickBot="1">
      <c r="A22" s="186"/>
      <c r="B22" s="74" t="s">
        <v>32</v>
      </c>
      <c r="C22" s="40">
        <f aca="true" t="shared" si="0" ref="C22:C53">SUM(D22:F22)</f>
        <v>96890</v>
      </c>
      <c r="D22" s="40">
        <f>SUM(D23,D146)</f>
        <v>91890</v>
      </c>
      <c r="E22" s="40">
        <f>SUM(E23,E146)</f>
        <v>0</v>
      </c>
      <c r="F22" s="42">
        <f>SUM(F23,F146)</f>
        <v>5000</v>
      </c>
    </row>
    <row r="23" spans="1:6" s="189" customFormat="1" ht="36.75" thickTop="1">
      <c r="A23" s="188"/>
      <c r="B23" s="77" t="s">
        <v>33</v>
      </c>
      <c r="C23" s="61">
        <f t="shared" si="0"/>
        <v>96890</v>
      </c>
      <c r="D23" s="78">
        <f>SUM(D131,D24)</f>
        <v>91890</v>
      </c>
      <c r="E23" s="78">
        <f>SUM(E131,E24)</f>
        <v>0</v>
      </c>
      <c r="F23" s="63">
        <f>SUM(F131,F24)</f>
        <v>5000</v>
      </c>
    </row>
    <row r="24" spans="1:6" s="192" customFormat="1" ht="24">
      <c r="A24" s="190"/>
      <c r="B24" s="191" t="s">
        <v>34</v>
      </c>
      <c r="C24" s="61">
        <f t="shared" si="0"/>
        <v>94419</v>
      </c>
      <c r="D24" s="61">
        <f>SUM(D25,D122,D123)</f>
        <v>89419</v>
      </c>
      <c r="E24" s="61">
        <f>SUM(E25,E122,E123)</f>
        <v>0</v>
      </c>
      <c r="F24" s="63">
        <f>SUM(F25,F122,F123)</f>
        <v>5000</v>
      </c>
    </row>
    <row r="25" spans="1:6" s="165" customFormat="1" ht="11.25">
      <c r="A25" s="193">
        <v>1000</v>
      </c>
      <c r="B25" s="164" t="s">
        <v>35</v>
      </c>
      <c r="C25" s="194">
        <f t="shared" si="0"/>
        <v>94419</v>
      </c>
      <c r="D25" s="194">
        <f>SUM(D26,D31,D32,D35,D82,D118)</f>
        <v>89419</v>
      </c>
      <c r="E25" s="194">
        <f>SUM(E26,E31,E32,E35,E82,E118)</f>
        <v>0</v>
      </c>
      <c r="F25" s="195">
        <f>SUM(F26,F31,F32,F35,F82,F118)</f>
        <v>5000</v>
      </c>
    </row>
    <row r="26" spans="1:6" s="181" customFormat="1" ht="11.25">
      <c r="A26" s="86">
        <v>1100</v>
      </c>
      <c r="B26" s="196" t="s">
        <v>36</v>
      </c>
      <c r="C26" s="178">
        <f t="shared" si="0"/>
        <v>0</v>
      </c>
      <c r="D26" s="178">
        <f>SUM(D28:D30,D27)</f>
        <v>0</v>
      </c>
      <c r="E26" s="178">
        <f>SUM(E28:E30,E27)</f>
        <v>0</v>
      </c>
      <c r="F26" s="197">
        <f>SUM(F28:F30,F27)</f>
        <v>0</v>
      </c>
    </row>
    <row r="27" spans="1:6" s="203" customFormat="1" ht="9.75">
      <c r="A27" s="198">
        <v>1110</v>
      </c>
      <c r="B27" s="199" t="s">
        <v>37</v>
      </c>
      <c r="C27" s="200">
        <f t="shared" si="0"/>
        <v>0</v>
      </c>
      <c r="D27" s="201"/>
      <c r="E27" s="201"/>
      <c r="F27" s="202"/>
    </row>
    <row r="28" spans="1:6" s="203" customFormat="1" ht="9.75">
      <c r="A28" s="198">
        <v>1140</v>
      </c>
      <c r="B28" s="199" t="s">
        <v>42</v>
      </c>
      <c r="C28" s="200">
        <f t="shared" si="0"/>
        <v>0</v>
      </c>
      <c r="D28" s="201"/>
      <c r="E28" s="201"/>
      <c r="F28" s="202"/>
    </row>
    <row r="29" spans="1:6" s="203" customFormat="1" ht="9.75">
      <c r="A29" s="198">
        <v>1150</v>
      </c>
      <c r="B29" s="91" t="s">
        <v>43</v>
      </c>
      <c r="C29" s="200">
        <f t="shared" si="0"/>
        <v>0</v>
      </c>
      <c r="D29" s="201"/>
      <c r="E29" s="201"/>
      <c r="F29" s="202"/>
    </row>
    <row r="30" spans="1:6" s="203" customFormat="1" ht="9.75">
      <c r="A30" s="198">
        <v>1170</v>
      </c>
      <c r="B30" s="199" t="s">
        <v>44</v>
      </c>
      <c r="C30" s="200">
        <f t="shared" si="0"/>
        <v>0</v>
      </c>
      <c r="D30" s="201"/>
      <c r="E30" s="201"/>
      <c r="F30" s="202"/>
    </row>
    <row r="31" spans="1:6" s="181" customFormat="1" ht="22.5">
      <c r="A31" s="98">
        <v>1200</v>
      </c>
      <c r="B31" s="87" t="s">
        <v>45</v>
      </c>
      <c r="C31" s="178">
        <f t="shared" si="0"/>
        <v>0</v>
      </c>
      <c r="D31" s="179"/>
      <c r="E31" s="179"/>
      <c r="F31" s="180"/>
    </row>
    <row r="32" spans="1:6" s="181" customFormat="1" ht="11.25">
      <c r="A32" s="86">
        <v>1300</v>
      </c>
      <c r="B32" s="87" t="s">
        <v>46</v>
      </c>
      <c r="C32" s="178">
        <f t="shared" si="0"/>
        <v>4500</v>
      </c>
      <c r="D32" s="178">
        <f>SUM(D33:D34)</f>
        <v>0</v>
      </c>
      <c r="E32" s="178">
        <f>SUM(E33:E34)</f>
        <v>0</v>
      </c>
      <c r="F32" s="197">
        <f>SUM(F33:F34)</f>
        <v>4500</v>
      </c>
    </row>
    <row r="33" spans="1:6" s="203" customFormat="1" ht="19.5">
      <c r="A33" s="90">
        <v>1310</v>
      </c>
      <c r="B33" s="91" t="s">
        <v>47</v>
      </c>
      <c r="C33" s="200">
        <f t="shared" si="0"/>
        <v>0</v>
      </c>
      <c r="D33" s="201"/>
      <c r="E33" s="201"/>
      <c r="F33" s="202"/>
    </row>
    <row r="34" spans="1:6" s="203" customFormat="1" ht="9.75">
      <c r="A34" s="104">
        <v>1330</v>
      </c>
      <c r="B34" s="91" t="s">
        <v>48</v>
      </c>
      <c r="C34" s="200">
        <f t="shared" si="0"/>
        <v>4500</v>
      </c>
      <c r="D34" s="201"/>
      <c r="E34" s="201"/>
      <c r="F34" s="202">
        <v>4500</v>
      </c>
    </row>
    <row r="35" spans="1:6" s="181" customFormat="1" ht="11.25">
      <c r="A35" s="98">
        <v>1400</v>
      </c>
      <c r="B35" s="87" t="s">
        <v>49</v>
      </c>
      <c r="C35" s="118">
        <f t="shared" si="0"/>
        <v>14702</v>
      </c>
      <c r="D35" s="118">
        <f>SUM(D36,D42,D43,D51,D61,D65,D69,D77)</f>
        <v>14442</v>
      </c>
      <c r="E35" s="118">
        <f>SUM(E36,E42,E43,E51,E61,E65,E69,E77)</f>
        <v>0</v>
      </c>
      <c r="F35" s="119">
        <f>SUM(F36,F42,F43,F51,F61,F65,F69,F77)</f>
        <v>260</v>
      </c>
    </row>
    <row r="36" spans="1:6" s="203" customFormat="1" ht="19.5">
      <c r="A36" s="90">
        <v>1410</v>
      </c>
      <c r="B36" s="91" t="s">
        <v>50</v>
      </c>
      <c r="C36" s="200">
        <f t="shared" si="0"/>
        <v>312</v>
      </c>
      <c r="D36" s="200">
        <f>SUM(D37:D41)</f>
        <v>312</v>
      </c>
      <c r="E36" s="200">
        <f>SUM(E37:E41)</f>
        <v>0</v>
      </c>
      <c r="F36" s="204">
        <f>SUM(F37:F41)</f>
        <v>0</v>
      </c>
    </row>
    <row r="37" spans="1:6" s="203" customFormat="1" ht="19.5">
      <c r="A37" s="106">
        <v>1411</v>
      </c>
      <c r="B37" s="91" t="s">
        <v>51</v>
      </c>
      <c r="C37" s="200">
        <f t="shared" si="0"/>
        <v>0</v>
      </c>
      <c r="D37" s="201"/>
      <c r="E37" s="201"/>
      <c r="F37" s="202"/>
    </row>
    <row r="38" spans="1:6" s="203" customFormat="1" ht="19.5">
      <c r="A38" s="106">
        <v>1412</v>
      </c>
      <c r="B38" s="91" t="s">
        <v>52</v>
      </c>
      <c r="C38" s="200">
        <f t="shared" si="0"/>
        <v>0</v>
      </c>
      <c r="D38" s="201"/>
      <c r="E38" s="201"/>
      <c r="F38" s="202"/>
    </row>
    <row r="39" spans="1:6" s="203" customFormat="1" ht="19.5">
      <c r="A39" s="106">
        <v>1413</v>
      </c>
      <c r="B39" s="91" t="s">
        <v>53</v>
      </c>
      <c r="C39" s="200">
        <f t="shared" si="0"/>
        <v>100</v>
      </c>
      <c r="D39" s="201">
        <v>100</v>
      </c>
      <c r="E39" s="201"/>
      <c r="F39" s="202"/>
    </row>
    <row r="40" spans="1:6" s="203" customFormat="1" ht="19.5">
      <c r="A40" s="106">
        <v>1414</v>
      </c>
      <c r="B40" s="91" t="s">
        <v>54</v>
      </c>
      <c r="C40" s="200">
        <f t="shared" si="0"/>
        <v>0</v>
      </c>
      <c r="D40" s="201"/>
      <c r="E40" s="201"/>
      <c r="F40" s="202"/>
    </row>
    <row r="41" spans="1:6" s="203" customFormat="1" ht="19.5">
      <c r="A41" s="106">
        <v>1415</v>
      </c>
      <c r="B41" s="91" t="s">
        <v>55</v>
      </c>
      <c r="C41" s="200">
        <f t="shared" si="0"/>
        <v>212</v>
      </c>
      <c r="D41" s="201">
        <v>212</v>
      </c>
      <c r="E41" s="201"/>
      <c r="F41" s="202"/>
    </row>
    <row r="42" spans="1:6" s="203" customFormat="1" ht="19.5">
      <c r="A42" s="90">
        <v>1420</v>
      </c>
      <c r="B42" s="91" t="s">
        <v>56</v>
      </c>
      <c r="C42" s="200">
        <f t="shared" si="0"/>
        <v>610</v>
      </c>
      <c r="D42" s="201">
        <v>610</v>
      </c>
      <c r="E42" s="201"/>
      <c r="F42" s="202"/>
    </row>
    <row r="43" spans="1:6" s="203" customFormat="1" ht="29.25">
      <c r="A43" s="90">
        <v>1440</v>
      </c>
      <c r="B43" s="91" t="s">
        <v>57</v>
      </c>
      <c r="C43" s="200">
        <f t="shared" si="0"/>
        <v>745</v>
      </c>
      <c r="D43" s="200">
        <f>SUM(D44:D50)</f>
        <v>745</v>
      </c>
      <c r="E43" s="200">
        <f>SUM(E44:E50)</f>
        <v>0</v>
      </c>
      <c r="F43" s="204">
        <f>SUM(F44:F50)</f>
        <v>0</v>
      </c>
    </row>
    <row r="44" spans="1:6" s="203" customFormat="1" ht="19.5">
      <c r="A44" s="106">
        <v>1441</v>
      </c>
      <c r="B44" s="91" t="s">
        <v>58</v>
      </c>
      <c r="C44" s="200">
        <f t="shared" si="0"/>
        <v>0</v>
      </c>
      <c r="D44" s="201"/>
      <c r="E44" s="201"/>
      <c r="F44" s="202"/>
    </row>
    <row r="45" spans="1:6" s="203" customFormat="1" ht="19.5">
      <c r="A45" s="106">
        <v>1442</v>
      </c>
      <c r="B45" s="91" t="s">
        <v>59</v>
      </c>
      <c r="C45" s="200">
        <f t="shared" si="0"/>
        <v>0</v>
      </c>
      <c r="D45" s="201"/>
      <c r="E45" s="201"/>
      <c r="F45" s="202"/>
    </row>
    <row r="46" spans="1:6" s="203" customFormat="1" ht="19.5">
      <c r="A46" s="106">
        <v>1443</v>
      </c>
      <c r="B46" s="91" t="s">
        <v>60</v>
      </c>
      <c r="C46" s="200">
        <f t="shared" si="0"/>
        <v>695</v>
      </c>
      <c r="D46" s="201">
        <v>695</v>
      </c>
      <c r="E46" s="201"/>
      <c r="F46" s="202"/>
    </row>
    <row r="47" spans="1:6" s="203" customFormat="1" ht="9.75">
      <c r="A47" s="106">
        <v>1444</v>
      </c>
      <c r="B47" s="91" t="s">
        <v>61</v>
      </c>
      <c r="C47" s="200">
        <f t="shared" si="0"/>
        <v>0</v>
      </c>
      <c r="D47" s="201"/>
      <c r="E47" s="201"/>
      <c r="F47" s="202"/>
    </row>
    <row r="48" spans="1:6" s="203" customFormat="1" ht="19.5">
      <c r="A48" s="106">
        <v>1445</v>
      </c>
      <c r="B48" s="91" t="s">
        <v>62</v>
      </c>
      <c r="C48" s="200">
        <f t="shared" si="0"/>
        <v>0</v>
      </c>
      <c r="D48" s="201"/>
      <c r="E48" s="201"/>
      <c r="F48" s="202"/>
    </row>
    <row r="49" spans="1:6" s="203" customFormat="1" ht="19.5">
      <c r="A49" s="106">
        <v>1447</v>
      </c>
      <c r="B49" s="91" t="s">
        <v>63</v>
      </c>
      <c r="C49" s="200">
        <f t="shared" si="0"/>
        <v>0</v>
      </c>
      <c r="D49" s="201"/>
      <c r="E49" s="201"/>
      <c r="F49" s="202"/>
    </row>
    <row r="50" spans="1:6" s="203" customFormat="1" ht="19.5">
      <c r="A50" s="106">
        <v>1449</v>
      </c>
      <c r="B50" s="91" t="s">
        <v>64</v>
      </c>
      <c r="C50" s="200">
        <f t="shared" si="0"/>
        <v>50</v>
      </c>
      <c r="D50" s="201">
        <v>50</v>
      </c>
      <c r="E50" s="201"/>
      <c r="F50" s="202"/>
    </row>
    <row r="51" spans="1:6" s="203" customFormat="1" ht="39">
      <c r="A51" s="90">
        <v>1450</v>
      </c>
      <c r="B51" s="91" t="s">
        <v>65</v>
      </c>
      <c r="C51" s="200">
        <f t="shared" si="0"/>
        <v>11066</v>
      </c>
      <c r="D51" s="200">
        <f>SUM(D55:D60,D52)</f>
        <v>11066</v>
      </c>
      <c r="E51" s="200">
        <f>SUM(E55:E60,E52)</f>
        <v>0</v>
      </c>
      <c r="F51" s="204">
        <f>SUM(F55:F60,F52)</f>
        <v>0</v>
      </c>
    </row>
    <row r="52" spans="1:6" s="203" customFormat="1" ht="19.5">
      <c r="A52" s="107">
        <v>1451</v>
      </c>
      <c r="B52" s="108" t="s">
        <v>66</v>
      </c>
      <c r="C52" s="200">
        <f t="shared" si="0"/>
        <v>1500</v>
      </c>
      <c r="D52" s="92">
        <f>D53+D54</f>
        <v>1500</v>
      </c>
      <c r="E52" s="92">
        <f>E53+E54</f>
        <v>0</v>
      </c>
      <c r="F52" s="109">
        <f>F53+F54</f>
        <v>0</v>
      </c>
    </row>
    <row r="53" spans="1:6" s="203" customFormat="1" ht="9.75">
      <c r="A53" s="106"/>
      <c r="B53" s="91" t="s">
        <v>67</v>
      </c>
      <c r="C53" s="200">
        <f t="shared" si="0"/>
        <v>1500</v>
      </c>
      <c r="D53" s="201">
        <v>1500</v>
      </c>
      <c r="E53" s="201"/>
      <c r="F53" s="202"/>
    </row>
    <row r="54" spans="1:6" s="203" customFormat="1" ht="9.75">
      <c r="A54" s="106"/>
      <c r="B54" s="91" t="s">
        <v>68</v>
      </c>
      <c r="C54" s="200">
        <f aca="true" t="shared" si="1" ref="C54:C85">SUM(D54:F54)</f>
        <v>0</v>
      </c>
      <c r="D54" s="201"/>
      <c r="E54" s="201"/>
      <c r="F54" s="202"/>
    </row>
    <row r="55" spans="1:6" s="203" customFormat="1" ht="19.5">
      <c r="A55" s="106">
        <v>1452</v>
      </c>
      <c r="B55" s="91" t="s">
        <v>69</v>
      </c>
      <c r="C55" s="200">
        <f t="shared" si="1"/>
        <v>500</v>
      </c>
      <c r="D55" s="201">
        <v>500</v>
      </c>
      <c r="E55" s="201"/>
      <c r="F55" s="202"/>
    </row>
    <row r="56" spans="1:6" s="203" customFormat="1" ht="19.5">
      <c r="A56" s="106">
        <v>1453</v>
      </c>
      <c r="B56" s="91" t="s">
        <v>70</v>
      </c>
      <c r="C56" s="200">
        <f t="shared" si="1"/>
        <v>0</v>
      </c>
      <c r="D56" s="201"/>
      <c r="E56" s="201"/>
      <c r="F56" s="202"/>
    </row>
    <row r="57" spans="1:6" s="203" customFormat="1" ht="39">
      <c r="A57" s="106">
        <v>1454</v>
      </c>
      <c r="B57" s="91" t="s">
        <v>71</v>
      </c>
      <c r="C57" s="200">
        <f t="shared" si="1"/>
        <v>710</v>
      </c>
      <c r="D57" s="201">
        <v>710</v>
      </c>
      <c r="E57" s="201"/>
      <c r="F57" s="202"/>
    </row>
    <row r="58" spans="1:6" s="203" customFormat="1" ht="29.25">
      <c r="A58" s="106">
        <v>1455</v>
      </c>
      <c r="B58" s="91" t="s">
        <v>72</v>
      </c>
      <c r="C58" s="200">
        <f t="shared" si="1"/>
        <v>0</v>
      </c>
      <c r="D58" s="201"/>
      <c r="E58" s="201"/>
      <c r="F58" s="202"/>
    </row>
    <row r="59" spans="1:6" s="203" customFormat="1" ht="58.5">
      <c r="A59" s="106">
        <v>1456</v>
      </c>
      <c r="B59" s="91" t="s">
        <v>73</v>
      </c>
      <c r="C59" s="200">
        <f t="shared" si="1"/>
        <v>0</v>
      </c>
      <c r="D59" s="201"/>
      <c r="E59" s="201"/>
      <c r="F59" s="202"/>
    </row>
    <row r="60" spans="1:6" s="203" customFormat="1" ht="19.5">
      <c r="A60" s="106">
        <v>1459</v>
      </c>
      <c r="B60" s="91" t="s">
        <v>74</v>
      </c>
      <c r="C60" s="200">
        <f t="shared" si="1"/>
        <v>8356</v>
      </c>
      <c r="D60" s="201">
        <v>8356</v>
      </c>
      <c r="E60" s="201"/>
      <c r="F60" s="202"/>
    </row>
    <row r="61" spans="1:6" s="203" customFormat="1" ht="19.5">
      <c r="A61" s="90">
        <v>1460</v>
      </c>
      <c r="B61" s="91" t="s">
        <v>75</v>
      </c>
      <c r="C61" s="200">
        <f t="shared" si="1"/>
        <v>62</v>
      </c>
      <c r="D61" s="200">
        <f>SUM(D62:D64)</f>
        <v>62</v>
      </c>
      <c r="E61" s="200">
        <f>SUM(E62:E64)</f>
        <v>0</v>
      </c>
      <c r="F61" s="204">
        <f>SUM(F62:F64)</f>
        <v>0</v>
      </c>
    </row>
    <row r="62" spans="1:6" s="203" customFormat="1" ht="29.25">
      <c r="A62" s="106">
        <v>1461</v>
      </c>
      <c r="B62" s="91" t="s">
        <v>76</v>
      </c>
      <c r="C62" s="200">
        <f t="shared" si="1"/>
        <v>0</v>
      </c>
      <c r="D62" s="201"/>
      <c r="E62" s="201"/>
      <c r="F62" s="202"/>
    </row>
    <row r="63" spans="1:6" s="203" customFormat="1" ht="29.25">
      <c r="A63" s="106">
        <v>1462</v>
      </c>
      <c r="B63" s="91" t="s">
        <v>77</v>
      </c>
      <c r="C63" s="200">
        <f t="shared" si="1"/>
        <v>0</v>
      </c>
      <c r="D63" s="201"/>
      <c r="E63" s="201"/>
      <c r="F63" s="202"/>
    </row>
    <row r="64" spans="1:6" s="203" customFormat="1" ht="19.5">
      <c r="A64" s="106">
        <v>1469</v>
      </c>
      <c r="B64" s="91" t="s">
        <v>78</v>
      </c>
      <c r="C64" s="200">
        <f t="shared" si="1"/>
        <v>62</v>
      </c>
      <c r="D64" s="201">
        <v>62</v>
      </c>
      <c r="E64" s="201"/>
      <c r="F64" s="202"/>
    </row>
    <row r="65" spans="1:6" s="203" customFormat="1" ht="29.25">
      <c r="A65" s="90">
        <v>1470</v>
      </c>
      <c r="B65" s="91" t="s">
        <v>79</v>
      </c>
      <c r="C65" s="200">
        <f t="shared" si="1"/>
        <v>100</v>
      </c>
      <c r="D65" s="200">
        <f>SUM(D66:D68)</f>
        <v>100</v>
      </c>
      <c r="E65" s="200">
        <f>SUM(E66:E68)</f>
        <v>0</v>
      </c>
      <c r="F65" s="204">
        <f>SUM(F66:F68)</f>
        <v>0</v>
      </c>
    </row>
    <row r="66" spans="1:6" s="203" customFormat="1" ht="9.75">
      <c r="A66" s="106">
        <v>1471</v>
      </c>
      <c r="B66" s="91" t="s">
        <v>80</v>
      </c>
      <c r="C66" s="200">
        <f t="shared" si="1"/>
        <v>0</v>
      </c>
      <c r="D66" s="201"/>
      <c r="E66" s="201"/>
      <c r="F66" s="202"/>
    </row>
    <row r="67" spans="1:6" s="203" customFormat="1" ht="9.75">
      <c r="A67" s="106">
        <v>1472</v>
      </c>
      <c r="B67" s="91" t="s">
        <v>81</v>
      </c>
      <c r="C67" s="200">
        <f t="shared" si="1"/>
        <v>0</v>
      </c>
      <c r="D67" s="201"/>
      <c r="E67" s="201"/>
      <c r="F67" s="202"/>
    </row>
    <row r="68" spans="1:6" s="203" customFormat="1" ht="9.75">
      <c r="A68" s="106">
        <v>1479</v>
      </c>
      <c r="B68" s="91" t="s">
        <v>82</v>
      </c>
      <c r="C68" s="200">
        <f t="shared" si="1"/>
        <v>100</v>
      </c>
      <c r="D68" s="201">
        <v>100</v>
      </c>
      <c r="E68" s="201"/>
      <c r="F68" s="202"/>
    </row>
    <row r="69" spans="1:6" s="203" customFormat="1" ht="9.75">
      <c r="A69" s="90">
        <v>1480</v>
      </c>
      <c r="B69" s="91" t="s">
        <v>83</v>
      </c>
      <c r="C69" s="200">
        <f t="shared" si="1"/>
        <v>1757</v>
      </c>
      <c r="D69" s="200">
        <f>SUM(D70:D76)</f>
        <v>1497</v>
      </c>
      <c r="E69" s="200">
        <f>SUM(E70:E76)</f>
        <v>0</v>
      </c>
      <c r="F69" s="204">
        <f>SUM(F70:F76)</f>
        <v>260</v>
      </c>
    </row>
    <row r="70" spans="1:6" s="203" customFormat="1" ht="19.5">
      <c r="A70" s="106">
        <v>1481</v>
      </c>
      <c r="B70" s="91" t="s">
        <v>84</v>
      </c>
      <c r="C70" s="200">
        <f t="shared" si="1"/>
        <v>0</v>
      </c>
      <c r="D70" s="201"/>
      <c r="E70" s="201"/>
      <c r="F70" s="202"/>
    </row>
    <row r="71" spans="1:6" s="203" customFormat="1" ht="19.5">
      <c r="A71" s="106">
        <v>1482</v>
      </c>
      <c r="B71" s="91" t="s">
        <v>85</v>
      </c>
      <c r="C71" s="200">
        <f t="shared" si="1"/>
        <v>1757</v>
      </c>
      <c r="D71" s="201">
        <v>1497</v>
      </c>
      <c r="E71" s="201"/>
      <c r="F71" s="202">
        <v>260</v>
      </c>
    </row>
    <row r="72" spans="1:6" s="203" customFormat="1" ht="19.5">
      <c r="A72" s="106">
        <v>1483</v>
      </c>
      <c r="B72" s="91" t="s">
        <v>86</v>
      </c>
      <c r="C72" s="200">
        <f t="shared" si="1"/>
        <v>0</v>
      </c>
      <c r="D72" s="201"/>
      <c r="E72" s="201"/>
      <c r="F72" s="202"/>
    </row>
    <row r="73" spans="1:6" s="203" customFormat="1" ht="19.5">
      <c r="A73" s="106">
        <v>1484</v>
      </c>
      <c r="B73" s="91" t="s">
        <v>87</v>
      </c>
      <c r="C73" s="200">
        <f t="shared" si="1"/>
        <v>0</v>
      </c>
      <c r="D73" s="201"/>
      <c r="E73" s="201"/>
      <c r="F73" s="202"/>
    </row>
    <row r="74" spans="1:6" s="203" customFormat="1" ht="9.75">
      <c r="A74" s="106">
        <v>1485</v>
      </c>
      <c r="B74" s="91" t="s">
        <v>88</v>
      </c>
      <c r="C74" s="200">
        <f t="shared" si="1"/>
        <v>0</v>
      </c>
      <c r="D74" s="201"/>
      <c r="E74" s="201"/>
      <c r="F74" s="202"/>
    </row>
    <row r="75" spans="1:6" s="203" customFormat="1" ht="9.75">
      <c r="A75" s="106">
        <v>1486</v>
      </c>
      <c r="B75" s="91" t="s">
        <v>89</v>
      </c>
      <c r="C75" s="200">
        <f t="shared" si="1"/>
        <v>0</v>
      </c>
      <c r="D75" s="201"/>
      <c r="E75" s="201"/>
      <c r="F75" s="202"/>
    </row>
    <row r="76" spans="1:6" s="203" customFormat="1" ht="29.25">
      <c r="A76" s="106">
        <v>1489</v>
      </c>
      <c r="B76" s="91" t="s">
        <v>90</v>
      </c>
      <c r="C76" s="200">
        <f t="shared" si="1"/>
        <v>0</v>
      </c>
      <c r="D76" s="201"/>
      <c r="E76" s="201"/>
      <c r="F76" s="202"/>
    </row>
    <row r="77" spans="1:6" s="203" customFormat="1" ht="9.75">
      <c r="A77" s="90">
        <v>1490</v>
      </c>
      <c r="B77" s="91" t="s">
        <v>91</v>
      </c>
      <c r="C77" s="200">
        <f t="shared" si="1"/>
        <v>50</v>
      </c>
      <c r="D77" s="200">
        <f>SUM(D78:D81)</f>
        <v>50</v>
      </c>
      <c r="E77" s="200">
        <f>SUM(E78:E81)</f>
        <v>0</v>
      </c>
      <c r="F77" s="204">
        <f>SUM(F78:F81)</f>
        <v>0</v>
      </c>
    </row>
    <row r="78" spans="1:6" s="203" customFormat="1" ht="9.75">
      <c r="A78" s="106">
        <v>1491</v>
      </c>
      <c r="B78" s="91" t="s">
        <v>92</v>
      </c>
      <c r="C78" s="200">
        <f t="shared" si="1"/>
        <v>0</v>
      </c>
      <c r="D78" s="201"/>
      <c r="E78" s="201"/>
      <c r="F78" s="202"/>
    </row>
    <row r="79" spans="1:6" s="203" customFormat="1" ht="9.75">
      <c r="A79" s="106">
        <v>1492</v>
      </c>
      <c r="B79" s="91" t="s">
        <v>93</v>
      </c>
      <c r="C79" s="200">
        <f t="shared" si="1"/>
        <v>0</v>
      </c>
      <c r="D79" s="201"/>
      <c r="E79" s="201"/>
      <c r="F79" s="202"/>
    </row>
    <row r="80" spans="1:6" s="203" customFormat="1" ht="9.75">
      <c r="A80" s="106">
        <v>1493</v>
      </c>
      <c r="B80" s="91" t="s">
        <v>94</v>
      </c>
      <c r="C80" s="200">
        <f t="shared" si="1"/>
        <v>0</v>
      </c>
      <c r="D80" s="201"/>
      <c r="E80" s="201"/>
      <c r="F80" s="202"/>
    </row>
    <row r="81" spans="1:6" s="203" customFormat="1" ht="19.5">
      <c r="A81" s="106">
        <v>1499</v>
      </c>
      <c r="B81" s="91" t="s">
        <v>95</v>
      </c>
      <c r="C81" s="200">
        <f t="shared" si="1"/>
        <v>50</v>
      </c>
      <c r="D81" s="201">
        <v>50</v>
      </c>
      <c r="E81" s="201"/>
      <c r="F81" s="202"/>
    </row>
    <row r="82" spans="1:6" s="181" customFormat="1" ht="45">
      <c r="A82" s="98">
        <v>1500</v>
      </c>
      <c r="B82" s="87" t="s">
        <v>96</v>
      </c>
      <c r="C82" s="118">
        <f t="shared" si="1"/>
        <v>75217</v>
      </c>
      <c r="D82" s="118">
        <f>SUM(D83,D87,D95,D96,D97,D104,D113,D114,D117)</f>
        <v>74977</v>
      </c>
      <c r="E82" s="118">
        <f>SUM(E83,E87,E95,E96,E97,E104,E113,E114,E117)</f>
        <v>0</v>
      </c>
      <c r="F82" s="119">
        <f>SUM(F83,F87,F95,F96,F97,F104,F113,F114,F117)</f>
        <v>240</v>
      </c>
    </row>
    <row r="83" spans="1:6" s="203" customFormat="1" ht="19.5">
      <c r="A83" s="90">
        <v>1510</v>
      </c>
      <c r="B83" s="91" t="s">
        <v>97</v>
      </c>
      <c r="C83" s="200">
        <f t="shared" si="1"/>
        <v>2543</v>
      </c>
      <c r="D83" s="200">
        <f>SUM(D84:D86)</f>
        <v>2543</v>
      </c>
      <c r="E83" s="200">
        <f>SUM(E84:E86)</f>
        <v>0</v>
      </c>
      <c r="F83" s="204">
        <f>SUM(F84:F86)</f>
        <v>0</v>
      </c>
    </row>
    <row r="84" spans="1:6" s="203" customFormat="1" ht="9.75">
      <c r="A84" s="106">
        <v>1511</v>
      </c>
      <c r="B84" s="91" t="s">
        <v>98</v>
      </c>
      <c r="C84" s="200">
        <f t="shared" si="1"/>
        <v>651</v>
      </c>
      <c r="D84" s="201">
        <v>651</v>
      </c>
      <c r="E84" s="201"/>
      <c r="F84" s="202"/>
    </row>
    <row r="85" spans="1:6" s="203" customFormat="1" ht="9.75">
      <c r="A85" s="106">
        <v>1512</v>
      </c>
      <c r="B85" s="91" t="s">
        <v>99</v>
      </c>
      <c r="C85" s="200">
        <f t="shared" si="1"/>
        <v>1472</v>
      </c>
      <c r="D85" s="201">
        <v>1472</v>
      </c>
      <c r="E85" s="201"/>
      <c r="F85" s="202"/>
    </row>
    <row r="86" spans="1:6" s="203" customFormat="1" ht="9.75">
      <c r="A86" s="106">
        <v>1513</v>
      </c>
      <c r="B86" s="91" t="s">
        <v>100</v>
      </c>
      <c r="C86" s="200">
        <f aca="true" t="shared" si="2" ref="C86:C117">SUM(D86:F86)</f>
        <v>420</v>
      </c>
      <c r="D86" s="201">
        <v>420</v>
      </c>
      <c r="E86" s="201"/>
      <c r="F86" s="202"/>
    </row>
    <row r="87" spans="1:6" s="203" customFormat="1" ht="29.25">
      <c r="A87" s="90">
        <v>1520</v>
      </c>
      <c r="B87" s="91" t="s">
        <v>101</v>
      </c>
      <c r="C87" s="200">
        <f t="shared" si="2"/>
        <v>3435</v>
      </c>
      <c r="D87" s="200">
        <f>SUM(D88:D94)</f>
        <v>3435</v>
      </c>
      <c r="E87" s="200">
        <f>SUM(E88:E94)</f>
        <v>0</v>
      </c>
      <c r="F87" s="204">
        <f>SUM(F88:F94)</f>
        <v>0</v>
      </c>
    </row>
    <row r="88" spans="1:6" s="203" customFormat="1" ht="9.75">
      <c r="A88" s="106">
        <v>1521</v>
      </c>
      <c r="B88" s="91" t="s">
        <v>102</v>
      </c>
      <c r="C88" s="200">
        <f t="shared" si="2"/>
        <v>0</v>
      </c>
      <c r="D88" s="201"/>
      <c r="E88" s="201"/>
      <c r="F88" s="202"/>
    </row>
    <row r="89" spans="1:6" s="203" customFormat="1" ht="9.75">
      <c r="A89" s="106">
        <v>1522</v>
      </c>
      <c r="B89" s="91" t="s">
        <v>103</v>
      </c>
      <c r="C89" s="200">
        <f t="shared" si="2"/>
        <v>0</v>
      </c>
      <c r="D89" s="201"/>
      <c r="E89" s="201"/>
      <c r="F89" s="202"/>
    </row>
    <row r="90" spans="1:6" s="203" customFormat="1" ht="9.75">
      <c r="A90" s="106">
        <v>1523</v>
      </c>
      <c r="B90" s="91" t="s">
        <v>104</v>
      </c>
      <c r="C90" s="200">
        <f t="shared" si="2"/>
        <v>0</v>
      </c>
      <c r="D90" s="201"/>
      <c r="E90" s="201"/>
      <c r="F90" s="202"/>
    </row>
    <row r="91" spans="1:6" s="203" customFormat="1" ht="9.75">
      <c r="A91" s="106">
        <v>1524</v>
      </c>
      <c r="B91" s="91" t="s">
        <v>105</v>
      </c>
      <c r="C91" s="200">
        <f t="shared" si="2"/>
        <v>0</v>
      </c>
      <c r="D91" s="201"/>
      <c r="E91" s="201"/>
      <c r="F91" s="202"/>
    </row>
    <row r="92" spans="1:6" s="203" customFormat="1" ht="9.75">
      <c r="A92" s="106">
        <v>1525</v>
      </c>
      <c r="B92" s="91" t="s">
        <v>106</v>
      </c>
      <c r="C92" s="200">
        <f t="shared" si="2"/>
        <v>0</v>
      </c>
      <c r="D92" s="201"/>
      <c r="E92" s="201"/>
      <c r="F92" s="202"/>
    </row>
    <row r="93" spans="1:6" s="203" customFormat="1" ht="9.75">
      <c r="A93" s="106">
        <v>1528</v>
      </c>
      <c r="B93" s="91" t="s">
        <v>107</v>
      </c>
      <c r="C93" s="200">
        <f t="shared" si="2"/>
        <v>1011</v>
      </c>
      <c r="D93" s="201">
        <v>1011</v>
      </c>
      <c r="E93" s="201"/>
      <c r="F93" s="202"/>
    </row>
    <row r="94" spans="1:6" s="203" customFormat="1" ht="19.5">
      <c r="A94" s="106">
        <v>1529</v>
      </c>
      <c r="B94" s="91" t="s">
        <v>108</v>
      </c>
      <c r="C94" s="200">
        <f t="shared" si="2"/>
        <v>2424</v>
      </c>
      <c r="D94" s="201">
        <v>2424</v>
      </c>
      <c r="E94" s="201"/>
      <c r="F94" s="202"/>
    </row>
    <row r="95" spans="1:6" s="203" customFormat="1" ht="9.75">
      <c r="A95" s="90">
        <v>1530</v>
      </c>
      <c r="B95" s="91" t="s">
        <v>109</v>
      </c>
      <c r="C95" s="200">
        <f t="shared" si="2"/>
        <v>0</v>
      </c>
      <c r="D95" s="201"/>
      <c r="E95" s="201"/>
      <c r="F95" s="202"/>
    </row>
    <row r="96" spans="1:6" s="203" customFormat="1" ht="19.5">
      <c r="A96" s="90">
        <v>1540</v>
      </c>
      <c r="B96" s="91" t="s">
        <v>110</v>
      </c>
      <c r="C96" s="200">
        <f t="shared" si="2"/>
        <v>4570</v>
      </c>
      <c r="D96" s="201">
        <v>4570</v>
      </c>
      <c r="E96" s="201"/>
      <c r="F96" s="202"/>
    </row>
    <row r="97" spans="1:6" s="203" customFormat="1" ht="19.5">
      <c r="A97" s="90">
        <v>1550</v>
      </c>
      <c r="B97" s="91" t="s">
        <v>111</v>
      </c>
      <c r="C97" s="200">
        <f t="shared" si="2"/>
        <v>8827</v>
      </c>
      <c r="D97" s="200">
        <f>SUM(D98:D103)</f>
        <v>8827</v>
      </c>
      <c r="E97" s="200">
        <f>SUM(E98:E103)</f>
        <v>0</v>
      </c>
      <c r="F97" s="204">
        <f>SUM(F98:F103)</f>
        <v>0</v>
      </c>
    </row>
    <row r="98" spans="1:6" s="203" customFormat="1" ht="9.75">
      <c r="A98" s="106">
        <v>1551</v>
      </c>
      <c r="B98" s="91" t="s">
        <v>112</v>
      </c>
      <c r="C98" s="200">
        <f t="shared" si="2"/>
        <v>4024</v>
      </c>
      <c r="D98" s="201">
        <v>4024</v>
      </c>
      <c r="E98" s="201"/>
      <c r="F98" s="202"/>
    </row>
    <row r="99" spans="1:6" s="203" customFormat="1" ht="9.75">
      <c r="A99" s="106">
        <v>1552</v>
      </c>
      <c r="B99" s="91" t="s">
        <v>113</v>
      </c>
      <c r="C99" s="200">
        <f t="shared" si="2"/>
        <v>3400</v>
      </c>
      <c r="D99" s="201">
        <v>3400</v>
      </c>
      <c r="E99" s="201"/>
      <c r="F99" s="202"/>
    </row>
    <row r="100" spans="1:6" s="203" customFormat="1" ht="19.5">
      <c r="A100" s="106">
        <v>1553</v>
      </c>
      <c r="B100" s="91" t="s">
        <v>114</v>
      </c>
      <c r="C100" s="200">
        <f t="shared" si="2"/>
        <v>0</v>
      </c>
      <c r="D100" s="201"/>
      <c r="E100" s="201"/>
      <c r="F100" s="202"/>
    </row>
    <row r="101" spans="1:6" s="203" customFormat="1" ht="29.25">
      <c r="A101" s="106">
        <v>1554</v>
      </c>
      <c r="B101" s="91" t="s">
        <v>115</v>
      </c>
      <c r="C101" s="200">
        <f t="shared" si="2"/>
        <v>1173</v>
      </c>
      <c r="D101" s="201">
        <v>1173</v>
      </c>
      <c r="E101" s="201"/>
      <c r="F101" s="202"/>
    </row>
    <row r="102" spans="1:6" s="203" customFormat="1" ht="19.5">
      <c r="A102" s="106">
        <v>1555</v>
      </c>
      <c r="B102" s="91" t="s">
        <v>116</v>
      </c>
      <c r="C102" s="200">
        <f t="shared" si="2"/>
        <v>230</v>
      </c>
      <c r="D102" s="201">
        <v>230</v>
      </c>
      <c r="E102" s="201"/>
      <c r="F102" s="202"/>
    </row>
    <row r="103" spans="1:6" s="203" customFormat="1" ht="19.5">
      <c r="A103" s="106">
        <v>1559</v>
      </c>
      <c r="B103" s="91" t="s">
        <v>117</v>
      </c>
      <c r="C103" s="200">
        <f t="shared" si="2"/>
        <v>0</v>
      </c>
      <c r="D103" s="201"/>
      <c r="E103" s="201"/>
      <c r="F103" s="202"/>
    </row>
    <row r="104" spans="1:6" s="203" customFormat="1" ht="19.5">
      <c r="A104" s="90">
        <v>1560</v>
      </c>
      <c r="B104" s="91" t="s">
        <v>118</v>
      </c>
      <c r="C104" s="200">
        <f t="shared" si="2"/>
        <v>51563</v>
      </c>
      <c r="D104" s="200">
        <f>SUM(D105:D112)</f>
        <v>51323</v>
      </c>
      <c r="E104" s="200">
        <f>SUM(E105:E112)</f>
        <v>0</v>
      </c>
      <c r="F104" s="204">
        <f>SUM(F105:F112)</f>
        <v>240</v>
      </c>
    </row>
    <row r="105" spans="1:6" s="203" customFormat="1" ht="9.75">
      <c r="A105" s="106">
        <v>1561</v>
      </c>
      <c r="B105" s="91" t="s">
        <v>119</v>
      </c>
      <c r="C105" s="200">
        <f t="shared" si="2"/>
        <v>3020</v>
      </c>
      <c r="D105" s="201">
        <v>2780</v>
      </c>
      <c r="E105" s="201"/>
      <c r="F105" s="202">
        <v>240</v>
      </c>
    </row>
    <row r="106" spans="1:6" s="203" customFormat="1" ht="19.5">
      <c r="A106" s="106">
        <v>1562</v>
      </c>
      <c r="B106" s="91" t="s">
        <v>120</v>
      </c>
      <c r="C106" s="200">
        <f t="shared" si="2"/>
        <v>925</v>
      </c>
      <c r="D106" s="201">
        <v>925</v>
      </c>
      <c r="E106" s="201"/>
      <c r="F106" s="202"/>
    </row>
    <row r="107" spans="1:6" s="203" customFormat="1" ht="9.75">
      <c r="A107" s="106">
        <v>1563</v>
      </c>
      <c r="B107" s="91" t="s">
        <v>121</v>
      </c>
      <c r="C107" s="200">
        <f t="shared" si="2"/>
        <v>46128</v>
      </c>
      <c r="D107" s="201">
        <v>46128</v>
      </c>
      <c r="E107" s="201"/>
      <c r="F107" s="202"/>
    </row>
    <row r="108" spans="1:6" s="203" customFormat="1" ht="9.75">
      <c r="A108" s="106">
        <v>1564</v>
      </c>
      <c r="B108" s="91" t="s">
        <v>122</v>
      </c>
      <c r="C108" s="200">
        <f t="shared" si="2"/>
        <v>0</v>
      </c>
      <c r="D108" s="201"/>
      <c r="E108" s="201"/>
      <c r="F108" s="202"/>
    </row>
    <row r="109" spans="1:6" s="203" customFormat="1" ht="9.75" customHeight="1">
      <c r="A109" s="106">
        <v>1565</v>
      </c>
      <c r="B109" s="91" t="s">
        <v>123</v>
      </c>
      <c r="C109" s="200">
        <f t="shared" si="2"/>
        <v>200</v>
      </c>
      <c r="D109" s="201">
        <v>200</v>
      </c>
      <c r="E109" s="201"/>
      <c r="F109" s="202"/>
    </row>
    <row r="110" spans="1:6" s="203" customFormat="1" ht="9.75" customHeight="1">
      <c r="A110" s="106">
        <v>1566</v>
      </c>
      <c r="B110" s="110" t="s">
        <v>124</v>
      </c>
      <c r="C110" s="200">
        <f t="shared" si="2"/>
        <v>540</v>
      </c>
      <c r="D110" s="201">
        <v>540</v>
      </c>
      <c r="E110" s="201"/>
      <c r="F110" s="202"/>
    </row>
    <row r="111" spans="1:6" s="203" customFormat="1" ht="41.25" customHeight="1">
      <c r="A111" s="106">
        <v>1567</v>
      </c>
      <c r="B111" s="110" t="s">
        <v>125</v>
      </c>
      <c r="C111" s="200">
        <f t="shared" si="2"/>
        <v>0</v>
      </c>
      <c r="D111" s="201"/>
      <c r="E111" s="201"/>
      <c r="F111" s="202"/>
    </row>
    <row r="112" spans="1:6" s="203" customFormat="1" ht="9.75" customHeight="1">
      <c r="A112" s="106">
        <v>1568</v>
      </c>
      <c r="B112" s="108" t="s">
        <v>126</v>
      </c>
      <c r="C112" s="200">
        <f t="shared" si="2"/>
        <v>750</v>
      </c>
      <c r="D112" s="201">
        <v>750</v>
      </c>
      <c r="E112" s="201"/>
      <c r="F112" s="202"/>
    </row>
    <row r="113" spans="1:6" s="203" customFormat="1" ht="9.75">
      <c r="A113" s="90">
        <v>1570</v>
      </c>
      <c r="B113" s="91" t="s">
        <v>127</v>
      </c>
      <c r="C113" s="200">
        <f t="shared" si="2"/>
        <v>0</v>
      </c>
      <c r="D113" s="201"/>
      <c r="E113" s="201"/>
      <c r="F113" s="202"/>
    </row>
    <row r="114" spans="1:6" s="203" customFormat="1" ht="9.75">
      <c r="A114" s="90">
        <v>1580</v>
      </c>
      <c r="B114" s="91" t="s">
        <v>128</v>
      </c>
      <c r="C114" s="200">
        <f t="shared" si="2"/>
        <v>3289</v>
      </c>
      <c r="D114" s="200">
        <f>SUM(D115:D116)</f>
        <v>3289</v>
      </c>
      <c r="E114" s="200">
        <f>SUM(E115:E116)</f>
        <v>0</v>
      </c>
      <c r="F114" s="204">
        <f>SUM(F115:F116)</f>
        <v>0</v>
      </c>
    </row>
    <row r="115" spans="1:6" s="203" customFormat="1" ht="9.75">
      <c r="A115" s="106">
        <v>1581</v>
      </c>
      <c r="B115" s="91" t="s">
        <v>129</v>
      </c>
      <c r="C115" s="200">
        <f t="shared" si="2"/>
        <v>0</v>
      </c>
      <c r="D115" s="201"/>
      <c r="E115" s="201"/>
      <c r="F115" s="202"/>
    </row>
    <row r="116" spans="1:6" s="203" customFormat="1" ht="19.5">
      <c r="A116" s="106">
        <v>1583</v>
      </c>
      <c r="B116" s="91" t="s">
        <v>130</v>
      </c>
      <c r="C116" s="200">
        <f t="shared" si="2"/>
        <v>3289</v>
      </c>
      <c r="D116" s="201">
        <v>3289</v>
      </c>
      <c r="E116" s="201"/>
      <c r="F116" s="202"/>
    </row>
    <row r="117" spans="1:6" s="203" customFormat="1" ht="9.75">
      <c r="A117" s="90">
        <v>1590</v>
      </c>
      <c r="B117" s="91" t="s">
        <v>131</v>
      </c>
      <c r="C117" s="200">
        <f t="shared" si="2"/>
        <v>990</v>
      </c>
      <c r="D117" s="201">
        <v>990</v>
      </c>
      <c r="E117" s="201"/>
      <c r="F117" s="202"/>
    </row>
    <row r="118" spans="1:6" s="181" customFormat="1" ht="22.5">
      <c r="A118" s="86">
        <v>1600</v>
      </c>
      <c r="B118" s="87" t="s">
        <v>132</v>
      </c>
      <c r="C118" s="118">
        <f aca="true" t="shared" si="3" ref="C118:C148">SUM(D118:F118)</f>
        <v>0</v>
      </c>
      <c r="D118" s="118">
        <f>SUM(D119,D120,D121)</f>
        <v>0</v>
      </c>
      <c r="E118" s="118">
        <f>SUM(E119,E120,E121)</f>
        <v>0</v>
      </c>
      <c r="F118" s="119">
        <f>SUM(F119,F120,F121)</f>
        <v>0</v>
      </c>
    </row>
    <row r="119" spans="1:6" s="203" customFormat="1" ht="9.75">
      <c r="A119" s="90">
        <v>1610</v>
      </c>
      <c r="B119" s="91" t="s">
        <v>133</v>
      </c>
      <c r="C119" s="200">
        <f t="shared" si="3"/>
        <v>0</v>
      </c>
      <c r="D119" s="201"/>
      <c r="E119" s="201"/>
      <c r="F119" s="202"/>
    </row>
    <row r="120" spans="1:6" s="203" customFormat="1" ht="9.75">
      <c r="A120" s="90">
        <v>1620</v>
      </c>
      <c r="B120" s="91" t="s">
        <v>134</v>
      </c>
      <c r="C120" s="200">
        <f t="shared" si="3"/>
        <v>0</v>
      </c>
      <c r="D120" s="201"/>
      <c r="E120" s="201"/>
      <c r="F120" s="202"/>
    </row>
    <row r="121" spans="1:6" s="203" customFormat="1" ht="9.75">
      <c r="A121" s="90">
        <v>1630</v>
      </c>
      <c r="B121" s="91" t="s">
        <v>135</v>
      </c>
      <c r="C121" s="200">
        <f t="shared" si="3"/>
        <v>0</v>
      </c>
      <c r="D121" s="201"/>
      <c r="E121" s="201"/>
      <c r="F121" s="202"/>
    </row>
    <row r="122" spans="1:6" s="181" customFormat="1" ht="22.5">
      <c r="A122" s="86">
        <v>2000</v>
      </c>
      <c r="B122" s="87" t="s">
        <v>136</v>
      </c>
      <c r="C122" s="118">
        <f t="shared" si="3"/>
        <v>0</v>
      </c>
      <c r="D122" s="205"/>
      <c r="E122" s="205"/>
      <c r="F122" s="206"/>
    </row>
    <row r="123" spans="1:6" s="181" customFormat="1" ht="11.25">
      <c r="A123" s="86">
        <v>3000</v>
      </c>
      <c r="B123" s="87" t="s">
        <v>137</v>
      </c>
      <c r="C123" s="118">
        <f t="shared" si="3"/>
        <v>0</v>
      </c>
      <c r="D123" s="118">
        <f>SUM(D124,D125,D126,D127,D128,D129,D130)</f>
        <v>0</v>
      </c>
      <c r="E123" s="118">
        <f>SUM(E124,E125,E126,E127,E128,E129,E130)</f>
        <v>0</v>
      </c>
      <c r="F123" s="119">
        <f>SUM(F124,F125,F126,F127,F128,F129,F130)</f>
        <v>0</v>
      </c>
    </row>
    <row r="124" spans="1:6" s="173" customFormat="1" ht="11.25">
      <c r="A124" s="85">
        <v>3100</v>
      </c>
      <c r="B124" s="45" t="s">
        <v>138</v>
      </c>
      <c r="C124" s="65">
        <f t="shared" si="3"/>
        <v>0</v>
      </c>
      <c r="D124" s="51"/>
      <c r="E124" s="51"/>
      <c r="F124" s="52"/>
    </row>
    <row r="125" spans="1:6" s="173" customFormat="1" ht="22.5">
      <c r="A125" s="85">
        <v>3200</v>
      </c>
      <c r="B125" s="45" t="s">
        <v>139</v>
      </c>
      <c r="C125" s="65">
        <f t="shared" si="3"/>
        <v>0</v>
      </c>
      <c r="D125" s="51"/>
      <c r="E125" s="51"/>
      <c r="F125" s="52"/>
    </row>
    <row r="126" spans="1:6" s="173" customFormat="1" ht="11.25">
      <c r="A126" s="85">
        <v>3300</v>
      </c>
      <c r="B126" s="45" t="s">
        <v>140</v>
      </c>
      <c r="C126" s="65">
        <f t="shared" si="3"/>
        <v>0</v>
      </c>
      <c r="D126" s="51"/>
      <c r="E126" s="51"/>
      <c r="F126" s="52"/>
    </row>
    <row r="127" spans="1:6" s="173" customFormat="1" ht="22.5">
      <c r="A127" s="85">
        <v>3400</v>
      </c>
      <c r="B127" s="45" t="s">
        <v>141</v>
      </c>
      <c r="C127" s="65">
        <f t="shared" si="3"/>
        <v>0</v>
      </c>
      <c r="D127" s="51"/>
      <c r="E127" s="51"/>
      <c r="F127" s="52"/>
    </row>
    <row r="128" spans="1:6" s="173" customFormat="1" ht="11.25">
      <c r="A128" s="85">
        <v>3500</v>
      </c>
      <c r="B128" s="45" t="s">
        <v>142</v>
      </c>
      <c r="C128" s="65">
        <f t="shared" si="3"/>
        <v>0</v>
      </c>
      <c r="D128" s="51"/>
      <c r="E128" s="51"/>
      <c r="F128" s="52"/>
    </row>
    <row r="129" spans="1:6" s="173" customFormat="1" ht="11.25">
      <c r="A129" s="85">
        <v>3600</v>
      </c>
      <c r="B129" s="45" t="s">
        <v>143</v>
      </c>
      <c r="C129" s="65">
        <f t="shared" si="3"/>
        <v>0</v>
      </c>
      <c r="D129" s="51"/>
      <c r="E129" s="51"/>
      <c r="F129" s="52"/>
    </row>
    <row r="130" spans="1:6" s="173" customFormat="1" ht="22.5">
      <c r="A130" s="85">
        <v>3800</v>
      </c>
      <c r="B130" s="45" t="s">
        <v>144</v>
      </c>
      <c r="C130" s="65">
        <f t="shared" si="3"/>
        <v>0</v>
      </c>
      <c r="D130" s="51"/>
      <c r="E130" s="51"/>
      <c r="F130" s="52"/>
    </row>
    <row r="131" spans="1:6" s="209" customFormat="1" ht="38.25">
      <c r="A131" s="112"/>
      <c r="B131" s="113" t="s">
        <v>145</v>
      </c>
      <c r="C131" s="207">
        <f t="shared" si="3"/>
        <v>2471</v>
      </c>
      <c r="D131" s="207">
        <f>SUM(D132,D144,D145)</f>
        <v>2471</v>
      </c>
      <c r="E131" s="207">
        <f>SUM(E132,E144,E145)</f>
        <v>0</v>
      </c>
      <c r="F131" s="208">
        <f>SUM(F132,F144,F145)</f>
        <v>0</v>
      </c>
    </row>
    <row r="132" spans="1:6" s="181" customFormat="1" ht="11.25">
      <c r="A132" s="117">
        <v>4000</v>
      </c>
      <c r="B132" s="54" t="s">
        <v>146</v>
      </c>
      <c r="C132" s="118">
        <f t="shared" si="3"/>
        <v>2471</v>
      </c>
      <c r="D132" s="118">
        <f>SUM(D133,D139,D140,D141,D142,D143)</f>
        <v>2471</v>
      </c>
      <c r="E132" s="118">
        <f>SUM(E133,E139,E140,E141,E142,E143)</f>
        <v>0</v>
      </c>
      <c r="F132" s="119">
        <f>SUM(F133,F139,F140,F141,F142,F143)</f>
        <v>0</v>
      </c>
    </row>
    <row r="133" spans="1:6" s="173" customFormat="1" ht="22.5">
      <c r="A133" s="85">
        <v>4100</v>
      </c>
      <c r="B133" s="45" t="s">
        <v>147</v>
      </c>
      <c r="C133" s="65">
        <f t="shared" si="3"/>
        <v>2471</v>
      </c>
      <c r="D133" s="65">
        <f>SUM(D134:D138)</f>
        <v>2471</v>
      </c>
      <c r="E133" s="65">
        <f>SUM(E134:E138)</f>
        <v>0</v>
      </c>
      <c r="F133" s="120">
        <f>SUM(F134:F138)</f>
        <v>0</v>
      </c>
    </row>
    <row r="134" spans="1:6" s="203" customFormat="1" ht="9.75">
      <c r="A134" s="90">
        <v>4110</v>
      </c>
      <c r="B134" s="91" t="s">
        <v>148</v>
      </c>
      <c r="C134" s="103">
        <f t="shared" si="3"/>
        <v>0</v>
      </c>
      <c r="D134" s="93"/>
      <c r="E134" s="93"/>
      <c r="F134" s="97"/>
    </row>
    <row r="135" spans="1:6" s="203" customFormat="1" ht="9.75">
      <c r="A135" s="90">
        <v>4140</v>
      </c>
      <c r="B135" s="91" t="s">
        <v>149</v>
      </c>
      <c r="C135" s="103">
        <f t="shared" si="3"/>
        <v>0</v>
      </c>
      <c r="D135" s="93"/>
      <c r="E135" s="93"/>
      <c r="F135" s="97"/>
    </row>
    <row r="136" spans="1:6" s="203" customFormat="1" ht="9.75">
      <c r="A136" s="90">
        <v>4150</v>
      </c>
      <c r="B136" s="91" t="s">
        <v>150</v>
      </c>
      <c r="C136" s="103">
        <f t="shared" si="3"/>
        <v>0</v>
      </c>
      <c r="D136" s="93"/>
      <c r="E136" s="93"/>
      <c r="F136" s="97"/>
    </row>
    <row r="137" spans="1:6" s="203" customFormat="1" ht="9.75">
      <c r="A137" s="90">
        <v>4160</v>
      </c>
      <c r="B137" s="91" t="s">
        <v>151</v>
      </c>
      <c r="C137" s="103">
        <f t="shared" si="3"/>
        <v>0</v>
      </c>
      <c r="D137" s="93"/>
      <c r="E137" s="93"/>
      <c r="F137" s="97"/>
    </row>
    <row r="138" spans="1:6" s="203" customFormat="1" ht="9.75">
      <c r="A138" s="90">
        <v>4180</v>
      </c>
      <c r="B138" s="91" t="s">
        <v>152</v>
      </c>
      <c r="C138" s="103">
        <f t="shared" si="3"/>
        <v>2471</v>
      </c>
      <c r="D138" s="93">
        <v>2471</v>
      </c>
      <c r="E138" s="93"/>
      <c r="F138" s="97"/>
    </row>
    <row r="139" spans="1:6" s="173" customFormat="1" ht="22.5">
      <c r="A139" s="85">
        <v>4200</v>
      </c>
      <c r="B139" s="45" t="s">
        <v>153</v>
      </c>
      <c r="C139" s="65">
        <f t="shared" si="3"/>
        <v>0</v>
      </c>
      <c r="D139" s="51"/>
      <c r="E139" s="51"/>
      <c r="F139" s="52"/>
    </row>
    <row r="140" spans="1:6" s="173" customFormat="1" ht="11.25">
      <c r="A140" s="85">
        <v>4300</v>
      </c>
      <c r="B140" s="121" t="s">
        <v>154</v>
      </c>
      <c r="C140" s="65">
        <f t="shared" si="3"/>
        <v>0</v>
      </c>
      <c r="D140" s="51"/>
      <c r="E140" s="51"/>
      <c r="F140" s="52"/>
    </row>
    <row r="141" spans="1:6" s="173" customFormat="1" ht="33.75">
      <c r="A141" s="122">
        <v>4400</v>
      </c>
      <c r="B141" s="121" t="s">
        <v>155</v>
      </c>
      <c r="C141" s="65">
        <f t="shared" si="3"/>
        <v>0</v>
      </c>
      <c r="D141" s="51"/>
      <c r="E141" s="51"/>
      <c r="F141" s="52"/>
    </row>
    <row r="142" spans="1:6" s="173" customFormat="1" ht="22.5">
      <c r="A142" s="85">
        <v>4500</v>
      </c>
      <c r="B142" s="121" t="s">
        <v>156</v>
      </c>
      <c r="C142" s="65">
        <f t="shared" si="3"/>
        <v>0</v>
      </c>
      <c r="D142" s="51"/>
      <c r="E142" s="51"/>
      <c r="F142" s="52"/>
    </row>
    <row r="143" spans="1:6" s="173" customFormat="1" ht="11.25">
      <c r="A143" s="85">
        <v>4700</v>
      </c>
      <c r="B143" s="121" t="s">
        <v>157</v>
      </c>
      <c r="C143" s="65">
        <f t="shared" si="3"/>
        <v>0</v>
      </c>
      <c r="D143" s="51"/>
      <c r="E143" s="51"/>
      <c r="F143" s="52"/>
    </row>
    <row r="144" spans="1:6" s="173" customFormat="1" ht="11.25">
      <c r="A144" s="85">
        <v>6000</v>
      </c>
      <c r="B144" s="123" t="s">
        <v>158</v>
      </c>
      <c r="C144" s="61">
        <f t="shared" si="3"/>
        <v>0</v>
      </c>
      <c r="D144" s="210"/>
      <c r="E144" s="210"/>
      <c r="F144" s="211"/>
    </row>
    <row r="145" spans="1:6" s="181" customFormat="1" ht="11.25">
      <c r="A145" s="86">
        <v>7000</v>
      </c>
      <c r="B145" s="124" t="s">
        <v>159</v>
      </c>
      <c r="C145" s="118">
        <f t="shared" si="3"/>
        <v>0</v>
      </c>
      <c r="D145" s="205"/>
      <c r="E145" s="205"/>
      <c r="F145" s="206"/>
    </row>
    <row r="146" spans="1:6" s="181" customFormat="1" ht="11.25">
      <c r="A146" s="125"/>
      <c r="B146" s="126" t="s">
        <v>160</v>
      </c>
      <c r="C146" s="178">
        <f t="shared" si="3"/>
        <v>0</v>
      </c>
      <c r="D146" s="212">
        <f>SUM(D147:D148)</f>
        <v>0</v>
      </c>
      <c r="E146" s="212">
        <f>SUM(E147:E148)</f>
        <v>0</v>
      </c>
      <c r="F146" s="213">
        <f>SUM(F147:F148)</f>
        <v>0</v>
      </c>
    </row>
    <row r="147" spans="1:6" s="181" customFormat="1" ht="11.25">
      <c r="A147" s="125"/>
      <c r="B147" s="128" t="s">
        <v>19</v>
      </c>
      <c r="C147" s="178">
        <f t="shared" si="3"/>
        <v>0</v>
      </c>
      <c r="D147" s="179"/>
      <c r="E147" s="179"/>
      <c r="F147" s="180"/>
    </row>
    <row r="148" spans="1:6" s="181" customFormat="1" ht="11.25">
      <c r="A148" s="125"/>
      <c r="B148" s="128" t="s">
        <v>20</v>
      </c>
      <c r="C148" s="178">
        <f t="shared" si="3"/>
        <v>0</v>
      </c>
      <c r="D148" s="179"/>
      <c r="E148" s="179"/>
      <c r="F148" s="180"/>
    </row>
    <row r="149" spans="1:6" s="214" customFormat="1" ht="8.25">
      <c r="A149" s="129"/>
      <c r="B149" s="130" t="s">
        <v>161</v>
      </c>
      <c r="C149" s="214">
        <f>SUM(C146,C145,C144,C132,C123,C122,C118,C82,C35,C32,C31,C26)</f>
        <v>96890</v>
      </c>
      <c r="D149" s="214">
        <f>SUM(D146,D145,D144,D132,D123,D122,D118,D82,D35,D32,D31,D26)</f>
        <v>91890</v>
      </c>
      <c r="E149" s="214">
        <f>SUM(E146,E145,E144,E132,E123,E122,E118,E82,E35,E32,E31,E26)</f>
        <v>0</v>
      </c>
      <c r="F149" s="215">
        <f>SUM(F146,F145,F144,F132,F123,F122,F118,F82,F35,F32,F31,F26)</f>
        <v>5000</v>
      </c>
    </row>
    <row r="150" s="217" customFormat="1" ht="11.25">
      <c r="A150" s="216"/>
    </row>
    <row r="151" s="217" customFormat="1" ht="11.25">
      <c r="A151" s="216"/>
    </row>
    <row r="152" s="217" customFormat="1" ht="11.25">
      <c r="A152" s="216"/>
    </row>
    <row r="153" s="217" customFormat="1" ht="11.25">
      <c r="A153" s="216"/>
    </row>
    <row r="154" s="217" customFormat="1" ht="11.25">
      <c r="A154" s="216"/>
    </row>
    <row r="155" s="217" customFormat="1" ht="11.25">
      <c r="A155" s="216"/>
    </row>
    <row r="156" s="217" customFormat="1" ht="11.25">
      <c r="A156" s="216"/>
    </row>
    <row r="157" s="217" customFormat="1" ht="11.25">
      <c r="A157" s="216"/>
    </row>
    <row r="158" s="217" customFormat="1" ht="11.25">
      <c r="A158" s="216"/>
    </row>
    <row r="159" s="217" customFormat="1" ht="11.25">
      <c r="A159" s="216"/>
    </row>
    <row r="160" s="217" customFormat="1" ht="11.25">
      <c r="A160" s="216"/>
    </row>
    <row r="161" s="217" customFormat="1" ht="11.25">
      <c r="A161" s="216"/>
    </row>
    <row r="162" s="217" customFormat="1" ht="11.25">
      <c r="A162" s="216"/>
    </row>
    <row r="163" s="217" customFormat="1" ht="11.25">
      <c r="A163" s="216"/>
    </row>
    <row r="164" s="217" customFormat="1" ht="11.25">
      <c r="A164" s="216"/>
    </row>
    <row r="165" s="217" customFormat="1" ht="11.25">
      <c r="A165" s="216"/>
    </row>
    <row r="166" s="217" customFormat="1" ht="11.25">
      <c r="A166" s="216"/>
    </row>
    <row r="167" s="217" customFormat="1" ht="11.25">
      <c r="A167" s="216"/>
    </row>
    <row r="168" s="217" customFormat="1" ht="11.25">
      <c r="A168" s="216"/>
    </row>
    <row r="169" s="217" customFormat="1" ht="11.25">
      <c r="A169" s="216"/>
    </row>
    <row r="170" s="217" customFormat="1" ht="11.25">
      <c r="A170" s="216"/>
    </row>
    <row r="171" s="217" customFormat="1" ht="11.25">
      <c r="A171" s="216"/>
    </row>
    <row r="172" s="217" customFormat="1" ht="11.25">
      <c r="A172" s="216"/>
    </row>
    <row r="173" s="217" customFormat="1" ht="11.25">
      <c r="A173" s="216"/>
    </row>
    <row r="174" s="217" customFormat="1" ht="11.25">
      <c r="A174" s="216"/>
    </row>
    <row r="175" s="217" customFormat="1" ht="11.25">
      <c r="A175" s="216"/>
    </row>
    <row r="176" s="217" customFormat="1" ht="11.25">
      <c r="A176" s="216"/>
    </row>
    <row r="177" s="217" customFormat="1" ht="11.25">
      <c r="A177" s="216"/>
    </row>
    <row r="178" s="217" customFormat="1" ht="11.25">
      <c r="A178" s="216"/>
    </row>
    <row r="179" s="217" customFormat="1" ht="11.25">
      <c r="A179" s="216"/>
    </row>
    <row r="180" s="217" customFormat="1" ht="11.25">
      <c r="A180" s="216"/>
    </row>
    <row r="181" s="217" customFormat="1" ht="11.25">
      <c r="A181" s="216"/>
    </row>
    <row r="182" s="217" customFormat="1" ht="11.25">
      <c r="A182" s="216"/>
    </row>
    <row r="183" s="217" customFormat="1" ht="11.25">
      <c r="A183" s="216"/>
    </row>
    <row r="184" s="217" customFormat="1" ht="11.25">
      <c r="A184" s="216"/>
    </row>
    <row r="185" s="217" customFormat="1" ht="11.25">
      <c r="A185" s="216"/>
    </row>
    <row r="186" s="217" customFormat="1" ht="11.25">
      <c r="A186" s="216"/>
    </row>
    <row r="187" s="217" customFormat="1" ht="11.25">
      <c r="A187" s="216"/>
    </row>
    <row r="188" s="217" customFormat="1" ht="11.25">
      <c r="A188" s="216"/>
    </row>
    <row r="189" s="217" customFormat="1" ht="11.25">
      <c r="A189" s="216"/>
    </row>
    <row r="190" s="217" customFormat="1" ht="11.25">
      <c r="A190" s="216"/>
    </row>
    <row r="191" s="217" customFormat="1" ht="11.25">
      <c r="A191" s="216"/>
    </row>
    <row r="192" s="217" customFormat="1" ht="11.25">
      <c r="A192" s="216"/>
    </row>
    <row r="193" s="217" customFormat="1" ht="11.25">
      <c r="A193" s="216"/>
    </row>
    <row r="194" s="217" customFormat="1" ht="11.25">
      <c r="A194" s="216"/>
    </row>
    <row r="195" s="217" customFormat="1" ht="11.25">
      <c r="A195" s="216"/>
    </row>
    <row r="196" s="217" customFormat="1" ht="11.25">
      <c r="A196" s="216"/>
    </row>
    <row r="197" s="217" customFormat="1" ht="11.25">
      <c r="A197" s="216"/>
    </row>
    <row r="198" s="217" customFormat="1" ht="11.25">
      <c r="A198" s="216"/>
    </row>
    <row r="199" s="217" customFormat="1" ht="11.25">
      <c r="A199" s="216"/>
    </row>
    <row r="200" s="217" customFormat="1" ht="11.25">
      <c r="A200" s="216"/>
    </row>
    <row r="201" s="217" customFormat="1" ht="11.25">
      <c r="A201" s="216"/>
    </row>
    <row r="202" s="217" customFormat="1" ht="11.25">
      <c r="A202" s="216"/>
    </row>
    <row r="203" s="217" customFormat="1" ht="11.25">
      <c r="A203" s="216"/>
    </row>
    <row r="204" s="217" customFormat="1" ht="11.25">
      <c r="A204" s="216"/>
    </row>
    <row r="205" s="217" customFormat="1" ht="11.25">
      <c r="A205" s="216"/>
    </row>
    <row r="206" s="217" customFormat="1" ht="11.25">
      <c r="A206" s="216"/>
    </row>
    <row r="207" s="217" customFormat="1" ht="11.25">
      <c r="A207" s="216"/>
    </row>
    <row r="208" s="217" customFormat="1" ht="11.25">
      <c r="A208" s="216"/>
    </row>
    <row r="209" s="217" customFormat="1" ht="11.25">
      <c r="A209" s="216"/>
    </row>
    <row r="210" s="217" customFormat="1" ht="11.25">
      <c r="A210" s="216"/>
    </row>
    <row r="211" s="217" customFormat="1" ht="11.25">
      <c r="A211" s="216"/>
    </row>
    <row r="212" s="217" customFormat="1" ht="11.25">
      <c r="A212" s="216"/>
    </row>
    <row r="213" s="217" customFormat="1" ht="11.25">
      <c r="A213" s="216"/>
    </row>
    <row r="214" s="217" customFormat="1" ht="11.25">
      <c r="A214" s="216"/>
    </row>
    <row r="215" s="217" customFormat="1" ht="11.25">
      <c r="A215" s="216"/>
    </row>
    <row r="216" s="217" customFormat="1" ht="11.25">
      <c r="A216" s="216"/>
    </row>
    <row r="217" s="217" customFormat="1" ht="11.25">
      <c r="A217" s="216"/>
    </row>
    <row r="218" s="217" customFormat="1" ht="11.25">
      <c r="A218" s="216"/>
    </row>
    <row r="219" s="217" customFormat="1" ht="11.25">
      <c r="A219" s="216"/>
    </row>
    <row r="220" s="217" customFormat="1" ht="11.25">
      <c r="A220" s="216"/>
    </row>
    <row r="221" s="217" customFormat="1" ht="11.25">
      <c r="A221" s="216"/>
    </row>
    <row r="222" s="217" customFormat="1" ht="11.25">
      <c r="A222" s="216"/>
    </row>
    <row r="223" s="217" customFormat="1" ht="11.25">
      <c r="A223" s="216"/>
    </row>
    <row r="224" s="217" customFormat="1" ht="11.25">
      <c r="A224" s="216"/>
    </row>
    <row r="225" s="217" customFormat="1" ht="11.25">
      <c r="A225" s="216"/>
    </row>
    <row r="226" s="217" customFormat="1" ht="11.25">
      <c r="A226" s="216"/>
    </row>
    <row r="227" s="217" customFormat="1" ht="11.25">
      <c r="A227" s="216"/>
    </row>
    <row r="228" s="217" customFormat="1" ht="11.25">
      <c r="A228" s="216"/>
    </row>
    <row r="229" s="217" customFormat="1" ht="11.25">
      <c r="A229" s="216"/>
    </row>
    <row r="230" s="217" customFormat="1" ht="11.25">
      <c r="A230" s="216"/>
    </row>
    <row r="231" s="217" customFormat="1" ht="11.25">
      <c r="A231" s="216"/>
    </row>
    <row r="232" s="217" customFormat="1" ht="11.25">
      <c r="A232" s="216"/>
    </row>
    <row r="233" s="217" customFormat="1" ht="11.25">
      <c r="A233" s="216"/>
    </row>
    <row r="234" s="217" customFormat="1" ht="11.25">
      <c r="A234" s="216"/>
    </row>
    <row r="235" s="217" customFormat="1" ht="11.25">
      <c r="A235" s="216"/>
    </row>
    <row r="236" s="217" customFormat="1" ht="11.25">
      <c r="A236" s="216"/>
    </row>
    <row r="237" s="217" customFormat="1" ht="11.25">
      <c r="A237" s="216"/>
    </row>
    <row r="238" s="217" customFormat="1" ht="11.25">
      <c r="A238" s="216"/>
    </row>
    <row r="239" s="217" customFormat="1" ht="11.25">
      <c r="A239" s="216"/>
    </row>
    <row r="240" s="217" customFormat="1" ht="11.25">
      <c r="A240" s="216"/>
    </row>
    <row r="241" s="217" customFormat="1" ht="11.25">
      <c r="A241" s="216"/>
    </row>
    <row r="242" s="217" customFormat="1" ht="11.25">
      <c r="A242" s="216"/>
    </row>
    <row r="243" s="217" customFormat="1" ht="11.25">
      <c r="A243" s="216"/>
    </row>
    <row r="244" s="217" customFormat="1" ht="11.25">
      <c r="A244" s="216"/>
    </row>
    <row r="245" s="217" customFormat="1" ht="11.25">
      <c r="A245" s="216"/>
    </row>
    <row r="246" s="217" customFormat="1" ht="11.25">
      <c r="A246" s="216"/>
    </row>
    <row r="247" s="217" customFormat="1" ht="11.25">
      <c r="A247" s="216"/>
    </row>
    <row r="248" s="217" customFormat="1" ht="11.25">
      <c r="A248" s="216"/>
    </row>
    <row r="249" s="217" customFormat="1" ht="11.25">
      <c r="A249" s="216"/>
    </row>
    <row r="250" s="217" customFormat="1" ht="11.25">
      <c r="A250" s="216"/>
    </row>
    <row r="251" s="217" customFormat="1" ht="11.25">
      <c r="A251" s="216"/>
    </row>
    <row r="252" s="217" customFormat="1" ht="11.25">
      <c r="A252" s="216"/>
    </row>
    <row r="253" s="217" customFormat="1" ht="11.25">
      <c r="A253" s="216"/>
    </row>
    <row r="254" s="217" customFormat="1" ht="11.25">
      <c r="A254" s="216"/>
    </row>
    <row r="255" s="217" customFormat="1" ht="11.25">
      <c r="A255" s="216"/>
    </row>
    <row r="256" s="217" customFormat="1" ht="11.25">
      <c r="A256" s="216"/>
    </row>
    <row r="257" s="217" customFormat="1" ht="11.25">
      <c r="A257" s="216"/>
    </row>
    <row r="258" s="217" customFormat="1" ht="11.25">
      <c r="A258" s="216"/>
    </row>
    <row r="259" s="217" customFormat="1" ht="11.25">
      <c r="A259" s="216"/>
    </row>
    <row r="260" s="217" customFormat="1" ht="11.25">
      <c r="A260" s="216"/>
    </row>
    <row r="261" s="217" customFormat="1" ht="11.25">
      <c r="A261" s="216"/>
    </row>
    <row r="262" s="217" customFormat="1" ht="11.25">
      <c r="A262" s="216"/>
    </row>
    <row r="263" s="217" customFormat="1" ht="11.25">
      <c r="A263" s="216"/>
    </row>
    <row r="264" s="217" customFormat="1" ht="11.25">
      <c r="A264" s="216"/>
    </row>
    <row r="265" s="217" customFormat="1" ht="11.25">
      <c r="A265" s="216"/>
    </row>
    <row r="266" s="217" customFormat="1" ht="11.25">
      <c r="A266" s="216"/>
    </row>
    <row r="267" s="217" customFormat="1" ht="11.25">
      <c r="A267" s="216"/>
    </row>
    <row r="268" s="217" customFormat="1" ht="11.25">
      <c r="A268" s="216"/>
    </row>
    <row r="269" s="217" customFormat="1" ht="11.25">
      <c r="A269" s="216"/>
    </row>
    <row r="270" s="217" customFormat="1" ht="11.25">
      <c r="A270" s="216"/>
    </row>
    <row r="271" s="217" customFormat="1" ht="11.25">
      <c r="A271" s="216"/>
    </row>
    <row r="272" s="217" customFormat="1" ht="11.25">
      <c r="A272" s="216"/>
    </row>
    <row r="273" s="217" customFormat="1" ht="11.25">
      <c r="A273" s="216"/>
    </row>
    <row r="274" s="217" customFormat="1" ht="11.25">
      <c r="A274" s="216"/>
    </row>
    <row r="275" s="217" customFormat="1" ht="11.25">
      <c r="A275" s="216"/>
    </row>
    <row r="276" s="217" customFormat="1" ht="11.25">
      <c r="A276" s="216"/>
    </row>
    <row r="277" s="217" customFormat="1" ht="11.25">
      <c r="A277" s="216"/>
    </row>
    <row r="278" s="217" customFormat="1" ht="11.25">
      <c r="A278" s="216"/>
    </row>
    <row r="279" s="217" customFormat="1" ht="11.25">
      <c r="A279" s="216"/>
    </row>
    <row r="280" s="217" customFormat="1" ht="11.25">
      <c r="A280" s="216"/>
    </row>
    <row r="281" s="217" customFormat="1" ht="11.25">
      <c r="A281" s="216"/>
    </row>
    <row r="282" s="217" customFormat="1" ht="11.25">
      <c r="A282" s="216"/>
    </row>
    <row r="283" s="217" customFormat="1" ht="11.25">
      <c r="A283" s="216"/>
    </row>
    <row r="284" s="217" customFormat="1" ht="11.25">
      <c r="A284" s="216"/>
    </row>
    <row r="285" s="217" customFormat="1" ht="11.25">
      <c r="A285" s="216"/>
    </row>
    <row r="286" s="217" customFormat="1" ht="11.25">
      <c r="A286" s="216"/>
    </row>
    <row r="287" s="217" customFormat="1" ht="11.25">
      <c r="A287" s="216"/>
    </row>
    <row r="288" s="217" customFormat="1" ht="11.25">
      <c r="A288" s="216"/>
    </row>
    <row r="289" s="217" customFormat="1" ht="11.25">
      <c r="A289" s="216"/>
    </row>
    <row r="290" s="217" customFormat="1" ht="11.25">
      <c r="A290" s="216"/>
    </row>
    <row r="291" s="217" customFormat="1" ht="11.25">
      <c r="A291" s="216"/>
    </row>
    <row r="292" s="217" customFormat="1" ht="11.25">
      <c r="A292" s="216"/>
    </row>
    <row r="293" s="217" customFormat="1" ht="11.25">
      <c r="A293" s="216"/>
    </row>
    <row r="294" s="217" customFormat="1" ht="11.25">
      <c r="A294" s="216"/>
    </row>
    <row r="295" s="217" customFormat="1" ht="11.25">
      <c r="A295" s="216"/>
    </row>
    <row r="296" s="217" customFormat="1" ht="11.25">
      <c r="A296" s="216"/>
    </row>
    <row r="297" s="217" customFormat="1" ht="11.25">
      <c r="A297" s="216"/>
    </row>
    <row r="298" s="217" customFormat="1" ht="11.25">
      <c r="A298" s="216"/>
    </row>
    <row r="299" s="217" customFormat="1" ht="11.25">
      <c r="A299" s="216"/>
    </row>
    <row r="300" s="217" customFormat="1" ht="11.25">
      <c r="A300" s="216"/>
    </row>
    <row r="301" s="217" customFormat="1" ht="11.25">
      <c r="A301" s="216"/>
    </row>
    <row r="302" s="217" customFormat="1" ht="11.25">
      <c r="A302" s="216"/>
    </row>
    <row r="303" s="217" customFormat="1" ht="11.25">
      <c r="A303" s="216"/>
    </row>
    <row r="304" s="217" customFormat="1" ht="11.25">
      <c r="A304" s="216"/>
    </row>
    <row r="305" s="217" customFormat="1" ht="11.25">
      <c r="A305" s="216"/>
    </row>
    <row r="306" s="217" customFormat="1" ht="11.25">
      <c r="A306" s="216"/>
    </row>
    <row r="307" s="217" customFormat="1" ht="11.25">
      <c r="A307" s="216"/>
    </row>
    <row r="308" s="217" customFormat="1" ht="11.25">
      <c r="A308" s="216"/>
    </row>
    <row r="309" s="217" customFormat="1" ht="11.25">
      <c r="A309" s="216"/>
    </row>
    <row r="310" s="217" customFormat="1" ht="11.25">
      <c r="A310" s="216"/>
    </row>
    <row r="311" s="217" customFormat="1" ht="11.25">
      <c r="A311" s="216"/>
    </row>
    <row r="312" s="217" customFormat="1" ht="11.25">
      <c r="A312" s="216"/>
    </row>
    <row r="313" s="217" customFormat="1" ht="11.25">
      <c r="A313" s="216"/>
    </row>
  </sheetData>
  <sheetProtection/>
  <mergeCells count="4">
    <mergeCell ref="C9:F9"/>
    <mergeCell ref="C10:F10"/>
    <mergeCell ref="A2:F2"/>
    <mergeCell ref="A3:F3"/>
  </mergeCells>
  <printOptions gridLines="1" horizontalCentered="1"/>
  <pageMargins left="1.220472440944882" right="0.6299212598425197" top="0.6299212598425197" bottom="0.3937007874015748" header="0.2362204724409449" footer="0.1968503937007874"/>
  <pageSetup horizontalDpi="300" verticalDpi="300" orientation="portrait" paperSize="9" scale="90" r:id="rId1"/>
  <headerFooter alignWithMargins="0">
    <oddHeader>&amp;RTāme Nr.6.18.2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23"/>
  <sheetViews>
    <sheetView view="pageBreakPreview" zoomScaleSheetLayoutView="100" workbookViewId="0" topLeftCell="A1">
      <selection activeCell="A2" sqref="A2"/>
    </sheetView>
  </sheetViews>
  <sheetFormatPr defaultColWidth="9.140625" defaultRowHeight="12.75"/>
  <cols>
    <col min="1" max="1" width="7.57421875" style="309" customWidth="1"/>
    <col min="2" max="2" width="20.421875" style="310" customWidth="1"/>
    <col min="3" max="3" width="8.421875" style="310" customWidth="1"/>
    <col min="4" max="5" width="7.8515625" style="310" customWidth="1"/>
    <col min="6" max="8" width="7.140625" style="310" customWidth="1"/>
    <col min="9" max="9" width="0.13671875" style="310" hidden="1" customWidth="1"/>
    <col min="10" max="11" width="0" style="310" hidden="1" customWidth="1"/>
    <col min="12" max="16384" width="9.140625" style="310" customWidth="1"/>
  </cols>
  <sheetData>
    <row r="1" s="220" customFormat="1" ht="12.75">
      <c r="A1" s="219"/>
    </row>
    <row r="2" spans="1:2" s="220" customFormat="1" ht="18">
      <c r="A2" s="219"/>
      <c r="B2" s="221"/>
    </row>
    <row r="3" spans="1:8" s="220" customFormat="1" ht="18" customHeight="1">
      <c r="A3" s="332" t="s">
        <v>0</v>
      </c>
      <c r="B3" s="332"/>
      <c r="C3" s="332"/>
      <c r="D3" s="332"/>
      <c r="E3" s="332"/>
      <c r="F3" s="332"/>
      <c r="G3" s="332"/>
      <c r="H3" s="332"/>
    </row>
    <row r="4" spans="1:3" s="220" customFormat="1" ht="18">
      <c r="A4" s="219"/>
      <c r="B4" s="222"/>
      <c r="C4" s="223"/>
    </row>
    <row r="5" spans="1:8" s="220" customFormat="1" ht="12.75">
      <c r="A5" s="219" t="s">
        <v>1</v>
      </c>
      <c r="B5" s="224" t="s">
        <v>165</v>
      </c>
      <c r="C5" s="224"/>
      <c r="D5" s="224"/>
      <c r="E5" s="224"/>
      <c r="F5" s="224"/>
      <c r="G5" s="224"/>
      <c r="H5" s="224"/>
    </row>
    <row r="6" spans="1:2" s="220" customFormat="1" ht="12.75">
      <c r="A6" s="219" t="s">
        <v>2</v>
      </c>
      <c r="B6" s="220" t="s">
        <v>194</v>
      </c>
    </row>
    <row r="7" s="220" customFormat="1" ht="12.75">
      <c r="A7" s="219" t="s">
        <v>195</v>
      </c>
    </row>
    <row r="8" s="220" customFormat="1" ht="13.5" thickBot="1">
      <c r="A8" s="219" t="s">
        <v>184</v>
      </c>
    </row>
    <row r="9" spans="1:8" s="227" customFormat="1" ht="12.75" customHeight="1">
      <c r="A9" s="225"/>
      <c r="B9" s="226" t="s">
        <v>4</v>
      </c>
      <c r="C9" s="333" t="s">
        <v>5</v>
      </c>
      <c r="D9" s="334"/>
      <c r="E9" s="334"/>
      <c r="F9" s="334"/>
      <c r="G9" s="334"/>
      <c r="H9" s="335"/>
    </row>
    <row r="10" spans="1:8" s="230" customFormat="1" ht="12.75" customHeight="1">
      <c r="A10" s="228" t="s">
        <v>6</v>
      </c>
      <c r="B10" s="229"/>
      <c r="C10" s="329" t="s">
        <v>7</v>
      </c>
      <c r="D10" s="330"/>
      <c r="E10" s="330"/>
      <c r="F10" s="330"/>
      <c r="G10" s="330"/>
      <c r="H10" s="331"/>
    </row>
    <row r="11" spans="1:8" s="233" customFormat="1" ht="56.25" customHeight="1" thickBot="1">
      <c r="A11" s="231" t="s">
        <v>8</v>
      </c>
      <c r="B11" s="232"/>
      <c r="C11" s="237" t="s">
        <v>9</v>
      </c>
      <c r="D11" s="233" t="s">
        <v>10</v>
      </c>
      <c r="E11" s="234" t="s">
        <v>11</v>
      </c>
      <c r="F11" s="234" t="s">
        <v>12</v>
      </c>
      <c r="G11" s="235" t="s">
        <v>13</v>
      </c>
      <c r="H11" s="236" t="s">
        <v>14</v>
      </c>
    </row>
    <row r="12" spans="1:11" s="243" customFormat="1" ht="13.5" customHeight="1" thickBot="1">
      <c r="A12" s="238" t="s">
        <v>15</v>
      </c>
      <c r="B12" s="239">
        <v>2</v>
      </c>
      <c r="C12" s="240">
        <v>3</v>
      </c>
      <c r="D12" s="240">
        <v>4</v>
      </c>
      <c r="E12" s="240">
        <v>5</v>
      </c>
      <c r="F12" s="240">
        <v>6</v>
      </c>
      <c r="G12" s="240">
        <v>7</v>
      </c>
      <c r="H12" s="241">
        <v>8</v>
      </c>
      <c r="I12" s="242">
        <v>27</v>
      </c>
      <c r="J12" s="242">
        <v>28</v>
      </c>
      <c r="K12" s="242">
        <v>29</v>
      </c>
    </row>
    <row r="13" spans="1:8" s="246" customFormat="1" ht="16.5">
      <c r="A13" s="244"/>
      <c r="B13" s="245" t="s">
        <v>16</v>
      </c>
      <c r="D13" s="247"/>
      <c r="E13" s="247"/>
      <c r="F13" s="247"/>
      <c r="G13" s="247"/>
      <c r="H13" s="248"/>
    </row>
    <row r="14" spans="1:8" s="251" customFormat="1" ht="11.25">
      <c r="A14" s="249"/>
      <c r="B14" s="250"/>
      <c r="C14" s="253"/>
      <c r="H14" s="252"/>
    </row>
    <row r="15" spans="1:8" s="258" customFormat="1" ht="32.25" customHeight="1" thickBot="1">
      <c r="A15" s="254"/>
      <c r="B15" s="255" t="s">
        <v>17</v>
      </c>
      <c r="C15" s="256">
        <f>SUM(D15:H15)</f>
        <v>246747</v>
      </c>
      <c r="D15" s="41">
        <f>SUM('[1]PI"Sprīdītis"-bez struktv.'!V15,'[1]PI"Sprīdītis"-Paspārne'!V15,'[1]PI"Sprīdītis"-jauniešu māja'!V15)</f>
        <v>239348</v>
      </c>
      <c r="E15" s="41">
        <f>SUM('[1]PI"Sprīdītis"-bez struktv.'!W15,'[1]PI"Sprīdītis"-Paspārne'!W15,'[1]PI"Sprīdītis"-jauniešu māja'!W15)</f>
        <v>0</v>
      </c>
      <c r="F15" s="41">
        <f>SUM('[1]PI"Sprīdītis"-bez struktv.'!X15,'[1]PI"Sprīdītis"-Paspārne'!X15,'[1]PI"Sprīdītis"-jauniešu māja'!X15)</f>
        <v>0</v>
      </c>
      <c r="G15" s="41">
        <f>SUM('[1]PI"Sprīdītis"-bez struktv.'!Y15,'[1]PI"Sprīdītis"-Paspārne'!Y15,'[1]PI"Sprīdītis"-jauniešu māja'!Y15)</f>
        <v>0</v>
      </c>
      <c r="H15" s="257">
        <f>SUM('[1]PI"Sprīdītis"-bez struktv.'!Z15,'[1]PI"Sprīdītis"-Paspārne'!Z15,'[1]PI"Sprīdītis"-jauniešu māja'!Z15)</f>
        <v>7399</v>
      </c>
    </row>
    <row r="16" spans="1:8" s="69" customFormat="1" ht="21.75" customHeight="1" thickTop="1">
      <c r="A16" s="259"/>
      <c r="B16" s="260" t="s">
        <v>18</v>
      </c>
      <c r="C16" s="48">
        <f>SUM(D16:H16)</f>
        <v>0</v>
      </c>
      <c r="D16" s="46">
        <f>SUM('[1]PI"Sprīdītis"-bez struktv.'!V16,'[1]PI"Sprīdītis"-Paspārne'!V16,'[1]PI"Sprīdītis"-jauniešu māja'!V16)</f>
        <v>0</v>
      </c>
      <c r="E16" s="46">
        <f>SUM('[1]PI"Sprīdītis"-bez struktv.'!W16,'[1]PI"Sprīdītis"-Paspārne'!W16,'[1]PI"Sprīdītis"-jauniešu māja'!W16)</f>
        <v>0</v>
      </c>
      <c r="F16" s="46">
        <f>SUM('[1]PI"Sprīdītis"-bez struktv.'!X16,'[1]PI"Sprīdītis"-Paspārne'!X16,'[1]PI"Sprīdītis"-jauniešu māja'!X16)</f>
        <v>0</v>
      </c>
      <c r="G16" s="46">
        <f>SUM('[1]PI"Sprīdītis"-bez struktv.'!Y16,'[1]PI"Sprīdītis"-Paspārne'!Y16,'[1]PI"Sprīdītis"-jauniešu māja'!Y16)</f>
        <v>0</v>
      </c>
      <c r="H16" s="47">
        <f>SUM('[1]PI"Sprīdītis"-bez struktv.'!Z16,'[1]PI"Sprīdītis"-Paspārne'!Z16,'[1]PI"Sprīdītis"-jauniešu māja'!Z16)</f>
        <v>0</v>
      </c>
    </row>
    <row r="17" spans="1:8" s="69" customFormat="1" ht="11.25">
      <c r="A17" s="259"/>
      <c r="B17" s="261" t="s">
        <v>19</v>
      </c>
      <c r="C17" s="48">
        <f>SUM(D17:H17)</f>
        <v>0</v>
      </c>
      <c r="D17" s="46">
        <f>SUM('[1]PI"Sprīdītis"-bez struktv.'!V17,'[1]PI"Sprīdītis"-Paspārne'!V17,'[1]PI"Sprīdītis"-jauniešu māja'!V17)</f>
        <v>0</v>
      </c>
      <c r="E17" s="46">
        <f>SUM('[1]PI"Sprīdītis"-bez struktv.'!W17,'[1]PI"Sprīdītis"-Paspārne'!W17,'[1]PI"Sprīdītis"-jauniešu māja'!W17)</f>
        <v>0</v>
      </c>
      <c r="F17" s="46">
        <f>SUM('[1]PI"Sprīdītis"-bez struktv.'!X17,'[1]PI"Sprīdītis"-Paspārne'!X17,'[1]PI"Sprīdītis"-jauniešu māja'!X17)</f>
        <v>0</v>
      </c>
      <c r="G17" s="46">
        <f>SUM('[1]PI"Sprīdītis"-bez struktv.'!Y17,'[1]PI"Sprīdītis"-Paspārne'!Y17,'[1]PI"Sprīdītis"-jauniešu māja'!Y17)</f>
        <v>0</v>
      </c>
      <c r="H17" s="47">
        <f>SUM('[1]PI"Sprīdītis"-bez struktv.'!Z17,'[1]PI"Sprīdītis"-Paspārne'!Z17,'[1]PI"Sprīdītis"-jauniešu māja'!Z17)</f>
        <v>0</v>
      </c>
    </row>
    <row r="18" spans="1:8" s="69" customFormat="1" ht="11.25">
      <c r="A18" s="259"/>
      <c r="B18" s="261" t="s">
        <v>20</v>
      </c>
      <c r="C18" s="48">
        <f>SUM(D18:H18)</f>
        <v>0</v>
      </c>
      <c r="D18" s="46">
        <f>SUM('[1]PI"Sprīdītis"-bez struktv.'!V18,'[1]PI"Sprīdītis"-Paspārne'!V18,'[1]PI"Sprīdītis"-jauniešu māja'!V18)</f>
        <v>0</v>
      </c>
      <c r="E18" s="46">
        <f>SUM('[1]PI"Sprīdītis"-bez struktv.'!W18,'[1]PI"Sprīdītis"-Paspārne'!W18,'[1]PI"Sprīdītis"-jauniešu māja'!W18)</f>
        <v>0</v>
      </c>
      <c r="F18" s="46">
        <f>SUM('[1]PI"Sprīdītis"-bez struktv.'!X18,'[1]PI"Sprīdītis"-Paspārne'!X18,'[1]PI"Sprīdītis"-jauniešu māja'!X18)</f>
        <v>0</v>
      </c>
      <c r="G18" s="46">
        <f>SUM('[1]PI"Sprīdītis"-bez struktv.'!Y18,'[1]PI"Sprīdītis"-Paspārne'!Y18,'[1]PI"Sprīdītis"-jauniešu māja'!Y18)</f>
        <v>0</v>
      </c>
      <c r="H18" s="47">
        <f>SUM('[1]PI"Sprīdītis"-bez struktv.'!Z18,'[1]PI"Sprīdītis"-Paspārne'!Z18,'[1]PI"Sprīdītis"-jauniešu māja'!Z18)</f>
        <v>0</v>
      </c>
    </row>
    <row r="19" spans="1:8" s="265" customFormat="1" ht="15.75" customHeight="1">
      <c r="A19" s="262"/>
      <c r="B19" s="263" t="s">
        <v>21</v>
      </c>
      <c r="C19" s="264"/>
      <c r="D19" s="264">
        <f>SUM('[1]PI"Sprīdītis"-bez struktv.'!V19,'[1]PI"Sprīdītis"-Paspārne'!V19,'[1]PI"Sprīdītis"-jauniešu māja'!V19)</f>
        <v>239348</v>
      </c>
      <c r="E19" s="264">
        <f>SUM('[1]PI"Sprīdītis"-bez struktv.'!W19,'[1]PI"Sprīdītis"-Paspārne'!W19,'[1]PI"Sprīdītis"-jauniešu māja'!W19)</f>
        <v>0</v>
      </c>
      <c r="F19" s="264">
        <f>SUM('[1]PI"Sprīdītis"-bez struktv.'!X19,'[1]PI"Sprīdītis"-Paspārne'!X19,'[1]PI"Sprīdītis"-jauniešu māja'!X19)</f>
        <v>0</v>
      </c>
      <c r="G19" s="57">
        <f>SUM('[1]PI"Sprīdītis"-bez struktv.'!Y19,'[1]PI"Sprīdītis"-Paspārne'!Y19,'[1]PI"Sprīdītis"-jauniešu māja'!Y19)</f>
        <v>0</v>
      </c>
      <c r="H19" s="58">
        <f>SUM('[1]PI"Sprīdītis"-bez struktv.'!Z19,'[1]PI"Sprīdītis"-Paspārne'!Z19,'[1]PI"Sprīdītis"-jauniešu māja'!Z19)</f>
        <v>0</v>
      </c>
    </row>
    <row r="20" spans="1:8" s="69" customFormat="1" ht="33.75">
      <c r="A20" s="266">
        <v>600</v>
      </c>
      <c r="B20" s="250" t="s">
        <v>23</v>
      </c>
      <c r="C20" s="62">
        <f aca="true" t="shared" si="0" ref="C20:C28">SUM(D20:H20)</f>
        <v>7399</v>
      </c>
      <c r="D20" s="62">
        <f>SUM('[1]PI"Sprīdītis"-bez struktv.'!V20,'[1]PI"Sprīdītis"-Paspārne'!V20,'[1]PI"Sprīdītis"-jauniešu māja'!V20)</f>
        <v>0</v>
      </c>
      <c r="E20" s="62">
        <f>SUM('[1]PI"Sprīdītis"-bez struktv.'!W20,'[1]PI"Sprīdītis"-Paspārne'!W20,'[1]PI"Sprīdītis"-jauniešu māja'!W20)</f>
        <v>0</v>
      </c>
      <c r="F20" s="62">
        <f>SUM('[1]PI"Sprīdītis"-bez struktv.'!X20,'[1]PI"Sprīdītis"-Paspārne'!X20,'[1]PI"Sprīdītis"-jauniešu māja'!X20)</f>
        <v>0</v>
      </c>
      <c r="G20" s="62">
        <f>SUM('[1]PI"Sprīdītis"-bez struktv.'!Y20,'[1]PI"Sprīdītis"-Paspārne'!Y20,'[1]PI"Sprīdītis"-jauniešu māja'!Y20)</f>
        <v>0</v>
      </c>
      <c r="H20" s="267">
        <f>SUM('[1]PI"Sprīdītis"-bez struktv.'!Z20,'[1]PI"Sprīdītis"-Paspārne'!Z20,'[1]PI"Sprīdītis"-jauniešu māja'!Z20)</f>
        <v>7399</v>
      </c>
    </row>
    <row r="21" spans="1:8" s="69" customFormat="1" ht="22.5">
      <c r="A21" s="259">
        <v>610</v>
      </c>
      <c r="B21" s="260" t="s">
        <v>24</v>
      </c>
      <c r="C21" s="46">
        <f t="shared" si="0"/>
        <v>0</v>
      </c>
      <c r="D21" s="66" t="s">
        <v>166</v>
      </c>
      <c r="E21" s="66" t="s">
        <v>166</v>
      </c>
      <c r="F21" s="66" t="s">
        <v>166</v>
      </c>
      <c r="G21" s="69">
        <f>SUM('[1]PI"Sprīdītis"-bez struktv.'!Y21,'[1]PI"Sprīdītis"-Paspārne'!Y21,'[1]PI"Sprīdītis"-jauniešu māja'!Y21)</f>
        <v>0</v>
      </c>
      <c r="H21" s="68" t="s">
        <v>166</v>
      </c>
    </row>
    <row r="22" spans="1:8" s="69" customFormat="1" ht="33.75">
      <c r="A22" s="259">
        <v>630</v>
      </c>
      <c r="B22" s="260" t="s">
        <v>25</v>
      </c>
      <c r="C22" s="46">
        <f t="shared" si="0"/>
        <v>0</v>
      </c>
      <c r="D22" s="66" t="s">
        <v>166</v>
      </c>
      <c r="E22" s="66" t="s">
        <v>166</v>
      </c>
      <c r="F22" s="66" t="s">
        <v>166</v>
      </c>
      <c r="G22" s="69">
        <f>SUM('[1]PI"Sprīdītis"-bez struktv.'!Y22,'[1]PI"Sprīdītis"-Paspārne'!Y22,'[1]PI"Sprīdītis"-jauniešu māja'!Y22)</f>
        <v>0</v>
      </c>
      <c r="H22" s="68" t="s">
        <v>166</v>
      </c>
    </row>
    <row r="23" spans="1:8" s="69" customFormat="1" ht="11.25">
      <c r="A23" s="259">
        <v>640</v>
      </c>
      <c r="B23" s="260" t="s">
        <v>26</v>
      </c>
      <c r="C23" s="46">
        <f t="shared" si="0"/>
        <v>0</v>
      </c>
      <c r="D23" s="66" t="s">
        <v>166</v>
      </c>
      <c r="E23" s="66" t="s">
        <v>166</v>
      </c>
      <c r="F23" s="66" t="s">
        <v>166</v>
      </c>
      <c r="G23" s="69">
        <f>SUM('[1]PI"Sprīdītis"-bez struktv.'!Y23,'[1]PI"Sprīdītis"-Paspārne'!Y23,'[1]PI"Sprīdītis"-jauniešu māja'!Y23)</f>
        <v>0</v>
      </c>
      <c r="H23" s="68" t="s">
        <v>166</v>
      </c>
    </row>
    <row r="24" spans="1:8" s="69" customFormat="1" ht="33.75">
      <c r="A24" s="259">
        <v>660</v>
      </c>
      <c r="B24" s="260" t="s">
        <v>27</v>
      </c>
      <c r="C24" s="46">
        <f t="shared" si="0"/>
        <v>0</v>
      </c>
      <c r="D24" s="66" t="s">
        <v>166</v>
      </c>
      <c r="E24" s="66" t="s">
        <v>166</v>
      </c>
      <c r="F24" s="66" t="s">
        <v>166</v>
      </c>
      <c r="G24" s="69">
        <f>SUM('[1]PI"Sprīdītis"-bez struktv.'!Y24,'[1]PI"Sprīdītis"-Paspārne'!Y24,'[1]PI"Sprīdītis"-jauniešu māja'!Y24)</f>
        <v>0</v>
      </c>
      <c r="H24" s="68" t="s">
        <v>166</v>
      </c>
    </row>
    <row r="25" spans="1:8" s="69" customFormat="1" ht="33.75">
      <c r="A25" s="259">
        <v>690</v>
      </c>
      <c r="B25" s="260" t="s">
        <v>28</v>
      </c>
      <c r="C25" s="46">
        <f t="shared" si="0"/>
        <v>0</v>
      </c>
      <c r="D25" s="66" t="s">
        <v>166</v>
      </c>
      <c r="E25" s="66" t="s">
        <v>166</v>
      </c>
      <c r="F25" s="66" t="s">
        <v>166</v>
      </c>
      <c r="G25" s="69">
        <f>SUM('[1]PI"Sprīdītis"-bez struktv.'!Y25,'[1]PI"Sprīdītis"-Paspārne'!Y25,'[1]PI"Sprīdītis"-jauniešu māja'!Y25)</f>
        <v>0</v>
      </c>
      <c r="H25" s="68" t="s">
        <v>166</v>
      </c>
    </row>
    <row r="26" spans="1:8" s="69" customFormat="1" ht="11.25">
      <c r="A26" s="259"/>
      <c r="B26" s="260" t="s">
        <v>163</v>
      </c>
      <c r="C26" s="48">
        <f t="shared" si="0"/>
        <v>7399</v>
      </c>
      <c r="D26" s="69">
        <f>SUM('[1]PI"Sprīdītis"-bez struktv.'!V26,'[1]PI"Sprīdītis"-Paspārne'!V26,'[1]PI"Sprīdītis"-jauniešu māja'!V26)</f>
        <v>0</v>
      </c>
      <c r="E26" s="69">
        <f>SUM('[1]PI"Sprīdītis"-bez struktv.'!W26,'[1]PI"Sprīdītis"-Paspārne'!W26,'[1]PI"Sprīdītis"-jauniešu māja'!W26)</f>
        <v>0</v>
      </c>
      <c r="F26" s="69">
        <f>SUM('[1]PI"Sprīdītis"-bez struktv.'!X26,'[1]PI"Sprīdītis"-Paspārne'!X26,'[1]PI"Sprīdītis"-jauniešu māja'!X26)</f>
        <v>0</v>
      </c>
      <c r="G26" s="69">
        <f>SUM('[1]PI"Sprīdītis"-bez struktv.'!Y26,'[1]PI"Sprīdītis"-Paspārne'!Y26,'[1]PI"Sprīdītis"-jauniešu māja'!Y26)</f>
        <v>0</v>
      </c>
      <c r="H26" s="268">
        <f>SUM('[1]PI"Sprīdītis"-bez struktv.'!Z26,'[1]PI"Sprīdītis"-Paspārne'!Z26,'[1]PI"Sprīdītis"-jauniešu māja'!Z26)</f>
        <v>7399</v>
      </c>
    </row>
    <row r="27" spans="1:8" s="69" customFormat="1" ht="11.25">
      <c r="A27" s="259"/>
      <c r="B27" s="260" t="s">
        <v>30</v>
      </c>
      <c r="C27" s="48">
        <f t="shared" si="0"/>
        <v>0</v>
      </c>
      <c r="D27" s="69">
        <f>SUM('[1]PI"Sprīdītis"-bez struktv.'!V27,'[1]PI"Sprīdītis"-Paspārne'!V27,'[1]PI"Sprīdītis"-jauniešu māja'!V27)</f>
        <v>0</v>
      </c>
      <c r="E27" s="69">
        <f>SUM('[1]PI"Sprīdītis"-bez struktv.'!W27,'[1]PI"Sprīdītis"-Paspārne'!W27,'[1]PI"Sprīdītis"-jauniešu māja'!W27)</f>
        <v>0</v>
      </c>
      <c r="F27" s="69">
        <f>SUM('[1]PI"Sprīdītis"-bez struktv.'!X27,'[1]PI"Sprīdītis"-Paspārne'!X27,'[1]PI"Sprīdītis"-jauniešu māja'!X27)</f>
        <v>0</v>
      </c>
      <c r="G27" s="69">
        <f>SUM('[1]PI"Sprīdītis"-bez struktv.'!Y27,'[1]PI"Sprīdītis"-Paspārne'!Y27,'[1]PI"Sprīdītis"-jauniešu māja'!Y27)</f>
        <v>0</v>
      </c>
      <c r="H27" s="268">
        <f>SUM('[1]PI"Sprīdītis"-bez struktv.'!Z27,'[1]PI"Sprīdītis"-Paspārne'!Z27,'[1]PI"Sprīdītis"-jauniešu māja'!Z27)</f>
        <v>0</v>
      </c>
    </row>
    <row r="28" spans="1:8" s="69" customFormat="1" ht="11.25">
      <c r="A28" s="259"/>
      <c r="B28" s="260" t="s">
        <v>30</v>
      </c>
      <c r="C28" s="48">
        <f t="shared" si="0"/>
        <v>0</v>
      </c>
      <c r="D28" s="69">
        <f>SUM('[1]PI"Sprīdītis"-bez struktv.'!V28,'[1]PI"Sprīdītis"-Paspārne'!V28,'[1]PI"Sprīdītis"-jauniešu māja'!V28)</f>
        <v>0</v>
      </c>
      <c r="E28" s="69">
        <f>SUM('[1]PI"Sprīdītis"-bez struktv.'!W28,'[1]PI"Sprīdītis"-Paspārne'!W28,'[1]PI"Sprīdītis"-jauniešu māja'!W28)</f>
        <v>0</v>
      </c>
      <c r="F28" s="69">
        <f>SUM('[1]PI"Sprīdītis"-bez struktv.'!X28,'[1]PI"Sprīdītis"-Paspārne'!X28,'[1]PI"Sprīdītis"-jauniešu māja'!X28)</f>
        <v>0</v>
      </c>
      <c r="G28" s="69">
        <f>SUM('[1]PI"Sprīdītis"-bez struktv.'!Y28,'[1]PI"Sprīdītis"-Paspārne'!Y28,'[1]PI"Sprīdītis"-jauniešu māja'!Y28)</f>
        <v>0</v>
      </c>
      <c r="H28" s="268">
        <f>SUM('[1]PI"Sprīdītis"-bez struktv.'!Z28,'[1]PI"Sprīdītis"-Paspārne'!Z28,'[1]PI"Sprīdītis"-jauniešu māja'!Z28)</f>
        <v>0</v>
      </c>
    </row>
    <row r="29" spans="1:8" s="246" customFormat="1" ht="16.5">
      <c r="A29" s="244"/>
      <c r="B29" s="245" t="s">
        <v>31</v>
      </c>
      <c r="C29" s="269"/>
      <c r="H29" s="248"/>
    </row>
    <row r="30" spans="1:8" s="272" customFormat="1" ht="26.25" thickBot="1">
      <c r="A30" s="270"/>
      <c r="B30" s="271" t="s">
        <v>32</v>
      </c>
      <c r="C30" s="256">
        <f aca="true" t="shared" si="1" ref="C30:C35">SUM(D30:H30)</f>
        <v>246747</v>
      </c>
      <c r="D30" s="41">
        <f>SUM('[1]PI"Sprīdītis"-bez struktv.'!V30,'[1]PI"Sprīdītis"-Paspārne'!V30,'[1]PI"Sprīdītis"-jauniešu māja'!V30)</f>
        <v>239348</v>
      </c>
      <c r="E30" s="41">
        <f>SUM('[1]PI"Sprīdītis"-bez struktv.'!W30,'[1]PI"Sprīdītis"-Paspārne'!W30,'[1]PI"Sprīdītis"-jauniešu māja'!W30)</f>
        <v>0</v>
      </c>
      <c r="F30" s="41">
        <f>SUM('[1]PI"Sprīdītis"-bez struktv.'!X30,'[1]PI"Sprīdītis"-Paspārne'!X30,'[1]PI"Sprīdītis"-jauniešu māja'!X30)</f>
        <v>0</v>
      </c>
      <c r="G30" s="41">
        <f>SUM('[1]PI"Sprīdītis"-bez struktv.'!Y30,'[1]PI"Sprīdītis"-Paspārne'!Y30,'[1]PI"Sprīdītis"-jauniešu māja'!Y30)</f>
        <v>0</v>
      </c>
      <c r="H30" s="257">
        <f>SUM('[1]PI"Sprīdītis"-bez struktv.'!Z30,'[1]PI"Sprīdītis"-Paspārne'!Z30,'[1]PI"Sprīdītis"-jauniešu māja'!Z30)</f>
        <v>7399</v>
      </c>
    </row>
    <row r="31" spans="1:8" s="276" customFormat="1" ht="36.75" thickTop="1">
      <c r="A31" s="273"/>
      <c r="B31" s="274" t="s">
        <v>33</v>
      </c>
      <c r="C31" s="275">
        <f t="shared" si="1"/>
        <v>246747</v>
      </c>
      <c r="D31" s="79">
        <f>SUM('[1]PI"Sprīdītis"-bez struktv.'!V31,'[1]PI"Sprīdītis"-Paspārne'!V31,'[1]PI"Sprīdītis"-jauniešu māja'!V31)</f>
        <v>239348</v>
      </c>
      <c r="E31" s="79">
        <f>SUM('[1]PI"Sprīdītis"-bez struktv.'!W31,'[1]PI"Sprīdītis"-Paspārne'!W31,'[1]PI"Sprīdītis"-jauniešu māja'!W31)</f>
        <v>0</v>
      </c>
      <c r="F31" s="79">
        <f>SUM('[1]PI"Sprīdītis"-bez struktv.'!X31,'[1]PI"Sprīdītis"-Paspārne'!X31,'[1]PI"Sprīdītis"-jauniešu māja'!X31)</f>
        <v>0</v>
      </c>
      <c r="G31" s="79">
        <f>SUM('[1]PI"Sprīdītis"-bez struktv.'!Y31,'[1]PI"Sprīdītis"-Paspārne'!Y31,'[1]PI"Sprīdītis"-jauniešu māja'!Y31)</f>
        <v>0</v>
      </c>
      <c r="H31" s="267">
        <f>SUM('[1]PI"Sprīdītis"-bez struktv.'!Z31,'[1]PI"Sprīdītis"-Paspārne'!Z31,'[1]PI"Sprīdītis"-jauniešu māja'!Z31)</f>
        <v>7399</v>
      </c>
    </row>
    <row r="32" spans="1:8" s="279" customFormat="1" ht="22.5">
      <c r="A32" s="277"/>
      <c r="B32" s="250" t="s">
        <v>34</v>
      </c>
      <c r="C32" s="278">
        <f t="shared" si="1"/>
        <v>240676</v>
      </c>
      <c r="D32" s="62">
        <f>SUM('[1]PI"Sprīdītis"-bez struktv.'!V32,'[1]PI"Sprīdītis"-Paspārne'!V32,'[1]PI"Sprīdītis"-jauniešu māja'!V32)</f>
        <v>237277</v>
      </c>
      <c r="E32" s="62">
        <f>SUM('[1]PI"Sprīdītis"-bez struktv.'!W32,'[1]PI"Sprīdītis"-Paspārne'!W32,'[1]PI"Sprīdītis"-jauniešu māja'!W32)</f>
        <v>0</v>
      </c>
      <c r="F32" s="62">
        <f>SUM('[1]PI"Sprīdītis"-bez struktv.'!X32,'[1]PI"Sprīdītis"-Paspārne'!X32,'[1]PI"Sprīdītis"-jauniešu māja'!X32)</f>
        <v>0</v>
      </c>
      <c r="G32" s="62">
        <f>SUM('[1]PI"Sprīdītis"-bez struktv.'!Y32,'[1]PI"Sprīdītis"-Paspārne'!Y32,'[1]PI"Sprīdītis"-jauniešu māja'!Y32)</f>
        <v>0</v>
      </c>
      <c r="H32" s="267">
        <f>SUM('[1]PI"Sprīdītis"-bez struktv.'!Z32,'[1]PI"Sprīdītis"-Paspārne'!Z32,'[1]PI"Sprīdītis"-jauniešu māja'!Z32)</f>
        <v>3399</v>
      </c>
    </row>
    <row r="33" spans="1:8" s="251" customFormat="1" ht="11.25">
      <c r="A33" s="280">
        <v>1000</v>
      </c>
      <c r="B33" s="250" t="s">
        <v>35</v>
      </c>
      <c r="C33" s="278">
        <f t="shared" si="1"/>
        <v>240676</v>
      </c>
      <c r="D33" s="62">
        <f>SUM('[1]PI"Sprīdītis"-bez struktv.'!V33,'[1]PI"Sprīdītis"-Paspārne'!V33,'[1]PI"Sprīdītis"-jauniešu māja'!V33)</f>
        <v>237277</v>
      </c>
      <c r="E33" s="62">
        <f>SUM('[1]PI"Sprīdītis"-bez struktv.'!W33,'[1]PI"Sprīdītis"-Paspārne'!W33,'[1]PI"Sprīdītis"-jauniešu māja'!W33)</f>
        <v>0</v>
      </c>
      <c r="F33" s="62">
        <f>SUM('[1]PI"Sprīdītis"-bez struktv.'!X33,'[1]PI"Sprīdītis"-Paspārne'!X33,'[1]PI"Sprīdītis"-jauniešu māja'!X33)</f>
        <v>0</v>
      </c>
      <c r="G33" s="62">
        <f>SUM('[1]PI"Sprīdītis"-bez struktv.'!Y33,'[1]PI"Sprīdītis"-Paspārne'!Y33,'[1]PI"Sprīdītis"-jauniešu māja'!Y33)</f>
        <v>0</v>
      </c>
      <c r="H33" s="267">
        <f>SUM('[1]PI"Sprīdītis"-bez struktv.'!Z33,'[1]PI"Sprīdītis"-Paspārne'!Z33,'[1]PI"Sprīdītis"-jauniešu māja'!Z33)</f>
        <v>3399</v>
      </c>
    </row>
    <row r="34" spans="1:8" s="265" customFormat="1" ht="11.25">
      <c r="A34" s="281">
        <v>1100</v>
      </c>
      <c r="B34" s="282" t="s">
        <v>36</v>
      </c>
      <c r="C34" s="89">
        <f t="shared" si="1"/>
        <v>115760</v>
      </c>
      <c r="D34" s="88">
        <f>SUM('[1]PI"Sprīdītis"-bez struktv.'!V34,'[1]PI"Sprīdītis"-Paspārne'!V34,'[1]PI"Sprīdītis"-jauniešu māja'!V34)</f>
        <v>115760</v>
      </c>
      <c r="E34" s="88">
        <f>SUM('[1]PI"Sprīdītis"-bez struktv.'!W34,'[1]PI"Sprīdītis"-Paspārne'!W34,'[1]PI"Sprīdītis"-jauniešu māja'!W34)</f>
        <v>0</v>
      </c>
      <c r="F34" s="88">
        <f>SUM('[1]PI"Sprīdītis"-bez struktv.'!X34,'[1]PI"Sprīdītis"-Paspārne'!X34,'[1]PI"Sprīdītis"-jauniešu māja'!X34)</f>
        <v>0</v>
      </c>
      <c r="G34" s="88">
        <f>SUM('[1]PI"Sprīdītis"-bez struktv.'!Y34,'[1]PI"Sprīdītis"-Paspārne'!Y34,'[1]PI"Sprīdītis"-jauniešu māja'!Y34)</f>
        <v>0</v>
      </c>
      <c r="H34" s="88">
        <f>SUM('[1]PI"Sprīdītis"-bez struktv.'!Z34,'[1]PI"Sprīdītis"-Paspārne'!Z34,'[1]PI"Sprīdītis"-jauniešu māja'!Z34)</f>
        <v>0</v>
      </c>
    </row>
    <row r="35" spans="1:8" s="285" customFormat="1" ht="9.75">
      <c r="A35" s="283">
        <v>1110</v>
      </c>
      <c r="B35" s="284" t="s">
        <v>37</v>
      </c>
      <c r="C35" s="94">
        <f t="shared" si="1"/>
        <v>104730</v>
      </c>
      <c r="D35" s="92">
        <f>SUM('[1]PI"Sprīdītis"-bez struktv.'!V35,'[1]PI"Sprīdītis"-Paspārne'!V35,'[1]PI"Sprīdītis"-jauniešu māja'!V35)</f>
        <v>104730</v>
      </c>
      <c r="E35" s="92">
        <f>SUM('[1]PI"Sprīdītis"-bez struktv.'!W35,'[1]PI"Sprīdītis"-Paspārne'!W35,'[1]PI"Sprīdītis"-jauniešu māja'!W35)</f>
        <v>0</v>
      </c>
      <c r="F35" s="92">
        <f>SUM('[1]PI"Sprīdītis"-bez struktv.'!X35,'[1]PI"Sprīdītis"-Paspārne'!X35,'[1]PI"Sprīdītis"-jauniešu māja'!X35)</f>
        <v>0</v>
      </c>
      <c r="G35" s="92">
        <f>SUM('[1]PI"Sprīdītis"-bez struktv.'!Y35,'[1]PI"Sprīdītis"-Paspārne'!Y35,'[1]PI"Sprīdītis"-jauniešu māja'!Y35)</f>
        <v>0</v>
      </c>
      <c r="H35" s="92">
        <f>SUM('[1]PI"Sprīdītis"-bez struktv.'!Z35,'[1]PI"Sprīdītis"-Paspārne'!Z35,'[1]PI"Sprīdītis"-jauniešu māja'!Z35)</f>
        <v>0</v>
      </c>
    </row>
    <row r="36" spans="1:8" s="285" customFormat="1" ht="9.75">
      <c r="A36" s="286" t="s">
        <v>38</v>
      </c>
      <c r="B36" s="284" t="s">
        <v>39</v>
      </c>
      <c r="C36" s="94"/>
      <c r="D36" s="92">
        <f>SUM('[1]PI"Sprīdītis"-bez struktv.'!V36,'[1]PI"Sprīdītis"-Paspārne'!V36,'[1]PI"Sprīdītis"-jauniešu māja'!V36)</f>
        <v>0</v>
      </c>
      <c r="E36" s="92">
        <f>SUM('[1]PI"Sprīdītis"-bez struktv.'!W36,'[1]PI"Sprīdītis"-Paspārne'!W36,'[1]PI"Sprīdītis"-jauniešu māja'!W36)</f>
        <v>0</v>
      </c>
      <c r="F36" s="92">
        <f>SUM('[1]PI"Sprīdītis"-bez struktv.'!X36,'[1]PI"Sprīdītis"-Paspārne'!X36,'[1]PI"Sprīdītis"-jauniešu māja'!X36)</f>
        <v>0</v>
      </c>
      <c r="G36" s="92">
        <f>SUM('[1]PI"Sprīdītis"-bez struktv.'!Y36,'[1]PI"Sprīdītis"-Paspārne'!Y36,'[1]PI"Sprīdītis"-jauniešu māja'!Y36)</f>
        <v>0</v>
      </c>
      <c r="H36" s="109">
        <f>SUM('[1]PI"Sprīdītis"-bez struktv.'!Z36,'[1]PI"Sprīdītis"-Paspārne'!Z36,'[1]PI"Sprīdītis"-jauniešu māja'!Z36)</f>
        <v>0</v>
      </c>
    </row>
    <row r="37" spans="1:8" s="285" customFormat="1" ht="9.75" customHeight="1">
      <c r="A37" s="286" t="s">
        <v>40</v>
      </c>
      <c r="B37" s="284" t="s">
        <v>41</v>
      </c>
      <c r="C37" s="94"/>
      <c r="D37" s="92">
        <f>SUM('[1]PI"Sprīdītis"-bez struktv.'!V37,'[1]PI"Sprīdītis"-Paspārne'!V37,'[1]PI"Sprīdītis"-jauniešu māja'!V37)</f>
        <v>0</v>
      </c>
      <c r="E37" s="92">
        <f>SUM('[1]PI"Sprīdītis"-bez struktv.'!W37,'[1]PI"Sprīdītis"-Paspārne'!W37,'[1]PI"Sprīdītis"-jauniešu māja'!W37)</f>
        <v>0</v>
      </c>
      <c r="F37" s="92">
        <f>SUM('[1]PI"Sprīdītis"-bez struktv.'!X37,'[1]PI"Sprīdītis"-Paspārne'!X37,'[1]PI"Sprīdītis"-jauniešu māja'!X37)</f>
        <v>0</v>
      </c>
      <c r="G37" s="92">
        <f>SUM('[1]PI"Sprīdītis"-bez struktv.'!Y37,'[1]PI"Sprīdītis"-Paspārne'!Y37,'[1]PI"Sprīdītis"-jauniešu māja'!Y37)</f>
        <v>0</v>
      </c>
      <c r="H37" s="109">
        <f>SUM('[1]PI"Sprīdītis"-bez struktv.'!Z37,'[1]PI"Sprīdītis"-Paspārne'!Z37,'[1]PI"Sprīdītis"-jauniešu māja'!Z37)</f>
        <v>0</v>
      </c>
    </row>
    <row r="38" spans="1:8" s="285" customFormat="1" ht="9.75">
      <c r="A38" s="283">
        <v>1140</v>
      </c>
      <c r="B38" s="284" t="s">
        <v>42</v>
      </c>
      <c r="C38" s="94">
        <f aca="true" t="shared" si="2" ref="C38:C69">SUM(D38:H38)</f>
        <v>11030</v>
      </c>
      <c r="D38" s="92">
        <f>SUM('[1]PI"Sprīdītis"-bez struktv.'!V38,'[1]PI"Sprīdītis"-Paspārne'!V38,'[1]PI"Sprīdītis"-jauniešu māja'!V38)</f>
        <v>11030</v>
      </c>
      <c r="E38" s="92">
        <f>SUM('[1]PI"Sprīdītis"-bez struktv.'!W38,'[1]PI"Sprīdītis"-Paspārne'!W38,'[1]PI"Sprīdītis"-jauniešu māja'!W38)</f>
        <v>0</v>
      </c>
      <c r="F38" s="92">
        <f>SUM('[1]PI"Sprīdītis"-bez struktv.'!X38,'[1]PI"Sprīdītis"-Paspārne'!X38,'[1]PI"Sprīdītis"-jauniešu māja'!X38)</f>
        <v>0</v>
      </c>
      <c r="G38" s="92">
        <f>SUM('[1]PI"Sprīdītis"-bez struktv.'!Y38,'[1]PI"Sprīdītis"-Paspārne'!Y38,'[1]PI"Sprīdītis"-jauniešu māja'!Y38)</f>
        <v>0</v>
      </c>
      <c r="H38" s="92">
        <f>SUM('[1]PI"Sprīdītis"-bez struktv.'!Z38,'[1]PI"Sprīdītis"-Paspārne'!Z38,'[1]PI"Sprīdītis"-jauniešu māja'!Z38)</f>
        <v>0</v>
      </c>
    </row>
    <row r="39" spans="1:8" s="285" customFormat="1" ht="9.75">
      <c r="A39" s="283">
        <v>1150</v>
      </c>
      <c r="B39" s="284" t="s">
        <v>43</v>
      </c>
      <c r="C39" s="94">
        <f t="shared" si="2"/>
        <v>0</v>
      </c>
      <c r="D39" s="92">
        <f>SUM('[1]PI"Sprīdītis"-bez struktv.'!V39,'[1]PI"Sprīdītis"-Paspārne'!V39,'[1]PI"Sprīdītis"-jauniešu māja'!V39)</f>
        <v>0</v>
      </c>
      <c r="E39" s="92">
        <f>SUM('[1]PI"Sprīdītis"-bez struktv.'!W39,'[1]PI"Sprīdītis"-Paspārne'!W39,'[1]PI"Sprīdītis"-jauniešu māja'!W39)</f>
        <v>0</v>
      </c>
      <c r="F39" s="92">
        <f>SUM('[1]PI"Sprīdītis"-bez struktv.'!X39,'[1]PI"Sprīdītis"-Paspārne'!X39,'[1]PI"Sprīdītis"-jauniešu māja'!X39)</f>
        <v>0</v>
      </c>
      <c r="G39" s="92">
        <f>SUM('[1]PI"Sprīdītis"-bez struktv.'!Y39,'[1]PI"Sprīdītis"-Paspārne'!Y39,'[1]PI"Sprīdītis"-jauniešu māja'!Y39)</f>
        <v>0</v>
      </c>
      <c r="H39" s="109">
        <f>SUM('[1]PI"Sprīdītis"-bez struktv.'!Z39,'[1]PI"Sprīdītis"-Paspārne'!Z39,'[1]PI"Sprīdītis"-jauniešu māja'!Z39)</f>
        <v>0</v>
      </c>
    </row>
    <row r="40" spans="1:8" s="285" customFormat="1" ht="9.75">
      <c r="A40" s="283">
        <v>1170</v>
      </c>
      <c r="B40" s="284" t="s">
        <v>44</v>
      </c>
      <c r="C40" s="94">
        <f t="shared" si="2"/>
        <v>0</v>
      </c>
      <c r="D40" s="92">
        <f>SUM('[1]PI"Sprīdītis"-bez struktv.'!V40,'[1]PI"Sprīdītis"-Paspārne'!V40,'[1]PI"Sprīdītis"-jauniešu māja'!V40)</f>
        <v>0</v>
      </c>
      <c r="E40" s="92">
        <f>SUM('[1]PI"Sprīdītis"-bez struktv.'!W40,'[1]PI"Sprīdītis"-Paspārne'!W40,'[1]PI"Sprīdītis"-jauniešu māja'!W40)</f>
        <v>0</v>
      </c>
      <c r="F40" s="92">
        <f>SUM('[1]PI"Sprīdītis"-bez struktv.'!X40,'[1]PI"Sprīdītis"-Paspārne'!X40,'[1]PI"Sprīdītis"-jauniešu māja'!X40)</f>
        <v>0</v>
      </c>
      <c r="G40" s="92">
        <f>SUM('[1]PI"Sprīdītis"-bez struktv.'!Y40,'[1]PI"Sprīdītis"-Paspārne'!Y40,'[1]PI"Sprīdītis"-jauniešu māja'!Y40)</f>
        <v>0</v>
      </c>
      <c r="H40" s="109">
        <f>SUM('[1]PI"Sprīdītis"-bez struktv.'!Z40,'[1]PI"Sprīdītis"-Paspārne'!Z40,'[1]PI"Sprīdītis"-jauniešu māja'!Z40)</f>
        <v>0</v>
      </c>
    </row>
    <row r="41" spans="1:8" s="265" customFormat="1" ht="22.5">
      <c r="A41" s="287">
        <v>1200</v>
      </c>
      <c r="B41" s="282" t="s">
        <v>45</v>
      </c>
      <c r="C41" s="89">
        <f t="shared" si="2"/>
        <v>27887</v>
      </c>
      <c r="D41" s="88">
        <f>SUM('[1]PI"Sprīdītis"-bez struktv.'!V41,'[1]PI"Sprīdītis"-Paspārne'!V41,'[1]PI"Sprīdītis"-jauniešu māja'!V41)</f>
        <v>27887</v>
      </c>
      <c r="E41" s="88">
        <f>SUM('[1]PI"Sprīdītis"-bez struktv.'!W41,'[1]PI"Sprīdītis"-Paspārne'!W41,'[1]PI"Sprīdītis"-jauniešu māja'!W41)</f>
        <v>0</v>
      </c>
      <c r="F41" s="88">
        <f>SUM('[1]PI"Sprīdītis"-bez struktv.'!X41,'[1]PI"Sprīdītis"-Paspārne'!X41,'[1]PI"Sprīdītis"-jauniešu māja'!X41)</f>
        <v>0</v>
      </c>
      <c r="G41" s="88">
        <f>SUM('[1]PI"Sprīdītis"-bez struktv.'!Y41,'[1]PI"Sprīdītis"-Paspārne'!Y41,'[1]PI"Sprīdītis"-jauniešu māja'!Y41)</f>
        <v>0</v>
      </c>
      <c r="H41" s="88">
        <f>SUM('[1]PI"Sprīdītis"-bez struktv.'!Z41,'[1]PI"Sprīdītis"-Paspārne'!Z41,'[1]PI"Sprīdītis"-jauniešu māja'!Z41)</f>
        <v>0</v>
      </c>
    </row>
    <row r="42" spans="1:8" s="265" customFormat="1" ht="11.25">
      <c r="A42" s="281">
        <v>1300</v>
      </c>
      <c r="B42" s="282" t="s">
        <v>46</v>
      </c>
      <c r="C42" s="89">
        <f t="shared" si="2"/>
        <v>282</v>
      </c>
      <c r="D42" s="88">
        <f>SUM('[1]PI"Sprīdītis"-bez struktv.'!V42,'[1]PI"Sprīdītis"-Paspārne'!V42,'[1]PI"Sprīdītis"-jauniešu māja'!V42)</f>
        <v>282</v>
      </c>
      <c r="E42" s="88">
        <f>SUM('[1]PI"Sprīdītis"-bez struktv.'!W42,'[1]PI"Sprīdītis"-Paspārne'!W42,'[1]PI"Sprīdītis"-jauniešu māja'!W42)</f>
        <v>0</v>
      </c>
      <c r="F42" s="88">
        <f>SUM('[1]PI"Sprīdītis"-bez struktv.'!X42,'[1]PI"Sprīdītis"-Paspārne'!X42,'[1]PI"Sprīdītis"-jauniešu māja'!X42)</f>
        <v>0</v>
      </c>
      <c r="G42" s="88">
        <f>SUM('[1]PI"Sprīdītis"-bez struktv.'!Y42,'[1]PI"Sprīdītis"-Paspārne'!Y42,'[1]PI"Sprīdītis"-jauniešu māja'!Y42)</f>
        <v>0</v>
      </c>
      <c r="H42" s="127">
        <f>SUM('[1]PI"Sprīdītis"-bez struktv.'!Z42,'[1]PI"Sprīdītis"-Paspārne'!Z42,'[1]PI"Sprīdītis"-jauniešu māja'!Z42)</f>
        <v>0</v>
      </c>
    </row>
    <row r="43" spans="1:8" s="285" customFormat="1" ht="19.5">
      <c r="A43" s="283">
        <v>1310</v>
      </c>
      <c r="B43" s="284" t="s">
        <v>47</v>
      </c>
      <c r="C43" s="92">
        <f t="shared" si="2"/>
        <v>282</v>
      </c>
      <c r="D43" s="92">
        <f>SUM('[1]PI"Sprīdītis"-bez struktv.'!V43,'[1]PI"Sprīdītis"-Paspārne'!V43,'[1]PI"Sprīdītis"-jauniešu māja'!V43)</f>
        <v>282</v>
      </c>
      <c r="E43" s="92">
        <f>SUM('[1]PI"Sprīdītis"-bez struktv.'!W43,'[1]PI"Sprīdītis"-Paspārne'!W43,'[1]PI"Sprīdītis"-jauniešu māja'!W43)</f>
        <v>0</v>
      </c>
      <c r="F43" s="92">
        <f>SUM('[1]PI"Sprīdītis"-bez struktv.'!X43,'[1]PI"Sprīdītis"-Paspārne'!X43,'[1]PI"Sprīdītis"-jauniešu māja'!X43)</f>
        <v>0</v>
      </c>
      <c r="G43" s="92">
        <f>SUM('[1]PI"Sprīdītis"-bez struktv.'!Y43,'[1]PI"Sprīdītis"-Paspārne'!Y43,'[1]PI"Sprīdītis"-jauniešu māja'!Y43)</f>
        <v>0</v>
      </c>
      <c r="H43" s="109">
        <f>SUM('[1]PI"Sprīdītis"-bez struktv.'!Z43,'[1]PI"Sprīdītis"-Paspārne'!Z43,'[1]PI"Sprīdītis"-jauniešu māja'!Z43)</f>
        <v>0</v>
      </c>
    </row>
    <row r="44" spans="1:8" s="285" customFormat="1" ht="9.75">
      <c r="A44" s="288">
        <v>1330</v>
      </c>
      <c r="B44" s="284" t="s">
        <v>48</v>
      </c>
      <c r="C44" s="92">
        <f t="shared" si="2"/>
        <v>0</v>
      </c>
      <c r="D44" s="92">
        <f>SUM('[1]PI"Sprīdītis"-bez struktv.'!V44,'[1]PI"Sprīdītis"-Paspārne'!V44,'[1]PI"Sprīdītis"-jauniešu māja'!V44)</f>
        <v>0</v>
      </c>
      <c r="E44" s="92">
        <f>SUM('[1]PI"Sprīdītis"-bez struktv.'!W44,'[1]PI"Sprīdītis"-Paspārne'!W44,'[1]PI"Sprīdītis"-jauniešu māja'!W44)</f>
        <v>0</v>
      </c>
      <c r="F44" s="92">
        <f>SUM('[1]PI"Sprīdītis"-bez struktv.'!X44,'[1]PI"Sprīdītis"-Paspārne'!X44,'[1]PI"Sprīdītis"-jauniešu māja'!X44)</f>
        <v>0</v>
      </c>
      <c r="G44" s="92">
        <f>SUM('[1]PI"Sprīdītis"-bez struktv.'!Y44,'[1]PI"Sprīdītis"-Paspārne'!Y44,'[1]PI"Sprīdītis"-jauniešu māja'!Y44)</f>
        <v>0</v>
      </c>
      <c r="H44" s="109">
        <f>SUM('[1]PI"Sprīdītis"-bez struktv.'!Z44,'[1]PI"Sprīdītis"-Paspārne'!Z44,'[1]PI"Sprīdītis"-jauniešu māja'!Z44)</f>
        <v>0</v>
      </c>
    </row>
    <row r="45" spans="1:8" s="265" customFormat="1" ht="22.5">
      <c r="A45" s="287">
        <v>1400</v>
      </c>
      <c r="B45" s="282" t="s">
        <v>49</v>
      </c>
      <c r="C45" s="88">
        <f t="shared" si="2"/>
        <v>8233</v>
      </c>
      <c r="D45" s="88">
        <f>SUM('[1]PI"Sprīdītis"-bez struktv.'!V45,'[1]PI"Sprīdītis"-Paspārne'!V45,'[1]PI"Sprīdītis"-jauniešu māja'!V45)</f>
        <v>8233</v>
      </c>
      <c r="E45" s="88">
        <f>SUM('[1]PI"Sprīdītis"-bez struktv.'!W45,'[1]PI"Sprīdītis"-Paspārne'!W45,'[1]PI"Sprīdītis"-jauniešu māja'!W45)</f>
        <v>0</v>
      </c>
      <c r="F45" s="88">
        <f>SUM('[1]PI"Sprīdītis"-bez struktv.'!X45,'[1]PI"Sprīdītis"-Paspārne'!X45,'[1]PI"Sprīdītis"-jauniešu māja'!X45)</f>
        <v>0</v>
      </c>
      <c r="G45" s="88">
        <f>SUM('[1]PI"Sprīdītis"-bez struktv.'!Y45,'[1]PI"Sprīdītis"-Paspārne'!Y45,'[1]PI"Sprīdītis"-jauniešu māja'!Y45)</f>
        <v>0</v>
      </c>
      <c r="H45" s="127">
        <f>SUM('[1]PI"Sprīdītis"-bez struktv.'!Z45,'[1]PI"Sprīdītis"-Paspārne'!Z45,'[1]PI"Sprīdītis"-jauniešu māja'!Z45)</f>
        <v>0</v>
      </c>
    </row>
    <row r="46" spans="1:8" s="285" customFormat="1" ht="19.5">
      <c r="A46" s="283">
        <v>1410</v>
      </c>
      <c r="B46" s="284" t="s">
        <v>50</v>
      </c>
      <c r="C46" s="92">
        <f t="shared" si="2"/>
        <v>2696</v>
      </c>
      <c r="D46" s="92">
        <f>SUM('[1]PI"Sprīdītis"-bez struktv.'!V46,'[1]PI"Sprīdītis"-Paspārne'!V46,'[1]PI"Sprīdītis"-jauniešu māja'!V46)</f>
        <v>2696</v>
      </c>
      <c r="E46" s="92">
        <f>SUM('[1]PI"Sprīdītis"-bez struktv.'!W46,'[1]PI"Sprīdītis"-Paspārne'!W46,'[1]PI"Sprīdītis"-jauniešu māja'!W46)</f>
        <v>0</v>
      </c>
      <c r="F46" s="92">
        <f>SUM('[1]PI"Sprīdītis"-bez struktv.'!X46,'[1]PI"Sprīdītis"-Paspārne'!X46,'[1]PI"Sprīdītis"-jauniešu māja'!X46)</f>
        <v>0</v>
      </c>
      <c r="G46" s="92">
        <f>SUM('[1]PI"Sprīdītis"-bez struktv.'!Y46,'[1]PI"Sprīdītis"-Paspārne'!Y46,'[1]PI"Sprīdītis"-jauniešu māja'!Y46)</f>
        <v>0</v>
      </c>
      <c r="H46" s="109">
        <f>SUM('[1]PI"Sprīdītis"-bez struktv.'!Z46,'[1]PI"Sprīdītis"-Paspārne'!Z46,'[1]PI"Sprīdītis"-jauniešu māja'!Z46)</f>
        <v>0</v>
      </c>
    </row>
    <row r="47" spans="1:8" s="285" customFormat="1" ht="19.5">
      <c r="A47" s="289">
        <v>1411</v>
      </c>
      <c r="B47" s="284" t="s">
        <v>51</v>
      </c>
      <c r="C47" s="92">
        <f t="shared" si="2"/>
        <v>1371</v>
      </c>
      <c r="D47" s="92">
        <f>SUM('[1]PI"Sprīdītis"-bez struktv.'!V47,'[1]PI"Sprīdītis"-Paspārne'!V47,'[1]PI"Sprīdītis"-jauniešu māja'!V47)</f>
        <v>1371</v>
      </c>
      <c r="E47" s="92">
        <f>SUM('[1]PI"Sprīdītis"-bez struktv.'!W47,'[1]PI"Sprīdītis"-Paspārne'!W47,'[1]PI"Sprīdītis"-jauniešu māja'!W47)</f>
        <v>0</v>
      </c>
      <c r="F47" s="92">
        <f>SUM('[1]PI"Sprīdītis"-bez struktv.'!X47,'[1]PI"Sprīdītis"-Paspārne'!X47,'[1]PI"Sprīdītis"-jauniešu māja'!X47)</f>
        <v>0</v>
      </c>
      <c r="G47" s="92">
        <f>SUM('[1]PI"Sprīdītis"-bez struktv.'!Y47,'[1]PI"Sprīdītis"-Paspārne'!Y47,'[1]PI"Sprīdītis"-jauniešu māja'!Y47)</f>
        <v>0</v>
      </c>
      <c r="H47" s="109">
        <f>SUM('[1]PI"Sprīdītis"-bez struktv.'!Z47,'[1]PI"Sprīdītis"-Paspārne'!Z47,'[1]PI"Sprīdītis"-jauniešu māja'!Z47)</f>
        <v>0</v>
      </c>
    </row>
    <row r="48" spans="1:8" s="285" customFormat="1" ht="19.5">
      <c r="A48" s="289">
        <v>1412</v>
      </c>
      <c r="B48" s="284" t="s">
        <v>52</v>
      </c>
      <c r="C48" s="92">
        <f t="shared" si="2"/>
        <v>0</v>
      </c>
      <c r="D48" s="92">
        <f>SUM('[1]PI"Sprīdītis"-bez struktv.'!V48,'[1]PI"Sprīdītis"-Paspārne'!V48,'[1]PI"Sprīdītis"-jauniešu māja'!V48)</f>
        <v>0</v>
      </c>
      <c r="E48" s="92">
        <f>SUM('[1]PI"Sprīdītis"-bez struktv.'!W48,'[1]PI"Sprīdītis"-Paspārne'!W48,'[1]PI"Sprīdītis"-jauniešu māja'!W48)</f>
        <v>0</v>
      </c>
      <c r="F48" s="92">
        <f>SUM('[1]PI"Sprīdītis"-bez struktv.'!X48,'[1]PI"Sprīdītis"-Paspārne'!X48,'[1]PI"Sprīdītis"-jauniešu māja'!X48)</f>
        <v>0</v>
      </c>
      <c r="G48" s="92">
        <f>SUM('[1]PI"Sprīdītis"-bez struktv.'!Y48,'[1]PI"Sprīdītis"-Paspārne'!Y48,'[1]PI"Sprīdītis"-jauniešu māja'!Y48)</f>
        <v>0</v>
      </c>
      <c r="H48" s="109">
        <f>SUM('[1]PI"Sprīdītis"-bez struktv.'!Z48,'[1]PI"Sprīdītis"-Paspārne'!Z48,'[1]PI"Sprīdītis"-jauniešu māja'!Z48)</f>
        <v>0</v>
      </c>
    </row>
    <row r="49" spans="1:8" s="285" customFormat="1" ht="19.5">
      <c r="A49" s="289">
        <v>1413</v>
      </c>
      <c r="B49" s="284" t="s">
        <v>53</v>
      </c>
      <c r="C49" s="92">
        <f t="shared" si="2"/>
        <v>62</v>
      </c>
      <c r="D49" s="92">
        <f>SUM('[1]PI"Sprīdītis"-bez struktv.'!V49,'[1]PI"Sprīdītis"-Paspārne'!V49,'[1]PI"Sprīdītis"-jauniešu māja'!V49)</f>
        <v>62</v>
      </c>
      <c r="E49" s="92">
        <f>SUM('[1]PI"Sprīdītis"-bez struktv.'!W49,'[1]PI"Sprīdītis"-Paspārne'!W49,'[1]PI"Sprīdītis"-jauniešu māja'!W49)</f>
        <v>0</v>
      </c>
      <c r="F49" s="92">
        <f>SUM('[1]PI"Sprīdītis"-bez struktv.'!X49,'[1]PI"Sprīdītis"-Paspārne'!X49,'[1]PI"Sprīdītis"-jauniešu māja'!X49)</f>
        <v>0</v>
      </c>
      <c r="G49" s="92">
        <f>SUM('[1]PI"Sprīdītis"-bez struktv.'!Y49,'[1]PI"Sprīdītis"-Paspārne'!Y49,'[1]PI"Sprīdītis"-jauniešu māja'!Y49)</f>
        <v>0</v>
      </c>
      <c r="H49" s="109">
        <f>SUM('[1]PI"Sprīdītis"-bez struktv.'!Z49,'[1]PI"Sprīdītis"-Paspārne'!Z49,'[1]PI"Sprīdītis"-jauniešu māja'!Z49)</f>
        <v>0</v>
      </c>
    </row>
    <row r="50" spans="1:8" s="285" customFormat="1" ht="19.5">
      <c r="A50" s="289">
        <v>1414</v>
      </c>
      <c r="B50" s="284" t="s">
        <v>54</v>
      </c>
      <c r="C50" s="92">
        <f t="shared" si="2"/>
        <v>624</v>
      </c>
      <c r="D50" s="92">
        <f>SUM('[1]PI"Sprīdītis"-bez struktv.'!V50,'[1]PI"Sprīdītis"-Paspārne'!V50,'[1]PI"Sprīdītis"-jauniešu māja'!V50)</f>
        <v>624</v>
      </c>
      <c r="E50" s="92">
        <f>SUM('[1]PI"Sprīdītis"-bez struktv.'!W50,'[1]PI"Sprīdītis"-Paspārne'!W50,'[1]PI"Sprīdītis"-jauniešu māja'!W50)</f>
        <v>0</v>
      </c>
      <c r="F50" s="92">
        <f>SUM('[1]PI"Sprīdītis"-bez struktv.'!X50,'[1]PI"Sprīdītis"-Paspārne'!X50,'[1]PI"Sprīdītis"-jauniešu māja'!X50)</f>
        <v>0</v>
      </c>
      <c r="G50" s="92">
        <f>SUM('[1]PI"Sprīdītis"-bez struktv.'!Y50,'[1]PI"Sprīdītis"-Paspārne'!Y50,'[1]PI"Sprīdītis"-jauniešu māja'!Y50)</f>
        <v>0</v>
      </c>
      <c r="H50" s="109">
        <f>SUM('[1]PI"Sprīdītis"-bez struktv.'!Z50,'[1]PI"Sprīdītis"-Paspārne'!Z50,'[1]PI"Sprīdītis"-jauniešu māja'!Z50)</f>
        <v>0</v>
      </c>
    </row>
    <row r="51" spans="1:8" s="285" customFormat="1" ht="19.5">
      <c r="A51" s="289">
        <v>1415</v>
      </c>
      <c r="B51" s="284" t="s">
        <v>55</v>
      </c>
      <c r="C51" s="92">
        <f t="shared" si="2"/>
        <v>639</v>
      </c>
      <c r="D51" s="92">
        <f>SUM('[1]PI"Sprīdītis"-bez struktv.'!V51,'[1]PI"Sprīdītis"-Paspārne'!V51,'[1]PI"Sprīdītis"-jauniešu māja'!V51)</f>
        <v>639</v>
      </c>
      <c r="E51" s="92">
        <f>SUM('[1]PI"Sprīdītis"-bez struktv.'!W51,'[1]PI"Sprīdītis"-Paspārne'!W51,'[1]PI"Sprīdītis"-jauniešu māja'!W51)</f>
        <v>0</v>
      </c>
      <c r="F51" s="92">
        <f>SUM('[1]PI"Sprīdītis"-bez struktv.'!X51,'[1]PI"Sprīdītis"-Paspārne'!X51,'[1]PI"Sprīdītis"-jauniešu māja'!X51)</f>
        <v>0</v>
      </c>
      <c r="G51" s="92">
        <f>SUM('[1]PI"Sprīdītis"-bez struktv.'!Y51,'[1]PI"Sprīdītis"-Paspārne'!Y51,'[1]PI"Sprīdītis"-jauniešu māja'!Y51)</f>
        <v>0</v>
      </c>
      <c r="H51" s="109">
        <f>SUM('[1]PI"Sprīdītis"-bez struktv.'!Z51,'[1]PI"Sprīdītis"-Paspārne'!Z51,'[1]PI"Sprīdītis"-jauniešu māja'!Z51)</f>
        <v>0</v>
      </c>
    </row>
    <row r="52" spans="1:8" s="285" customFormat="1" ht="19.5">
      <c r="A52" s="283">
        <v>1420</v>
      </c>
      <c r="B52" s="284" t="s">
        <v>56</v>
      </c>
      <c r="C52" s="92">
        <f t="shared" si="2"/>
        <v>350</v>
      </c>
      <c r="D52" s="92">
        <f>SUM('[1]PI"Sprīdītis"-bez struktv.'!V52,'[1]PI"Sprīdītis"-Paspārne'!V52,'[1]PI"Sprīdītis"-jauniešu māja'!V52)</f>
        <v>350</v>
      </c>
      <c r="E52" s="92">
        <f>SUM('[1]PI"Sprīdītis"-bez struktv.'!W52,'[1]PI"Sprīdītis"-Paspārne'!W52,'[1]PI"Sprīdītis"-jauniešu māja'!W52)</f>
        <v>0</v>
      </c>
      <c r="F52" s="92">
        <f>SUM('[1]PI"Sprīdītis"-bez struktv.'!X52,'[1]PI"Sprīdītis"-Paspārne'!X52,'[1]PI"Sprīdītis"-jauniešu māja'!X52)</f>
        <v>0</v>
      </c>
      <c r="G52" s="92">
        <f>SUM('[1]PI"Sprīdītis"-bez struktv.'!Y52,'[1]PI"Sprīdītis"-Paspārne'!Y52,'[1]PI"Sprīdītis"-jauniešu māja'!Y52)</f>
        <v>0</v>
      </c>
      <c r="H52" s="109">
        <f>SUM('[1]PI"Sprīdītis"-bez struktv.'!Z52,'[1]PI"Sprīdītis"-Paspārne'!Z52,'[1]PI"Sprīdītis"-jauniešu māja'!Z52)</f>
        <v>0</v>
      </c>
    </row>
    <row r="53" spans="1:8" s="285" customFormat="1" ht="29.25">
      <c r="A53" s="283">
        <v>1440</v>
      </c>
      <c r="B53" s="284" t="s">
        <v>57</v>
      </c>
      <c r="C53" s="92">
        <f t="shared" si="2"/>
        <v>329</v>
      </c>
      <c r="D53" s="92">
        <f>SUM('[1]PI"Sprīdītis"-bez struktv.'!V53,'[1]PI"Sprīdītis"-Paspārne'!V53,'[1]PI"Sprīdītis"-jauniešu māja'!V53)</f>
        <v>329</v>
      </c>
      <c r="E53" s="92">
        <f>SUM('[1]PI"Sprīdītis"-bez struktv.'!W53,'[1]PI"Sprīdītis"-Paspārne'!W53,'[1]PI"Sprīdītis"-jauniešu māja'!W53)</f>
        <v>0</v>
      </c>
      <c r="F53" s="92">
        <f>SUM('[1]PI"Sprīdītis"-bez struktv.'!X53,'[1]PI"Sprīdītis"-Paspārne'!X53,'[1]PI"Sprīdītis"-jauniešu māja'!X53)</f>
        <v>0</v>
      </c>
      <c r="G53" s="92">
        <f>SUM('[1]PI"Sprīdītis"-bez struktv.'!Y53,'[1]PI"Sprīdītis"-Paspārne'!Y53,'[1]PI"Sprīdītis"-jauniešu māja'!Y53)</f>
        <v>0</v>
      </c>
      <c r="H53" s="109">
        <f>SUM('[1]PI"Sprīdītis"-bez struktv.'!Z53,'[1]PI"Sprīdītis"-Paspārne'!Z53,'[1]PI"Sprīdītis"-jauniešu māja'!Z53)</f>
        <v>0</v>
      </c>
    </row>
    <row r="54" spans="1:8" s="285" customFormat="1" ht="19.5">
      <c r="A54" s="289">
        <v>1441</v>
      </c>
      <c r="B54" s="284" t="s">
        <v>58</v>
      </c>
      <c r="C54" s="92">
        <f t="shared" si="2"/>
        <v>40</v>
      </c>
      <c r="D54" s="92">
        <f>SUM('[1]PI"Sprīdītis"-bez struktv.'!V54,'[1]PI"Sprīdītis"-Paspārne'!V54,'[1]PI"Sprīdītis"-jauniešu māja'!V54)</f>
        <v>40</v>
      </c>
      <c r="E54" s="92">
        <f>SUM('[1]PI"Sprīdītis"-bez struktv.'!W54,'[1]PI"Sprīdītis"-Paspārne'!W54,'[1]PI"Sprīdītis"-jauniešu māja'!W54)</f>
        <v>0</v>
      </c>
      <c r="F54" s="92">
        <f>SUM('[1]PI"Sprīdītis"-bez struktv.'!X54,'[1]PI"Sprīdītis"-Paspārne'!X54,'[1]PI"Sprīdītis"-jauniešu māja'!X54)</f>
        <v>0</v>
      </c>
      <c r="G54" s="92">
        <f>SUM('[1]PI"Sprīdītis"-bez struktv.'!Y54,'[1]PI"Sprīdītis"-Paspārne'!Y54,'[1]PI"Sprīdītis"-jauniešu māja'!Y54)</f>
        <v>0</v>
      </c>
      <c r="H54" s="109">
        <f>SUM('[1]PI"Sprīdītis"-bez struktv.'!Z54,'[1]PI"Sprīdītis"-Paspārne'!Z54,'[1]PI"Sprīdītis"-jauniešu māja'!Z54)</f>
        <v>0</v>
      </c>
    </row>
    <row r="55" spans="1:8" s="285" customFormat="1" ht="19.5">
      <c r="A55" s="289">
        <v>1442</v>
      </c>
      <c r="B55" s="284" t="s">
        <v>59</v>
      </c>
      <c r="C55" s="92">
        <f t="shared" si="2"/>
        <v>0</v>
      </c>
      <c r="D55" s="92">
        <f>SUM('[1]PI"Sprīdītis"-bez struktv.'!V55,'[1]PI"Sprīdītis"-Paspārne'!V55,'[1]PI"Sprīdītis"-jauniešu māja'!V55)</f>
        <v>0</v>
      </c>
      <c r="E55" s="92">
        <f>SUM('[1]PI"Sprīdītis"-bez struktv.'!W55,'[1]PI"Sprīdītis"-Paspārne'!W55,'[1]PI"Sprīdītis"-jauniešu māja'!W55)</f>
        <v>0</v>
      </c>
      <c r="F55" s="92">
        <f>SUM('[1]PI"Sprīdītis"-bez struktv.'!X55,'[1]PI"Sprīdītis"-Paspārne'!X55,'[1]PI"Sprīdītis"-jauniešu māja'!X55)</f>
        <v>0</v>
      </c>
      <c r="G55" s="92">
        <f>SUM('[1]PI"Sprīdītis"-bez struktv.'!Y55,'[1]PI"Sprīdītis"-Paspārne'!Y55,'[1]PI"Sprīdītis"-jauniešu māja'!Y55)</f>
        <v>0</v>
      </c>
      <c r="H55" s="109">
        <f>SUM('[1]PI"Sprīdītis"-bez struktv.'!Z55,'[1]PI"Sprīdītis"-Paspārne'!Z55,'[1]PI"Sprīdītis"-jauniešu māja'!Z55)</f>
        <v>0</v>
      </c>
    </row>
    <row r="56" spans="1:8" s="285" customFormat="1" ht="19.5">
      <c r="A56" s="289">
        <v>1443</v>
      </c>
      <c r="B56" s="284" t="s">
        <v>60</v>
      </c>
      <c r="C56" s="92">
        <f t="shared" si="2"/>
        <v>89</v>
      </c>
      <c r="D56" s="92">
        <f>SUM('[1]PI"Sprīdītis"-bez struktv.'!V56,'[1]PI"Sprīdītis"-Paspārne'!V56,'[1]PI"Sprīdītis"-jauniešu māja'!V56)</f>
        <v>89</v>
      </c>
      <c r="E56" s="92">
        <f>SUM('[1]PI"Sprīdītis"-bez struktv.'!W56,'[1]PI"Sprīdītis"-Paspārne'!W56,'[1]PI"Sprīdītis"-jauniešu māja'!W56)</f>
        <v>0</v>
      </c>
      <c r="F56" s="92">
        <f>SUM('[1]PI"Sprīdītis"-bez struktv.'!X56,'[1]PI"Sprīdītis"-Paspārne'!X56,'[1]PI"Sprīdītis"-jauniešu māja'!X56)</f>
        <v>0</v>
      </c>
      <c r="G56" s="92">
        <f>SUM('[1]PI"Sprīdītis"-bez struktv.'!Y56,'[1]PI"Sprīdītis"-Paspārne'!Y56,'[1]PI"Sprīdītis"-jauniešu māja'!Y56)</f>
        <v>0</v>
      </c>
      <c r="H56" s="109">
        <f>SUM('[1]PI"Sprīdītis"-bez struktv.'!Z56,'[1]PI"Sprīdītis"-Paspārne'!Z56,'[1]PI"Sprīdītis"-jauniešu māja'!Z56)</f>
        <v>0</v>
      </c>
    </row>
    <row r="57" spans="1:8" s="285" customFormat="1" ht="9.75">
      <c r="A57" s="289">
        <v>1444</v>
      </c>
      <c r="B57" s="284" t="s">
        <v>61</v>
      </c>
      <c r="C57" s="92">
        <f t="shared" si="2"/>
        <v>0</v>
      </c>
      <c r="D57" s="92">
        <f>SUM('[1]PI"Sprīdītis"-bez struktv.'!V57,'[1]PI"Sprīdītis"-Paspārne'!V57,'[1]PI"Sprīdītis"-jauniešu māja'!V57)</f>
        <v>0</v>
      </c>
      <c r="E57" s="92">
        <f>SUM('[1]PI"Sprīdītis"-bez struktv.'!W57,'[1]PI"Sprīdītis"-Paspārne'!W57,'[1]PI"Sprīdītis"-jauniešu māja'!W57)</f>
        <v>0</v>
      </c>
      <c r="F57" s="92">
        <f>SUM('[1]PI"Sprīdītis"-bez struktv.'!X57,'[1]PI"Sprīdītis"-Paspārne'!X57,'[1]PI"Sprīdītis"-jauniešu māja'!X57)</f>
        <v>0</v>
      </c>
      <c r="G57" s="92">
        <f>SUM('[1]PI"Sprīdītis"-bez struktv.'!Y57,'[1]PI"Sprīdītis"-Paspārne'!Y57,'[1]PI"Sprīdītis"-jauniešu māja'!Y57)</f>
        <v>0</v>
      </c>
      <c r="H57" s="109">
        <f>SUM('[1]PI"Sprīdītis"-bez struktv.'!Z57,'[1]PI"Sprīdītis"-Paspārne'!Z57,'[1]PI"Sprīdītis"-jauniešu māja'!Z57)</f>
        <v>0</v>
      </c>
    </row>
    <row r="58" spans="1:8" s="285" customFormat="1" ht="19.5">
      <c r="A58" s="289">
        <v>1445</v>
      </c>
      <c r="B58" s="284" t="s">
        <v>62</v>
      </c>
      <c r="C58" s="92">
        <f t="shared" si="2"/>
        <v>200</v>
      </c>
      <c r="D58" s="92">
        <f>SUM('[1]PI"Sprīdītis"-bez struktv.'!V58,'[1]PI"Sprīdītis"-Paspārne'!V58,'[1]PI"Sprīdītis"-jauniešu māja'!V58)</f>
        <v>200</v>
      </c>
      <c r="E58" s="92">
        <f>SUM('[1]PI"Sprīdītis"-bez struktv.'!W58,'[1]PI"Sprīdītis"-Paspārne'!W58,'[1]PI"Sprīdītis"-jauniešu māja'!W58)</f>
        <v>0</v>
      </c>
      <c r="F58" s="92">
        <f>SUM('[1]PI"Sprīdītis"-bez struktv.'!X58,'[1]PI"Sprīdītis"-Paspārne'!X58,'[1]PI"Sprīdītis"-jauniešu māja'!X58)</f>
        <v>0</v>
      </c>
      <c r="G58" s="92">
        <f>SUM('[1]PI"Sprīdītis"-bez struktv.'!Y58,'[1]PI"Sprīdītis"-Paspārne'!Y58,'[1]PI"Sprīdītis"-jauniešu māja'!Y58)</f>
        <v>0</v>
      </c>
      <c r="H58" s="109">
        <f>SUM('[1]PI"Sprīdītis"-bez struktv.'!Z58,'[1]PI"Sprīdītis"-Paspārne'!Z58,'[1]PI"Sprīdītis"-jauniešu māja'!Z58)</f>
        <v>0</v>
      </c>
    </row>
    <row r="59" spans="1:8" s="285" customFormat="1" ht="19.5">
      <c r="A59" s="289">
        <v>1447</v>
      </c>
      <c r="B59" s="284" t="s">
        <v>63</v>
      </c>
      <c r="C59" s="92">
        <f t="shared" si="2"/>
        <v>0</v>
      </c>
      <c r="D59" s="92">
        <f>SUM('[1]PI"Sprīdītis"-bez struktv.'!V59,'[1]PI"Sprīdītis"-Paspārne'!V59,'[1]PI"Sprīdītis"-jauniešu māja'!V59)</f>
        <v>0</v>
      </c>
      <c r="E59" s="92">
        <f>SUM('[1]PI"Sprīdītis"-bez struktv.'!W59,'[1]PI"Sprīdītis"-Paspārne'!W59,'[1]PI"Sprīdītis"-jauniešu māja'!W59)</f>
        <v>0</v>
      </c>
      <c r="F59" s="92">
        <f>SUM('[1]PI"Sprīdītis"-bez struktv.'!X59,'[1]PI"Sprīdītis"-Paspārne'!X59,'[1]PI"Sprīdītis"-jauniešu māja'!X59)</f>
        <v>0</v>
      </c>
      <c r="G59" s="92">
        <f>SUM('[1]PI"Sprīdītis"-bez struktv.'!Y59,'[1]PI"Sprīdītis"-Paspārne'!Y59,'[1]PI"Sprīdītis"-jauniešu māja'!Y59)</f>
        <v>0</v>
      </c>
      <c r="H59" s="109">
        <f>SUM('[1]PI"Sprīdītis"-bez struktv.'!Z59,'[1]PI"Sprīdītis"-Paspārne'!Z59,'[1]PI"Sprīdītis"-jauniešu māja'!Z59)</f>
        <v>0</v>
      </c>
    </row>
    <row r="60" spans="1:8" s="285" customFormat="1" ht="19.5">
      <c r="A60" s="289">
        <v>1449</v>
      </c>
      <c r="B60" s="284" t="s">
        <v>64</v>
      </c>
      <c r="C60" s="92">
        <f t="shared" si="2"/>
        <v>0</v>
      </c>
      <c r="D60" s="92">
        <f>SUM('[1]PI"Sprīdītis"-bez struktv.'!V60,'[1]PI"Sprīdītis"-Paspārne'!V60,'[1]PI"Sprīdītis"-jauniešu māja'!V60)</f>
        <v>0</v>
      </c>
      <c r="E60" s="92">
        <f>SUM('[1]PI"Sprīdītis"-bez struktv.'!W60,'[1]PI"Sprīdītis"-Paspārne'!W60,'[1]PI"Sprīdītis"-jauniešu māja'!W60)</f>
        <v>0</v>
      </c>
      <c r="F60" s="92">
        <f>SUM('[1]PI"Sprīdītis"-bez struktv.'!X60,'[1]PI"Sprīdītis"-Paspārne'!X60,'[1]PI"Sprīdītis"-jauniešu māja'!X60)</f>
        <v>0</v>
      </c>
      <c r="G60" s="92">
        <f>SUM('[1]PI"Sprīdītis"-bez struktv.'!Y60,'[1]PI"Sprīdītis"-Paspārne'!Y60,'[1]PI"Sprīdītis"-jauniešu māja'!Y60)</f>
        <v>0</v>
      </c>
      <c r="H60" s="109">
        <f>SUM('[1]PI"Sprīdītis"-bez struktv.'!Z60,'[1]PI"Sprīdītis"-Paspārne'!Z60,'[1]PI"Sprīdītis"-jauniešu māja'!Z60)</f>
        <v>0</v>
      </c>
    </row>
    <row r="61" spans="1:8" s="285" customFormat="1" ht="39">
      <c r="A61" s="283">
        <v>1450</v>
      </c>
      <c r="B61" s="284" t="s">
        <v>65</v>
      </c>
      <c r="C61" s="92">
        <f t="shared" si="2"/>
        <v>3573</v>
      </c>
      <c r="D61" s="92">
        <f>SUM('[1]PI"Sprīdītis"-bez struktv.'!V61,'[1]PI"Sprīdītis"-Paspārne'!V61,'[1]PI"Sprīdītis"-jauniešu māja'!V61)</f>
        <v>3573</v>
      </c>
      <c r="E61" s="92">
        <f>SUM('[1]PI"Sprīdītis"-bez struktv.'!W61,'[1]PI"Sprīdītis"-Paspārne'!W61,'[1]PI"Sprīdītis"-jauniešu māja'!W61)</f>
        <v>0</v>
      </c>
      <c r="F61" s="92">
        <f>SUM('[1]PI"Sprīdītis"-bez struktv.'!X61,'[1]PI"Sprīdītis"-Paspārne'!X61,'[1]PI"Sprīdītis"-jauniešu māja'!X61)</f>
        <v>0</v>
      </c>
      <c r="G61" s="92">
        <f>SUM('[1]PI"Sprīdītis"-bez struktv.'!Y61,'[1]PI"Sprīdītis"-Paspārne'!Y61,'[1]PI"Sprīdītis"-jauniešu māja'!Y61)</f>
        <v>0</v>
      </c>
      <c r="H61" s="109">
        <f>SUM('[1]PI"Sprīdītis"-bez struktv.'!Z61,'[1]PI"Sprīdītis"-Paspārne'!Z61,'[1]PI"Sprīdītis"-jauniešu māja'!Z61)</f>
        <v>0</v>
      </c>
    </row>
    <row r="62" spans="1:8" s="285" customFormat="1" ht="19.5">
      <c r="A62" s="290">
        <v>1451</v>
      </c>
      <c r="B62" s="291" t="s">
        <v>66</v>
      </c>
      <c r="C62" s="92">
        <f t="shared" si="2"/>
        <v>0</v>
      </c>
      <c r="D62" s="92">
        <f>SUM('[1]PI"Sprīdītis"-bez struktv.'!V62,'[1]PI"Sprīdītis"-Paspārne'!V62,'[1]PI"Sprīdītis"-jauniešu māja'!V62)</f>
        <v>0</v>
      </c>
      <c r="E62" s="92">
        <f>SUM('[1]PI"Sprīdītis"-bez struktv.'!W62,'[1]PI"Sprīdītis"-Paspārne'!W62,'[1]PI"Sprīdītis"-jauniešu māja'!W62)</f>
        <v>0</v>
      </c>
      <c r="F62" s="92">
        <f>SUM('[1]PI"Sprīdītis"-bez struktv.'!X62,'[1]PI"Sprīdītis"-Paspārne'!X62,'[1]PI"Sprīdītis"-jauniešu māja'!X62)</f>
        <v>0</v>
      </c>
      <c r="G62" s="92">
        <f>SUM('[1]PI"Sprīdītis"-bez struktv.'!Y62,'[1]PI"Sprīdītis"-Paspārne'!Y62,'[1]PI"Sprīdītis"-jauniešu māja'!Y62)</f>
        <v>0</v>
      </c>
      <c r="H62" s="109">
        <f>SUM('[1]PI"Sprīdītis"-bez struktv.'!Z62,'[1]PI"Sprīdītis"-Paspārne'!Z62,'[1]PI"Sprīdītis"-jauniešu māja'!Z62)</f>
        <v>0</v>
      </c>
    </row>
    <row r="63" spans="1:8" s="285" customFormat="1" ht="9.75">
      <c r="A63" s="289"/>
      <c r="B63" s="284" t="s">
        <v>67</v>
      </c>
      <c r="C63" s="92">
        <f t="shared" si="2"/>
        <v>0</v>
      </c>
      <c r="D63" s="92">
        <f>SUM('[1]PI"Sprīdītis"-bez struktv.'!V63,'[1]PI"Sprīdītis"-Paspārne'!V63,'[1]PI"Sprīdītis"-jauniešu māja'!V63)</f>
        <v>0</v>
      </c>
      <c r="E63" s="92">
        <f>SUM('[1]PI"Sprīdītis"-bez struktv.'!W63,'[1]PI"Sprīdītis"-Paspārne'!W63,'[1]PI"Sprīdītis"-jauniešu māja'!W63)</f>
        <v>0</v>
      </c>
      <c r="F63" s="92">
        <f>SUM('[1]PI"Sprīdītis"-bez struktv.'!X63,'[1]PI"Sprīdītis"-Paspārne'!X63,'[1]PI"Sprīdītis"-jauniešu māja'!X63)</f>
        <v>0</v>
      </c>
      <c r="G63" s="92">
        <f>SUM('[1]PI"Sprīdītis"-bez struktv.'!Y63,'[1]PI"Sprīdītis"-Paspārne'!Y63,'[1]PI"Sprīdītis"-jauniešu māja'!Y63)</f>
        <v>0</v>
      </c>
      <c r="H63" s="109">
        <f>SUM('[1]PI"Sprīdītis"-bez struktv.'!Z63,'[1]PI"Sprīdītis"-Paspārne'!Z63,'[1]PI"Sprīdītis"-jauniešu māja'!Z63)</f>
        <v>0</v>
      </c>
    </row>
    <row r="64" spans="1:8" s="285" customFormat="1" ht="9.75">
      <c r="A64" s="289"/>
      <c r="B64" s="284" t="s">
        <v>68</v>
      </c>
      <c r="C64" s="92">
        <f t="shared" si="2"/>
        <v>0</v>
      </c>
      <c r="D64" s="92">
        <f>SUM('[1]PI"Sprīdītis"-bez struktv.'!V64,'[1]PI"Sprīdītis"-Paspārne'!V64,'[1]PI"Sprīdītis"-jauniešu māja'!V64)</f>
        <v>0</v>
      </c>
      <c r="E64" s="92">
        <f>SUM('[1]PI"Sprīdītis"-bez struktv.'!W64,'[1]PI"Sprīdītis"-Paspārne'!W64,'[1]PI"Sprīdītis"-jauniešu māja'!W64)</f>
        <v>0</v>
      </c>
      <c r="F64" s="92">
        <f>SUM('[1]PI"Sprīdītis"-bez struktv.'!X64,'[1]PI"Sprīdītis"-Paspārne'!X64,'[1]PI"Sprīdītis"-jauniešu māja'!X64)</f>
        <v>0</v>
      </c>
      <c r="G64" s="92">
        <f>SUM('[1]PI"Sprīdītis"-bez struktv.'!Y64,'[1]PI"Sprīdītis"-Paspārne'!Y64,'[1]PI"Sprīdītis"-jauniešu māja'!Y64)</f>
        <v>0</v>
      </c>
      <c r="H64" s="109">
        <f>SUM('[1]PI"Sprīdītis"-bez struktv.'!Z64,'[1]PI"Sprīdītis"-Paspārne'!Z64,'[1]PI"Sprīdītis"-jauniešu māja'!Z64)</f>
        <v>0</v>
      </c>
    </row>
    <row r="65" spans="1:8" s="285" customFormat="1" ht="19.5">
      <c r="A65" s="289">
        <v>1452</v>
      </c>
      <c r="B65" s="284" t="s">
        <v>69</v>
      </c>
      <c r="C65" s="92">
        <f t="shared" si="2"/>
        <v>190</v>
      </c>
      <c r="D65" s="92">
        <f>SUM('[1]PI"Sprīdītis"-bez struktv.'!V65,'[1]PI"Sprīdītis"-Paspārne'!V65,'[1]PI"Sprīdītis"-jauniešu māja'!V65)</f>
        <v>190</v>
      </c>
      <c r="E65" s="92">
        <f>SUM('[1]PI"Sprīdītis"-bez struktv.'!W65,'[1]PI"Sprīdītis"-Paspārne'!W65,'[1]PI"Sprīdītis"-jauniešu māja'!W65)</f>
        <v>0</v>
      </c>
      <c r="F65" s="92">
        <f>SUM('[1]PI"Sprīdītis"-bez struktv.'!X65,'[1]PI"Sprīdītis"-Paspārne'!X65,'[1]PI"Sprīdītis"-jauniešu māja'!X65)</f>
        <v>0</v>
      </c>
      <c r="G65" s="92">
        <f>SUM('[1]PI"Sprīdītis"-bez struktv.'!Y65,'[1]PI"Sprīdītis"-Paspārne'!Y65,'[1]PI"Sprīdītis"-jauniešu māja'!Y65)</f>
        <v>0</v>
      </c>
      <c r="H65" s="109">
        <f>SUM('[1]PI"Sprīdītis"-bez struktv.'!Z65,'[1]PI"Sprīdītis"-Paspārne'!Z65,'[1]PI"Sprīdītis"-jauniešu māja'!Z65)</f>
        <v>0</v>
      </c>
    </row>
    <row r="66" spans="1:8" s="285" customFormat="1" ht="19.5">
      <c r="A66" s="289">
        <v>1453</v>
      </c>
      <c r="B66" s="284" t="s">
        <v>70</v>
      </c>
      <c r="C66" s="92">
        <f t="shared" si="2"/>
        <v>418</v>
      </c>
      <c r="D66" s="92">
        <f>SUM('[1]PI"Sprīdītis"-bez struktv.'!V66,'[1]PI"Sprīdītis"-Paspārne'!V66,'[1]PI"Sprīdītis"-jauniešu māja'!V66)</f>
        <v>418</v>
      </c>
      <c r="E66" s="92">
        <f>SUM('[1]PI"Sprīdītis"-bez struktv.'!W66,'[1]PI"Sprīdītis"-Paspārne'!W66,'[1]PI"Sprīdītis"-jauniešu māja'!W66)</f>
        <v>0</v>
      </c>
      <c r="F66" s="92">
        <f>SUM('[1]PI"Sprīdītis"-bez struktv.'!X66,'[1]PI"Sprīdītis"-Paspārne'!X66,'[1]PI"Sprīdītis"-jauniešu māja'!X66)</f>
        <v>0</v>
      </c>
      <c r="G66" s="92">
        <f>SUM('[1]PI"Sprīdītis"-bez struktv.'!Y66,'[1]PI"Sprīdītis"-Paspārne'!Y66,'[1]PI"Sprīdītis"-jauniešu māja'!Y66)</f>
        <v>0</v>
      </c>
      <c r="H66" s="109">
        <f>SUM('[1]PI"Sprīdītis"-bez struktv.'!Z66,'[1]PI"Sprīdītis"-Paspārne'!Z66,'[1]PI"Sprīdītis"-jauniešu māja'!Z66)</f>
        <v>0</v>
      </c>
    </row>
    <row r="67" spans="1:8" s="285" customFormat="1" ht="39">
      <c r="A67" s="289">
        <v>1454</v>
      </c>
      <c r="B67" s="284" t="s">
        <v>71</v>
      </c>
      <c r="C67" s="92">
        <f t="shared" si="2"/>
        <v>361</v>
      </c>
      <c r="D67" s="92">
        <f>SUM('[1]PI"Sprīdītis"-bez struktv.'!V67,'[1]PI"Sprīdītis"-Paspārne'!V67,'[1]PI"Sprīdītis"-jauniešu māja'!V67)</f>
        <v>361</v>
      </c>
      <c r="E67" s="92">
        <f>SUM('[1]PI"Sprīdītis"-bez struktv.'!W67,'[1]PI"Sprīdītis"-Paspārne'!W67,'[1]PI"Sprīdītis"-jauniešu māja'!W67)</f>
        <v>0</v>
      </c>
      <c r="F67" s="92">
        <f>SUM('[1]PI"Sprīdītis"-bez struktv.'!X67,'[1]PI"Sprīdītis"-Paspārne'!X67,'[1]PI"Sprīdītis"-jauniešu māja'!X67)</f>
        <v>0</v>
      </c>
      <c r="G67" s="92">
        <f>SUM('[1]PI"Sprīdītis"-bez struktv.'!Y67,'[1]PI"Sprīdītis"-Paspārne'!Y67,'[1]PI"Sprīdītis"-jauniešu māja'!Y67)</f>
        <v>0</v>
      </c>
      <c r="H67" s="109">
        <f>SUM('[1]PI"Sprīdītis"-bez struktv.'!Z67,'[1]PI"Sprīdītis"-Paspārne'!Z67,'[1]PI"Sprīdītis"-jauniešu māja'!Z67)</f>
        <v>0</v>
      </c>
    </row>
    <row r="68" spans="1:8" s="285" customFormat="1" ht="29.25">
      <c r="A68" s="289">
        <v>1455</v>
      </c>
      <c r="B68" s="284" t="s">
        <v>72</v>
      </c>
      <c r="C68" s="92">
        <f t="shared" si="2"/>
        <v>80</v>
      </c>
      <c r="D68" s="92">
        <f>SUM('[1]PI"Sprīdītis"-bez struktv.'!V68,'[1]PI"Sprīdītis"-Paspārne'!V68,'[1]PI"Sprīdītis"-jauniešu māja'!V68)</f>
        <v>80</v>
      </c>
      <c r="E68" s="92">
        <f>SUM('[1]PI"Sprīdītis"-bez struktv.'!W68,'[1]PI"Sprīdītis"-Paspārne'!W68,'[1]PI"Sprīdītis"-jauniešu māja'!W68)</f>
        <v>0</v>
      </c>
      <c r="F68" s="92">
        <f>SUM('[1]PI"Sprīdītis"-bez struktv.'!X68,'[1]PI"Sprīdītis"-Paspārne'!X68,'[1]PI"Sprīdītis"-jauniešu māja'!X68)</f>
        <v>0</v>
      </c>
      <c r="G68" s="92">
        <f>SUM('[1]PI"Sprīdītis"-bez struktv.'!Y68,'[1]PI"Sprīdītis"-Paspārne'!Y68,'[1]PI"Sprīdītis"-jauniešu māja'!Y68)</f>
        <v>0</v>
      </c>
      <c r="H68" s="109">
        <f>SUM('[1]PI"Sprīdītis"-bez struktv.'!Z68,'[1]PI"Sprīdītis"-Paspārne'!Z68,'[1]PI"Sprīdītis"-jauniešu māja'!Z68)</f>
        <v>0</v>
      </c>
    </row>
    <row r="69" spans="1:8" s="285" customFormat="1" ht="68.25">
      <c r="A69" s="289">
        <v>1456</v>
      </c>
      <c r="B69" s="284" t="s">
        <v>73</v>
      </c>
      <c r="C69" s="92">
        <f t="shared" si="2"/>
        <v>0</v>
      </c>
      <c r="D69" s="92">
        <f>SUM('[1]PI"Sprīdītis"-bez struktv.'!V69,'[1]PI"Sprīdītis"-Paspārne'!V69,'[1]PI"Sprīdītis"-jauniešu māja'!V69)</f>
        <v>0</v>
      </c>
      <c r="E69" s="92">
        <f>SUM('[1]PI"Sprīdītis"-bez struktv.'!W69,'[1]PI"Sprīdītis"-Paspārne'!W69,'[1]PI"Sprīdītis"-jauniešu māja'!W69)</f>
        <v>0</v>
      </c>
      <c r="F69" s="92">
        <f>SUM('[1]PI"Sprīdītis"-bez struktv.'!X69,'[1]PI"Sprīdītis"-Paspārne'!X69,'[1]PI"Sprīdītis"-jauniešu māja'!X69)</f>
        <v>0</v>
      </c>
      <c r="G69" s="92">
        <f>SUM('[1]PI"Sprīdītis"-bez struktv.'!Y69,'[1]PI"Sprīdītis"-Paspārne'!Y69,'[1]PI"Sprīdītis"-jauniešu māja'!Y69)</f>
        <v>0</v>
      </c>
      <c r="H69" s="109">
        <f>SUM('[1]PI"Sprīdītis"-bez struktv.'!Z69,'[1]PI"Sprīdītis"-Paspārne'!Z69,'[1]PI"Sprīdītis"-jauniešu māja'!Z69)</f>
        <v>0</v>
      </c>
    </row>
    <row r="70" spans="1:8" s="285" customFormat="1" ht="19.5">
      <c r="A70" s="289">
        <v>1459</v>
      </c>
      <c r="B70" s="284" t="s">
        <v>74</v>
      </c>
      <c r="C70" s="92">
        <f aca="true" t="shared" si="3" ref="C70:C101">SUM(D70:H70)</f>
        <v>2524</v>
      </c>
      <c r="D70" s="92">
        <f>SUM('[1]PI"Sprīdītis"-bez struktv.'!V70,'[1]PI"Sprīdītis"-Paspārne'!V70,'[1]PI"Sprīdītis"-jauniešu māja'!V70)</f>
        <v>2524</v>
      </c>
      <c r="E70" s="92">
        <f>SUM('[1]PI"Sprīdītis"-bez struktv.'!W70,'[1]PI"Sprīdītis"-Paspārne'!W70,'[1]PI"Sprīdītis"-jauniešu māja'!W70)</f>
        <v>0</v>
      </c>
      <c r="F70" s="92">
        <f>SUM('[1]PI"Sprīdītis"-bez struktv.'!X70,'[1]PI"Sprīdītis"-Paspārne'!X70,'[1]PI"Sprīdītis"-jauniešu māja'!X70)</f>
        <v>0</v>
      </c>
      <c r="G70" s="92">
        <f>SUM('[1]PI"Sprīdītis"-bez struktv.'!Y70,'[1]PI"Sprīdītis"-Paspārne'!Y70,'[1]PI"Sprīdītis"-jauniešu māja'!Y70)</f>
        <v>0</v>
      </c>
      <c r="H70" s="109">
        <f>SUM('[1]PI"Sprīdītis"-bez struktv.'!Z70,'[1]PI"Sprīdītis"-Paspārne'!Z70,'[1]PI"Sprīdītis"-jauniešu māja'!Z70)</f>
        <v>0</v>
      </c>
    </row>
    <row r="71" spans="1:8" s="285" customFormat="1" ht="19.5">
      <c r="A71" s="283">
        <v>1460</v>
      </c>
      <c r="B71" s="284" t="s">
        <v>75</v>
      </c>
      <c r="C71" s="92">
        <f t="shared" si="3"/>
        <v>0</v>
      </c>
      <c r="D71" s="92">
        <f>SUM('[1]PI"Sprīdītis"-bez struktv.'!V71,'[1]PI"Sprīdītis"-Paspārne'!V71,'[1]PI"Sprīdītis"-jauniešu māja'!V71)</f>
        <v>0</v>
      </c>
      <c r="E71" s="92">
        <f>SUM('[1]PI"Sprīdītis"-bez struktv.'!W71,'[1]PI"Sprīdītis"-Paspārne'!W71,'[1]PI"Sprīdītis"-jauniešu māja'!W71)</f>
        <v>0</v>
      </c>
      <c r="F71" s="92">
        <f>SUM('[1]PI"Sprīdītis"-bez struktv.'!X71,'[1]PI"Sprīdītis"-Paspārne'!X71,'[1]PI"Sprīdītis"-jauniešu māja'!X71)</f>
        <v>0</v>
      </c>
      <c r="G71" s="92">
        <f>SUM('[1]PI"Sprīdītis"-bez struktv.'!Y71,'[1]PI"Sprīdītis"-Paspārne'!Y71,'[1]PI"Sprīdītis"-jauniešu māja'!Y71)</f>
        <v>0</v>
      </c>
      <c r="H71" s="109">
        <f>SUM('[1]PI"Sprīdītis"-bez struktv.'!Z71,'[1]PI"Sprīdītis"-Paspārne'!Z71,'[1]PI"Sprīdītis"-jauniešu māja'!Z71)</f>
        <v>0</v>
      </c>
    </row>
    <row r="72" spans="1:8" s="285" customFormat="1" ht="29.25">
      <c r="A72" s="289">
        <v>1461</v>
      </c>
      <c r="B72" s="284" t="s">
        <v>76</v>
      </c>
      <c r="C72" s="92">
        <f t="shared" si="3"/>
        <v>0</v>
      </c>
      <c r="D72" s="92">
        <f>SUM('[1]PI"Sprīdītis"-bez struktv.'!V72,'[1]PI"Sprīdītis"-Paspārne'!V72,'[1]PI"Sprīdītis"-jauniešu māja'!V72)</f>
        <v>0</v>
      </c>
      <c r="E72" s="92">
        <f>SUM('[1]PI"Sprīdītis"-bez struktv.'!W72,'[1]PI"Sprīdītis"-Paspārne'!W72,'[1]PI"Sprīdītis"-jauniešu māja'!W72)</f>
        <v>0</v>
      </c>
      <c r="F72" s="92">
        <f>SUM('[1]PI"Sprīdītis"-bez struktv.'!X72,'[1]PI"Sprīdītis"-Paspārne'!X72,'[1]PI"Sprīdītis"-jauniešu māja'!X72)</f>
        <v>0</v>
      </c>
      <c r="G72" s="92">
        <f>SUM('[1]PI"Sprīdītis"-bez struktv.'!Y72,'[1]PI"Sprīdītis"-Paspārne'!Y72,'[1]PI"Sprīdītis"-jauniešu māja'!Y72)</f>
        <v>0</v>
      </c>
      <c r="H72" s="109">
        <f>SUM('[1]PI"Sprīdītis"-bez struktv.'!Z72,'[1]PI"Sprīdītis"-Paspārne'!Z72,'[1]PI"Sprīdītis"-jauniešu māja'!Z72)</f>
        <v>0</v>
      </c>
    </row>
    <row r="73" spans="1:8" s="285" customFormat="1" ht="29.25">
      <c r="A73" s="289">
        <v>1462</v>
      </c>
      <c r="B73" s="284" t="s">
        <v>77</v>
      </c>
      <c r="C73" s="92">
        <f t="shared" si="3"/>
        <v>0</v>
      </c>
      <c r="D73" s="92">
        <f>SUM('[1]PI"Sprīdītis"-bez struktv.'!V73,'[1]PI"Sprīdītis"-Paspārne'!V73,'[1]PI"Sprīdītis"-jauniešu māja'!V73)</f>
        <v>0</v>
      </c>
      <c r="E73" s="92">
        <f>SUM('[1]PI"Sprīdītis"-bez struktv.'!W73,'[1]PI"Sprīdītis"-Paspārne'!W73,'[1]PI"Sprīdītis"-jauniešu māja'!W73)</f>
        <v>0</v>
      </c>
      <c r="F73" s="92">
        <f>SUM('[1]PI"Sprīdītis"-bez struktv.'!X73,'[1]PI"Sprīdītis"-Paspārne'!X73,'[1]PI"Sprīdītis"-jauniešu māja'!X73)</f>
        <v>0</v>
      </c>
      <c r="G73" s="92">
        <f>SUM('[1]PI"Sprīdītis"-bez struktv.'!Y73,'[1]PI"Sprīdītis"-Paspārne'!Y73,'[1]PI"Sprīdītis"-jauniešu māja'!Y73)</f>
        <v>0</v>
      </c>
      <c r="H73" s="109">
        <f>SUM('[1]PI"Sprīdītis"-bez struktv.'!Z73,'[1]PI"Sprīdītis"-Paspārne'!Z73,'[1]PI"Sprīdītis"-jauniešu māja'!Z73)</f>
        <v>0</v>
      </c>
    </row>
    <row r="74" spans="1:8" s="285" customFormat="1" ht="29.25">
      <c r="A74" s="289">
        <v>1469</v>
      </c>
      <c r="B74" s="284" t="s">
        <v>78</v>
      </c>
      <c r="C74" s="92">
        <f t="shared" si="3"/>
        <v>0</v>
      </c>
      <c r="D74" s="92">
        <f>SUM('[1]PI"Sprīdītis"-bez struktv.'!V74,'[1]PI"Sprīdītis"-Paspārne'!V74,'[1]PI"Sprīdītis"-jauniešu māja'!V74)</f>
        <v>0</v>
      </c>
      <c r="E74" s="92">
        <f>SUM('[1]PI"Sprīdītis"-bez struktv.'!W74,'[1]PI"Sprīdītis"-Paspārne'!W74,'[1]PI"Sprīdītis"-jauniešu māja'!W74)</f>
        <v>0</v>
      </c>
      <c r="F74" s="92">
        <f>SUM('[1]PI"Sprīdītis"-bez struktv.'!X74,'[1]PI"Sprīdītis"-Paspārne'!X74,'[1]PI"Sprīdītis"-jauniešu māja'!X74)</f>
        <v>0</v>
      </c>
      <c r="G74" s="92">
        <f>SUM('[1]PI"Sprīdītis"-bez struktv.'!Y74,'[1]PI"Sprīdītis"-Paspārne'!Y74,'[1]PI"Sprīdītis"-jauniešu māja'!Y74)</f>
        <v>0</v>
      </c>
      <c r="H74" s="109">
        <f>SUM('[1]PI"Sprīdītis"-bez struktv.'!Z74,'[1]PI"Sprīdītis"-Paspārne'!Z74,'[1]PI"Sprīdītis"-jauniešu māja'!Z74)</f>
        <v>0</v>
      </c>
    </row>
    <row r="75" spans="1:8" s="285" customFormat="1" ht="29.25">
      <c r="A75" s="283">
        <v>1470</v>
      </c>
      <c r="B75" s="284" t="s">
        <v>79</v>
      </c>
      <c r="C75" s="92">
        <f t="shared" si="3"/>
        <v>408</v>
      </c>
      <c r="D75" s="92">
        <f>SUM('[1]PI"Sprīdītis"-bez struktv.'!V75,'[1]PI"Sprīdītis"-Paspārne'!V75,'[1]PI"Sprīdītis"-jauniešu māja'!V75)</f>
        <v>408</v>
      </c>
      <c r="E75" s="92">
        <f>SUM('[1]PI"Sprīdītis"-bez struktv.'!W75,'[1]PI"Sprīdītis"-Paspārne'!W75,'[1]PI"Sprīdītis"-jauniešu māja'!W75)</f>
        <v>0</v>
      </c>
      <c r="F75" s="92">
        <f>SUM('[1]PI"Sprīdītis"-bez struktv.'!X75,'[1]PI"Sprīdītis"-Paspārne'!X75,'[1]PI"Sprīdītis"-jauniešu māja'!X75)</f>
        <v>0</v>
      </c>
      <c r="G75" s="92">
        <f>SUM('[1]PI"Sprīdītis"-bez struktv.'!Y75,'[1]PI"Sprīdītis"-Paspārne'!Y75,'[1]PI"Sprīdītis"-jauniešu māja'!Y75)</f>
        <v>0</v>
      </c>
      <c r="H75" s="109">
        <f>SUM('[1]PI"Sprīdītis"-bez struktv.'!Z75,'[1]PI"Sprīdītis"-Paspārne'!Z75,'[1]PI"Sprīdītis"-jauniešu māja'!Z75)</f>
        <v>0</v>
      </c>
    </row>
    <row r="76" spans="1:8" s="285" customFormat="1" ht="9.75">
      <c r="A76" s="289">
        <v>1471</v>
      </c>
      <c r="B76" s="284" t="s">
        <v>80</v>
      </c>
      <c r="C76" s="92">
        <f t="shared" si="3"/>
        <v>0</v>
      </c>
      <c r="D76" s="92">
        <f>SUM('[1]PI"Sprīdītis"-bez struktv.'!V76,'[1]PI"Sprīdītis"-Paspārne'!V76,'[1]PI"Sprīdītis"-jauniešu māja'!V76)</f>
        <v>0</v>
      </c>
      <c r="E76" s="92">
        <f>SUM('[1]PI"Sprīdītis"-bez struktv.'!W76,'[1]PI"Sprīdītis"-Paspārne'!W76,'[1]PI"Sprīdītis"-jauniešu māja'!W76)</f>
        <v>0</v>
      </c>
      <c r="F76" s="92">
        <f>SUM('[1]PI"Sprīdītis"-bez struktv.'!X76,'[1]PI"Sprīdītis"-Paspārne'!X76,'[1]PI"Sprīdītis"-jauniešu māja'!X76)</f>
        <v>0</v>
      </c>
      <c r="G76" s="92">
        <f>SUM('[1]PI"Sprīdītis"-bez struktv.'!Y76,'[1]PI"Sprīdītis"-Paspārne'!Y76,'[1]PI"Sprīdītis"-jauniešu māja'!Y76)</f>
        <v>0</v>
      </c>
      <c r="H76" s="109">
        <f>SUM('[1]PI"Sprīdītis"-bez struktv.'!Z76,'[1]PI"Sprīdītis"-Paspārne'!Z76,'[1]PI"Sprīdītis"-jauniešu māja'!Z76)</f>
        <v>0</v>
      </c>
    </row>
    <row r="77" spans="1:8" s="285" customFormat="1" ht="9.75">
      <c r="A77" s="289">
        <v>1472</v>
      </c>
      <c r="B77" s="284" t="s">
        <v>81</v>
      </c>
      <c r="C77" s="92">
        <f t="shared" si="3"/>
        <v>408</v>
      </c>
      <c r="D77" s="92">
        <f>SUM('[1]PI"Sprīdītis"-bez struktv.'!V77,'[1]PI"Sprīdītis"-Paspārne'!V77,'[1]PI"Sprīdītis"-jauniešu māja'!V77)</f>
        <v>408</v>
      </c>
      <c r="E77" s="92">
        <f>SUM('[1]PI"Sprīdītis"-bez struktv.'!W77,'[1]PI"Sprīdītis"-Paspārne'!W77,'[1]PI"Sprīdītis"-jauniešu māja'!W77)</f>
        <v>0</v>
      </c>
      <c r="F77" s="92">
        <f>SUM('[1]PI"Sprīdītis"-bez struktv.'!X77,'[1]PI"Sprīdītis"-Paspārne'!X77,'[1]PI"Sprīdītis"-jauniešu māja'!X77)</f>
        <v>0</v>
      </c>
      <c r="G77" s="92">
        <f>SUM('[1]PI"Sprīdītis"-bez struktv.'!Y77,'[1]PI"Sprīdītis"-Paspārne'!Y77,'[1]PI"Sprīdītis"-jauniešu māja'!Y77)</f>
        <v>0</v>
      </c>
      <c r="H77" s="109">
        <f>SUM('[1]PI"Sprīdītis"-bez struktv.'!Z77,'[1]PI"Sprīdītis"-Paspārne'!Z77,'[1]PI"Sprīdītis"-jauniešu māja'!Z77)</f>
        <v>0</v>
      </c>
    </row>
    <row r="78" spans="1:8" s="285" customFormat="1" ht="9.75">
      <c r="A78" s="289">
        <v>1479</v>
      </c>
      <c r="B78" s="284" t="s">
        <v>82</v>
      </c>
      <c r="C78" s="92">
        <f t="shared" si="3"/>
        <v>0</v>
      </c>
      <c r="D78" s="92">
        <f>SUM('[1]PI"Sprīdītis"-bez struktv.'!V78,'[1]PI"Sprīdītis"-Paspārne'!V78,'[1]PI"Sprīdītis"-jauniešu māja'!V78)</f>
        <v>0</v>
      </c>
      <c r="E78" s="92">
        <f>SUM('[1]PI"Sprīdītis"-bez struktv.'!W78,'[1]PI"Sprīdītis"-Paspārne'!W78,'[1]PI"Sprīdītis"-jauniešu māja'!W78)</f>
        <v>0</v>
      </c>
      <c r="F78" s="92">
        <f>SUM('[1]PI"Sprīdītis"-bez struktv.'!X78,'[1]PI"Sprīdītis"-Paspārne'!X78,'[1]PI"Sprīdītis"-jauniešu māja'!X78)</f>
        <v>0</v>
      </c>
      <c r="G78" s="92">
        <f>SUM('[1]PI"Sprīdītis"-bez struktv.'!Y78,'[1]PI"Sprīdītis"-Paspārne'!Y78,'[1]PI"Sprīdītis"-jauniešu māja'!Y78)</f>
        <v>0</v>
      </c>
      <c r="H78" s="109">
        <f>SUM('[1]PI"Sprīdītis"-bez struktv.'!Z78,'[1]PI"Sprīdītis"-Paspārne'!Z78,'[1]PI"Sprīdītis"-jauniešu māja'!Z78)</f>
        <v>0</v>
      </c>
    </row>
    <row r="79" spans="1:8" s="285" customFormat="1" ht="9.75">
      <c r="A79" s="283">
        <v>1480</v>
      </c>
      <c r="B79" s="284" t="s">
        <v>83</v>
      </c>
      <c r="C79" s="92">
        <f t="shared" si="3"/>
        <v>743</v>
      </c>
      <c r="D79" s="92">
        <f>SUM('[1]PI"Sprīdītis"-bez struktv.'!V79,'[1]PI"Sprīdītis"-Paspārne'!V79,'[1]PI"Sprīdītis"-jauniešu māja'!V79)</f>
        <v>743</v>
      </c>
      <c r="E79" s="92">
        <f>SUM('[1]PI"Sprīdītis"-bez struktv.'!W79,'[1]PI"Sprīdītis"-Paspārne'!W79,'[1]PI"Sprīdītis"-jauniešu māja'!W79)</f>
        <v>0</v>
      </c>
      <c r="F79" s="92">
        <f>SUM('[1]PI"Sprīdītis"-bez struktv.'!X79,'[1]PI"Sprīdītis"-Paspārne'!X79,'[1]PI"Sprīdītis"-jauniešu māja'!X79)</f>
        <v>0</v>
      </c>
      <c r="G79" s="92">
        <f>SUM('[1]PI"Sprīdītis"-bez struktv.'!Y79,'[1]PI"Sprīdītis"-Paspārne'!Y79,'[1]PI"Sprīdītis"-jauniešu māja'!Y79)</f>
        <v>0</v>
      </c>
      <c r="H79" s="109">
        <f>SUM('[1]PI"Sprīdītis"-bez struktv.'!Z79,'[1]PI"Sprīdītis"-Paspārne'!Z79,'[1]PI"Sprīdītis"-jauniešu māja'!Z79)</f>
        <v>0</v>
      </c>
    </row>
    <row r="80" spans="1:8" s="285" customFormat="1" ht="19.5">
      <c r="A80" s="289">
        <v>1481</v>
      </c>
      <c r="B80" s="284" t="s">
        <v>84</v>
      </c>
      <c r="C80" s="92">
        <f t="shared" si="3"/>
        <v>0</v>
      </c>
      <c r="D80" s="92">
        <f>SUM('[1]PI"Sprīdītis"-bez struktv.'!V80,'[1]PI"Sprīdītis"-Paspārne'!V80,'[1]PI"Sprīdītis"-jauniešu māja'!V80)</f>
        <v>0</v>
      </c>
      <c r="E80" s="92">
        <f>SUM('[1]PI"Sprīdītis"-bez struktv.'!W80,'[1]PI"Sprīdītis"-Paspārne'!W80,'[1]PI"Sprīdītis"-jauniešu māja'!W80)</f>
        <v>0</v>
      </c>
      <c r="F80" s="92">
        <f>SUM('[1]PI"Sprīdītis"-bez struktv.'!X80,'[1]PI"Sprīdītis"-Paspārne'!X80,'[1]PI"Sprīdītis"-jauniešu māja'!X80)</f>
        <v>0</v>
      </c>
      <c r="G80" s="92">
        <f>SUM('[1]PI"Sprīdītis"-bez struktv.'!Y80,'[1]PI"Sprīdītis"-Paspārne'!Y80,'[1]PI"Sprīdītis"-jauniešu māja'!Y80)</f>
        <v>0</v>
      </c>
      <c r="H80" s="109">
        <f>SUM('[1]PI"Sprīdītis"-bez struktv.'!Z80,'[1]PI"Sprīdītis"-Paspārne'!Z80,'[1]PI"Sprīdītis"-jauniešu māja'!Z80)</f>
        <v>0</v>
      </c>
    </row>
    <row r="81" spans="1:8" s="285" customFormat="1" ht="19.5">
      <c r="A81" s="289">
        <v>1482</v>
      </c>
      <c r="B81" s="284" t="s">
        <v>85</v>
      </c>
      <c r="C81" s="92">
        <f t="shared" si="3"/>
        <v>270</v>
      </c>
      <c r="D81" s="92">
        <f>SUM('[1]PI"Sprīdītis"-bez struktv.'!V81,'[1]PI"Sprīdītis"-Paspārne'!V81,'[1]PI"Sprīdītis"-jauniešu māja'!V81)</f>
        <v>270</v>
      </c>
      <c r="E81" s="92">
        <f>SUM('[1]PI"Sprīdītis"-bez struktv.'!W81,'[1]PI"Sprīdītis"-Paspārne'!W81,'[1]PI"Sprīdītis"-jauniešu māja'!W81)</f>
        <v>0</v>
      </c>
      <c r="F81" s="92">
        <f>SUM('[1]PI"Sprīdītis"-bez struktv.'!X81,'[1]PI"Sprīdītis"-Paspārne'!X81,'[1]PI"Sprīdītis"-jauniešu māja'!X81)</f>
        <v>0</v>
      </c>
      <c r="G81" s="92">
        <f>SUM('[1]PI"Sprīdītis"-bez struktv.'!Y81,'[1]PI"Sprīdītis"-Paspārne'!Y81,'[1]PI"Sprīdītis"-jauniešu māja'!Y81)</f>
        <v>0</v>
      </c>
      <c r="H81" s="109">
        <f>SUM('[1]PI"Sprīdītis"-bez struktv.'!Z81,'[1]PI"Sprīdītis"-Paspārne'!Z81,'[1]PI"Sprīdītis"-jauniešu māja'!Z81)</f>
        <v>0</v>
      </c>
    </row>
    <row r="82" spans="1:8" s="285" customFormat="1" ht="19.5">
      <c r="A82" s="289">
        <v>1483</v>
      </c>
      <c r="B82" s="284" t="s">
        <v>86</v>
      </c>
      <c r="C82" s="92">
        <f t="shared" si="3"/>
        <v>0</v>
      </c>
      <c r="D82" s="92">
        <f>SUM('[1]PI"Sprīdītis"-bez struktv.'!V82,'[1]PI"Sprīdītis"-Paspārne'!V82,'[1]PI"Sprīdītis"-jauniešu māja'!V82)</f>
        <v>0</v>
      </c>
      <c r="E82" s="92">
        <f>SUM('[1]PI"Sprīdītis"-bez struktv.'!W82,'[1]PI"Sprīdītis"-Paspārne'!W82,'[1]PI"Sprīdītis"-jauniešu māja'!W82)</f>
        <v>0</v>
      </c>
      <c r="F82" s="92">
        <f>SUM('[1]PI"Sprīdītis"-bez struktv.'!X82,'[1]PI"Sprīdītis"-Paspārne'!X82,'[1]PI"Sprīdītis"-jauniešu māja'!X82)</f>
        <v>0</v>
      </c>
      <c r="G82" s="92">
        <f>SUM('[1]PI"Sprīdītis"-bez struktv.'!Y82,'[1]PI"Sprīdītis"-Paspārne'!Y82,'[1]PI"Sprīdītis"-jauniešu māja'!Y82)</f>
        <v>0</v>
      </c>
      <c r="H82" s="109">
        <f>SUM('[1]PI"Sprīdītis"-bez struktv.'!Z82,'[1]PI"Sprīdītis"-Paspārne'!Z82,'[1]PI"Sprīdītis"-jauniešu māja'!Z82)</f>
        <v>0</v>
      </c>
    </row>
    <row r="83" spans="1:8" s="285" customFormat="1" ht="29.25">
      <c r="A83" s="289">
        <v>1484</v>
      </c>
      <c r="B83" s="284" t="s">
        <v>87</v>
      </c>
      <c r="C83" s="92">
        <f t="shared" si="3"/>
        <v>0</v>
      </c>
      <c r="D83" s="92">
        <f>SUM('[1]PI"Sprīdītis"-bez struktv.'!V83,'[1]PI"Sprīdītis"-Paspārne'!V83,'[1]PI"Sprīdītis"-jauniešu māja'!V83)</f>
        <v>0</v>
      </c>
      <c r="E83" s="92">
        <f>SUM('[1]PI"Sprīdītis"-bez struktv.'!W83,'[1]PI"Sprīdītis"-Paspārne'!W83,'[1]PI"Sprīdītis"-jauniešu māja'!W83)</f>
        <v>0</v>
      </c>
      <c r="F83" s="92">
        <f>SUM('[1]PI"Sprīdītis"-bez struktv.'!X83,'[1]PI"Sprīdītis"-Paspārne'!X83,'[1]PI"Sprīdītis"-jauniešu māja'!X83)</f>
        <v>0</v>
      </c>
      <c r="G83" s="92">
        <f>SUM('[1]PI"Sprīdītis"-bez struktv.'!Y83,'[1]PI"Sprīdītis"-Paspārne'!Y83,'[1]PI"Sprīdītis"-jauniešu māja'!Y83)</f>
        <v>0</v>
      </c>
      <c r="H83" s="109">
        <f>SUM('[1]PI"Sprīdītis"-bez struktv.'!Z83,'[1]PI"Sprīdītis"-Paspārne'!Z83,'[1]PI"Sprīdītis"-jauniešu māja'!Z83)</f>
        <v>0</v>
      </c>
    </row>
    <row r="84" spans="1:8" s="285" customFormat="1" ht="19.5">
      <c r="A84" s="289">
        <v>1485</v>
      </c>
      <c r="B84" s="284" t="s">
        <v>88</v>
      </c>
      <c r="C84" s="92">
        <f t="shared" si="3"/>
        <v>0</v>
      </c>
      <c r="D84" s="92">
        <f>SUM('[1]PI"Sprīdītis"-bez struktv.'!V84,'[1]PI"Sprīdītis"-Paspārne'!V84,'[1]PI"Sprīdītis"-jauniešu māja'!V84)</f>
        <v>0</v>
      </c>
      <c r="E84" s="92">
        <f>SUM('[1]PI"Sprīdītis"-bez struktv.'!W84,'[1]PI"Sprīdītis"-Paspārne'!W84,'[1]PI"Sprīdītis"-jauniešu māja'!W84)</f>
        <v>0</v>
      </c>
      <c r="F84" s="92">
        <f>SUM('[1]PI"Sprīdītis"-bez struktv.'!X84,'[1]PI"Sprīdītis"-Paspārne'!X84,'[1]PI"Sprīdītis"-jauniešu māja'!X84)</f>
        <v>0</v>
      </c>
      <c r="G84" s="92">
        <f>SUM('[1]PI"Sprīdītis"-bez struktv.'!Y84,'[1]PI"Sprīdītis"-Paspārne'!Y84,'[1]PI"Sprīdītis"-jauniešu māja'!Y84)</f>
        <v>0</v>
      </c>
      <c r="H84" s="109">
        <f>SUM('[1]PI"Sprīdītis"-bez struktv.'!Z84,'[1]PI"Sprīdītis"-Paspārne'!Z84,'[1]PI"Sprīdītis"-jauniešu māja'!Z84)</f>
        <v>0</v>
      </c>
    </row>
    <row r="85" spans="1:8" s="285" customFormat="1" ht="9.75">
      <c r="A85" s="289">
        <v>1486</v>
      </c>
      <c r="B85" s="284" t="s">
        <v>89</v>
      </c>
      <c r="C85" s="92">
        <f t="shared" si="3"/>
        <v>473</v>
      </c>
      <c r="D85" s="92">
        <f>SUM('[1]PI"Sprīdītis"-bez struktv.'!V85,'[1]PI"Sprīdītis"-Paspārne'!V85,'[1]PI"Sprīdītis"-jauniešu māja'!V85)</f>
        <v>473</v>
      </c>
      <c r="E85" s="92">
        <f>SUM('[1]PI"Sprīdītis"-bez struktv.'!W85,'[1]PI"Sprīdītis"-Paspārne'!W85,'[1]PI"Sprīdītis"-jauniešu māja'!W85)</f>
        <v>0</v>
      </c>
      <c r="F85" s="92">
        <f>SUM('[1]PI"Sprīdītis"-bez struktv.'!X85,'[1]PI"Sprīdītis"-Paspārne'!X85,'[1]PI"Sprīdītis"-jauniešu māja'!X85)</f>
        <v>0</v>
      </c>
      <c r="G85" s="92">
        <f>SUM('[1]PI"Sprīdītis"-bez struktv.'!Y85,'[1]PI"Sprīdītis"-Paspārne'!Y85,'[1]PI"Sprīdītis"-jauniešu māja'!Y85)</f>
        <v>0</v>
      </c>
      <c r="H85" s="109">
        <f>SUM('[1]PI"Sprīdītis"-bez struktv.'!Z85,'[1]PI"Sprīdītis"-Paspārne'!Z85,'[1]PI"Sprīdītis"-jauniešu māja'!Z85)</f>
        <v>0</v>
      </c>
    </row>
    <row r="86" spans="1:8" s="285" customFormat="1" ht="29.25">
      <c r="A86" s="289">
        <v>1489</v>
      </c>
      <c r="B86" s="284" t="s">
        <v>90</v>
      </c>
      <c r="C86" s="92">
        <f t="shared" si="3"/>
        <v>0</v>
      </c>
      <c r="D86" s="92">
        <f>SUM('[1]PI"Sprīdītis"-bez struktv.'!V86,'[1]PI"Sprīdītis"-Paspārne'!V86,'[1]PI"Sprīdītis"-jauniešu māja'!V86)</f>
        <v>0</v>
      </c>
      <c r="E86" s="92">
        <f>SUM('[1]PI"Sprīdītis"-bez struktv.'!W86,'[1]PI"Sprīdītis"-Paspārne'!W86,'[1]PI"Sprīdītis"-jauniešu māja'!W86)</f>
        <v>0</v>
      </c>
      <c r="F86" s="92">
        <f>SUM('[1]PI"Sprīdītis"-bez struktv.'!X86,'[1]PI"Sprīdītis"-Paspārne'!X86,'[1]PI"Sprīdītis"-jauniešu māja'!X86)</f>
        <v>0</v>
      </c>
      <c r="G86" s="92">
        <f>SUM('[1]PI"Sprīdītis"-bez struktv.'!Y86,'[1]PI"Sprīdītis"-Paspārne'!Y86,'[1]PI"Sprīdītis"-jauniešu māja'!Y86)</f>
        <v>0</v>
      </c>
      <c r="H86" s="109">
        <f>SUM('[1]PI"Sprīdītis"-bez struktv.'!Z86,'[1]PI"Sprīdītis"-Paspārne'!Z86,'[1]PI"Sprīdītis"-jauniešu māja'!Z86)</f>
        <v>0</v>
      </c>
    </row>
    <row r="87" spans="1:8" s="285" customFormat="1" ht="9.75">
      <c r="A87" s="283">
        <v>1490</v>
      </c>
      <c r="B87" s="284" t="s">
        <v>91</v>
      </c>
      <c r="C87" s="92">
        <f t="shared" si="3"/>
        <v>134</v>
      </c>
      <c r="D87" s="92">
        <f>SUM('[1]PI"Sprīdītis"-bez struktv.'!V87,'[1]PI"Sprīdītis"-Paspārne'!V87,'[1]PI"Sprīdītis"-jauniešu māja'!V87)</f>
        <v>134</v>
      </c>
      <c r="E87" s="92">
        <f>SUM('[1]PI"Sprīdītis"-bez struktv.'!W87,'[1]PI"Sprīdītis"-Paspārne'!W87,'[1]PI"Sprīdītis"-jauniešu māja'!W87)</f>
        <v>0</v>
      </c>
      <c r="F87" s="92">
        <f>SUM('[1]PI"Sprīdītis"-bez struktv.'!X87,'[1]PI"Sprīdītis"-Paspārne'!X87,'[1]PI"Sprīdītis"-jauniešu māja'!X87)</f>
        <v>0</v>
      </c>
      <c r="G87" s="92">
        <f>SUM('[1]PI"Sprīdītis"-bez struktv.'!Y87,'[1]PI"Sprīdītis"-Paspārne'!Y87,'[1]PI"Sprīdītis"-jauniešu māja'!Y87)</f>
        <v>0</v>
      </c>
      <c r="H87" s="109">
        <f>SUM('[1]PI"Sprīdītis"-bez struktv.'!Z87,'[1]PI"Sprīdītis"-Paspārne'!Z87,'[1]PI"Sprīdītis"-jauniešu māja'!Z87)</f>
        <v>0</v>
      </c>
    </row>
    <row r="88" spans="1:8" s="285" customFormat="1" ht="9.75">
      <c r="A88" s="289">
        <v>1491</v>
      </c>
      <c r="B88" s="284" t="s">
        <v>92</v>
      </c>
      <c r="C88" s="92">
        <f t="shared" si="3"/>
        <v>0</v>
      </c>
      <c r="D88" s="92">
        <f>SUM('[1]PI"Sprīdītis"-bez struktv.'!V88,'[1]PI"Sprīdītis"-Paspārne'!V88,'[1]PI"Sprīdītis"-jauniešu māja'!V88)</f>
        <v>0</v>
      </c>
      <c r="E88" s="92">
        <f>SUM('[1]PI"Sprīdītis"-bez struktv.'!W88,'[1]PI"Sprīdītis"-Paspārne'!W88,'[1]PI"Sprīdītis"-jauniešu māja'!W88)</f>
        <v>0</v>
      </c>
      <c r="F88" s="92">
        <f>SUM('[1]PI"Sprīdītis"-bez struktv.'!X88,'[1]PI"Sprīdītis"-Paspārne'!X88,'[1]PI"Sprīdītis"-jauniešu māja'!X88)</f>
        <v>0</v>
      </c>
      <c r="G88" s="92">
        <f>SUM('[1]PI"Sprīdītis"-bez struktv.'!Y88,'[1]PI"Sprīdītis"-Paspārne'!Y88,'[1]PI"Sprīdītis"-jauniešu māja'!Y88)</f>
        <v>0</v>
      </c>
      <c r="H88" s="109">
        <f>SUM('[1]PI"Sprīdītis"-bez struktv.'!Z88,'[1]PI"Sprīdītis"-Paspārne'!Z88,'[1]PI"Sprīdītis"-jauniešu māja'!Z88)</f>
        <v>0</v>
      </c>
    </row>
    <row r="89" spans="1:8" s="285" customFormat="1" ht="9.75">
      <c r="A89" s="289">
        <v>1492</v>
      </c>
      <c r="B89" s="284" t="s">
        <v>93</v>
      </c>
      <c r="C89" s="92">
        <f t="shared" si="3"/>
        <v>0</v>
      </c>
      <c r="D89" s="92">
        <f>SUM('[1]PI"Sprīdītis"-bez struktv.'!V89,'[1]PI"Sprīdītis"-Paspārne'!V89,'[1]PI"Sprīdītis"-jauniešu māja'!V89)</f>
        <v>0</v>
      </c>
      <c r="E89" s="92">
        <f>SUM('[1]PI"Sprīdītis"-bez struktv.'!W89,'[1]PI"Sprīdītis"-Paspārne'!W89,'[1]PI"Sprīdītis"-jauniešu māja'!W89)</f>
        <v>0</v>
      </c>
      <c r="F89" s="92">
        <f>SUM('[1]PI"Sprīdītis"-bez struktv.'!X89,'[1]PI"Sprīdītis"-Paspārne'!X89,'[1]PI"Sprīdītis"-jauniešu māja'!X89)</f>
        <v>0</v>
      </c>
      <c r="G89" s="92">
        <f>SUM('[1]PI"Sprīdītis"-bez struktv.'!Y89,'[1]PI"Sprīdītis"-Paspārne'!Y89,'[1]PI"Sprīdītis"-jauniešu māja'!Y89)</f>
        <v>0</v>
      </c>
      <c r="H89" s="109">
        <f>SUM('[1]PI"Sprīdītis"-bez struktv.'!Z89,'[1]PI"Sprīdītis"-Paspārne'!Z89,'[1]PI"Sprīdītis"-jauniešu māja'!Z89)</f>
        <v>0</v>
      </c>
    </row>
    <row r="90" spans="1:8" s="285" customFormat="1" ht="9.75">
      <c r="A90" s="289">
        <v>1493</v>
      </c>
      <c r="B90" s="284" t="s">
        <v>94</v>
      </c>
      <c r="C90" s="92">
        <f t="shared" si="3"/>
        <v>0</v>
      </c>
      <c r="D90" s="92">
        <f>SUM('[1]PI"Sprīdītis"-bez struktv.'!V90,'[1]PI"Sprīdītis"-Paspārne'!V90,'[1]PI"Sprīdītis"-jauniešu māja'!V90)</f>
        <v>0</v>
      </c>
      <c r="E90" s="92">
        <f>SUM('[1]PI"Sprīdītis"-bez struktv.'!W90,'[1]PI"Sprīdītis"-Paspārne'!W90,'[1]PI"Sprīdītis"-jauniešu māja'!W90)</f>
        <v>0</v>
      </c>
      <c r="F90" s="92">
        <f>SUM('[1]PI"Sprīdītis"-bez struktv.'!X90,'[1]PI"Sprīdītis"-Paspārne'!X90,'[1]PI"Sprīdītis"-jauniešu māja'!X90)</f>
        <v>0</v>
      </c>
      <c r="G90" s="92">
        <f>SUM('[1]PI"Sprīdītis"-bez struktv.'!Y90,'[1]PI"Sprīdītis"-Paspārne'!Y90,'[1]PI"Sprīdītis"-jauniešu māja'!Y90)</f>
        <v>0</v>
      </c>
      <c r="H90" s="109">
        <f>SUM('[1]PI"Sprīdītis"-bez struktv.'!Z90,'[1]PI"Sprīdītis"-Paspārne'!Z90,'[1]PI"Sprīdītis"-jauniešu māja'!Z90)</f>
        <v>0</v>
      </c>
    </row>
    <row r="91" spans="1:8" s="285" customFormat="1" ht="19.5">
      <c r="A91" s="289">
        <v>1499</v>
      </c>
      <c r="B91" s="284" t="s">
        <v>95</v>
      </c>
      <c r="C91" s="92">
        <f t="shared" si="3"/>
        <v>134</v>
      </c>
      <c r="D91" s="92">
        <f>SUM('[1]PI"Sprīdītis"-bez struktv.'!V91,'[1]PI"Sprīdītis"-Paspārne'!V91,'[1]PI"Sprīdītis"-jauniešu māja'!V91)</f>
        <v>134</v>
      </c>
      <c r="E91" s="92">
        <f>SUM('[1]PI"Sprīdītis"-bez struktv.'!W91,'[1]PI"Sprīdītis"-Paspārne'!W91,'[1]PI"Sprīdītis"-jauniešu māja'!W91)</f>
        <v>0</v>
      </c>
      <c r="F91" s="92">
        <f>SUM('[1]PI"Sprīdītis"-bez struktv.'!X91,'[1]PI"Sprīdītis"-Paspārne'!X91,'[1]PI"Sprīdītis"-jauniešu māja'!X91)</f>
        <v>0</v>
      </c>
      <c r="G91" s="92">
        <f>SUM('[1]PI"Sprīdītis"-bez struktv.'!Y91,'[1]PI"Sprīdītis"-Paspārne'!Y91,'[1]PI"Sprīdītis"-jauniešu māja'!Y91)</f>
        <v>0</v>
      </c>
      <c r="H91" s="109">
        <f>SUM('[1]PI"Sprīdītis"-bez struktv.'!Z91,'[1]PI"Sprīdītis"-Paspārne'!Z91,'[1]PI"Sprīdītis"-jauniešu māja'!Z91)</f>
        <v>0</v>
      </c>
    </row>
    <row r="92" spans="1:8" s="265" customFormat="1" ht="45">
      <c r="A92" s="287">
        <v>1500</v>
      </c>
      <c r="B92" s="282" t="s">
        <v>96</v>
      </c>
      <c r="C92" s="88">
        <f t="shared" si="3"/>
        <v>88126</v>
      </c>
      <c r="D92" s="88">
        <f>SUM('[1]PI"Sprīdītis"-bez struktv.'!V92,'[1]PI"Sprīdītis"-Paspārne'!V92,'[1]PI"Sprīdītis"-jauniešu māja'!V92)</f>
        <v>84727</v>
      </c>
      <c r="E92" s="88">
        <f>SUM('[1]PI"Sprīdītis"-bez struktv.'!W92,'[1]PI"Sprīdītis"-Paspārne'!W92,'[1]PI"Sprīdītis"-jauniešu māja'!W92)</f>
        <v>0</v>
      </c>
      <c r="F92" s="88">
        <f>SUM('[1]PI"Sprīdītis"-bez struktv.'!X92,'[1]PI"Sprīdītis"-Paspārne'!X92,'[1]PI"Sprīdītis"-jauniešu māja'!X92)</f>
        <v>0</v>
      </c>
      <c r="G92" s="88">
        <f>SUM('[1]PI"Sprīdītis"-bez struktv.'!Y92,'[1]PI"Sprīdītis"-Paspārne'!Y92,'[1]PI"Sprīdītis"-jauniešu māja'!Y92)</f>
        <v>0</v>
      </c>
      <c r="H92" s="127">
        <f>SUM('[1]PI"Sprīdītis"-bez struktv.'!Z92,'[1]PI"Sprīdītis"-Paspārne'!Z92,'[1]PI"Sprīdītis"-jauniešu māja'!Z92)</f>
        <v>3399</v>
      </c>
    </row>
    <row r="93" spans="1:8" s="285" customFormat="1" ht="19.5">
      <c r="A93" s="283">
        <v>1510</v>
      </c>
      <c r="B93" s="284" t="s">
        <v>97</v>
      </c>
      <c r="C93" s="92">
        <f t="shared" si="3"/>
        <v>2421</v>
      </c>
      <c r="D93" s="92">
        <f>SUM('[1]PI"Sprīdītis"-bez struktv.'!V93,'[1]PI"Sprīdītis"-Paspārne'!V93,'[1]PI"Sprīdītis"-jauniešu māja'!V93)</f>
        <v>1022</v>
      </c>
      <c r="E93" s="92">
        <f>SUM('[1]PI"Sprīdītis"-bez struktv.'!W93,'[1]PI"Sprīdītis"-Paspārne'!W93,'[1]PI"Sprīdītis"-jauniešu māja'!W93)</f>
        <v>0</v>
      </c>
      <c r="F93" s="92">
        <f>SUM('[1]PI"Sprīdītis"-bez struktv.'!X93,'[1]PI"Sprīdītis"-Paspārne'!X93,'[1]PI"Sprīdītis"-jauniešu māja'!X93)</f>
        <v>0</v>
      </c>
      <c r="G93" s="92">
        <f>SUM('[1]PI"Sprīdītis"-bez struktv.'!Y93,'[1]PI"Sprīdītis"-Paspārne'!Y93,'[1]PI"Sprīdītis"-jauniešu māja'!Y93)</f>
        <v>0</v>
      </c>
      <c r="H93" s="109">
        <f>SUM('[1]PI"Sprīdītis"-bez struktv.'!Z93,'[1]PI"Sprīdītis"-Paspārne'!Z93,'[1]PI"Sprīdītis"-jauniešu māja'!Z93)</f>
        <v>1399</v>
      </c>
    </row>
    <row r="94" spans="1:8" s="285" customFormat="1" ht="9.75">
      <c r="A94" s="289">
        <v>1511</v>
      </c>
      <c r="B94" s="284" t="s">
        <v>98</v>
      </c>
      <c r="C94" s="92">
        <f t="shared" si="3"/>
        <v>558</v>
      </c>
      <c r="D94" s="92">
        <f>SUM('[1]PI"Sprīdītis"-bez struktv.'!V94,'[1]PI"Sprīdītis"-Paspārne'!V94,'[1]PI"Sprīdītis"-jauniešu māja'!V94)</f>
        <v>558</v>
      </c>
      <c r="E94" s="92">
        <f>SUM('[1]PI"Sprīdītis"-bez struktv.'!W94,'[1]PI"Sprīdītis"-Paspārne'!W94,'[1]PI"Sprīdītis"-jauniešu māja'!W94)</f>
        <v>0</v>
      </c>
      <c r="F94" s="92">
        <f>SUM('[1]PI"Sprīdītis"-bez struktv.'!X94,'[1]PI"Sprīdītis"-Paspārne'!X94,'[1]PI"Sprīdītis"-jauniešu māja'!X94)</f>
        <v>0</v>
      </c>
      <c r="G94" s="92">
        <f>SUM('[1]PI"Sprīdītis"-bez struktv.'!Y94,'[1]PI"Sprīdītis"-Paspārne'!Y94,'[1]PI"Sprīdītis"-jauniešu māja'!Y94)</f>
        <v>0</v>
      </c>
      <c r="H94" s="109">
        <f>SUM('[1]PI"Sprīdītis"-bez struktv.'!Z94,'[1]PI"Sprīdītis"-Paspārne'!Z94,'[1]PI"Sprīdītis"-jauniešu māja'!Z94)</f>
        <v>0</v>
      </c>
    </row>
    <row r="95" spans="1:8" s="285" customFormat="1" ht="9.75">
      <c r="A95" s="289">
        <v>1512</v>
      </c>
      <c r="B95" s="284" t="s">
        <v>99</v>
      </c>
      <c r="C95" s="92">
        <f t="shared" si="3"/>
        <v>1863</v>
      </c>
      <c r="D95" s="92">
        <f>SUM('[1]PI"Sprīdītis"-bez struktv.'!V95,'[1]PI"Sprīdītis"-Paspārne'!V95,'[1]PI"Sprīdītis"-jauniešu māja'!V95)</f>
        <v>464</v>
      </c>
      <c r="E95" s="92">
        <f>SUM('[1]PI"Sprīdītis"-bez struktv.'!W95,'[1]PI"Sprīdītis"-Paspārne'!W95,'[1]PI"Sprīdītis"-jauniešu māja'!W95)</f>
        <v>0</v>
      </c>
      <c r="F95" s="92">
        <f>SUM('[1]PI"Sprīdītis"-bez struktv.'!X95,'[1]PI"Sprīdītis"-Paspārne'!X95,'[1]PI"Sprīdītis"-jauniešu māja'!X95)</f>
        <v>0</v>
      </c>
      <c r="G95" s="92">
        <f>SUM('[1]PI"Sprīdītis"-bez struktv.'!Y95,'[1]PI"Sprīdītis"-Paspārne'!Y95,'[1]PI"Sprīdītis"-jauniešu māja'!Y95)</f>
        <v>0</v>
      </c>
      <c r="H95" s="109">
        <f>SUM('[1]PI"Sprīdītis"-bez struktv.'!Z95,'[1]PI"Sprīdītis"-Paspārne'!Z95,'[1]PI"Sprīdītis"-jauniešu māja'!Z95)</f>
        <v>1399</v>
      </c>
    </row>
    <row r="96" spans="1:8" s="285" customFormat="1" ht="9.75">
      <c r="A96" s="289">
        <v>1513</v>
      </c>
      <c r="B96" s="284" t="s">
        <v>100</v>
      </c>
      <c r="C96" s="92">
        <f t="shared" si="3"/>
        <v>0</v>
      </c>
      <c r="D96" s="92">
        <f>SUM('[1]PI"Sprīdītis"-bez struktv.'!V96,'[1]PI"Sprīdītis"-Paspārne'!V96,'[1]PI"Sprīdītis"-jauniešu māja'!V96)</f>
        <v>0</v>
      </c>
      <c r="E96" s="92">
        <f>SUM('[1]PI"Sprīdītis"-bez struktv.'!W96,'[1]PI"Sprīdītis"-Paspārne'!W96,'[1]PI"Sprīdītis"-jauniešu māja'!W96)</f>
        <v>0</v>
      </c>
      <c r="F96" s="92">
        <f>SUM('[1]PI"Sprīdītis"-bez struktv.'!X96,'[1]PI"Sprīdītis"-Paspārne'!X96,'[1]PI"Sprīdītis"-jauniešu māja'!X96)</f>
        <v>0</v>
      </c>
      <c r="G96" s="92">
        <f>SUM('[1]PI"Sprīdītis"-bez struktv.'!Y96,'[1]PI"Sprīdītis"-Paspārne'!Y96,'[1]PI"Sprīdītis"-jauniešu māja'!Y96)</f>
        <v>0</v>
      </c>
      <c r="H96" s="109">
        <f>SUM('[1]PI"Sprīdītis"-bez struktv.'!Z96,'[1]PI"Sprīdītis"-Paspārne'!Z96,'[1]PI"Sprīdītis"-jauniešu māja'!Z96)</f>
        <v>0</v>
      </c>
    </row>
    <row r="97" spans="1:8" s="285" customFormat="1" ht="29.25">
      <c r="A97" s="283">
        <v>1520</v>
      </c>
      <c r="B97" s="284" t="s">
        <v>101</v>
      </c>
      <c r="C97" s="92">
        <f t="shared" si="3"/>
        <v>25500</v>
      </c>
      <c r="D97" s="92">
        <f>SUM('[1]PI"Sprīdītis"-bez struktv.'!V97,'[1]PI"Sprīdītis"-Paspārne'!V97,'[1]PI"Sprīdītis"-jauniešu māja'!V97)</f>
        <v>25500</v>
      </c>
      <c r="E97" s="92">
        <f>SUM('[1]PI"Sprīdītis"-bez struktv.'!W97,'[1]PI"Sprīdītis"-Paspārne'!W97,'[1]PI"Sprīdītis"-jauniešu māja'!W97)</f>
        <v>0</v>
      </c>
      <c r="F97" s="92">
        <f>SUM('[1]PI"Sprīdītis"-bez struktv.'!X97,'[1]PI"Sprīdītis"-Paspārne'!X97,'[1]PI"Sprīdītis"-jauniešu māja'!X97)</f>
        <v>0</v>
      </c>
      <c r="G97" s="92">
        <f>SUM('[1]PI"Sprīdītis"-bez struktv.'!Y97,'[1]PI"Sprīdītis"-Paspārne'!Y97,'[1]PI"Sprīdītis"-jauniešu māja'!Y97)</f>
        <v>0</v>
      </c>
      <c r="H97" s="109">
        <f>SUM('[1]PI"Sprīdītis"-bez struktv.'!Z97,'[1]PI"Sprīdītis"-Paspārne'!Z97,'[1]PI"Sprīdītis"-jauniešu māja'!Z97)</f>
        <v>0</v>
      </c>
    </row>
    <row r="98" spans="1:8" s="285" customFormat="1" ht="9.75">
      <c r="A98" s="289">
        <v>1521</v>
      </c>
      <c r="B98" s="284" t="s">
        <v>102</v>
      </c>
      <c r="C98" s="92">
        <f t="shared" si="3"/>
        <v>16302</v>
      </c>
      <c r="D98" s="92">
        <f>SUM('[1]PI"Sprīdītis"-bez struktv.'!V98,'[1]PI"Sprīdītis"-Paspārne'!V98,'[1]PI"Sprīdītis"-jauniešu māja'!V98)</f>
        <v>16302</v>
      </c>
      <c r="E98" s="92">
        <f>SUM('[1]PI"Sprīdītis"-bez struktv.'!W98,'[1]PI"Sprīdītis"-Paspārne'!W98,'[1]PI"Sprīdītis"-jauniešu māja'!W98)</f>
        <v>0</v>
      </c>
      <c r="F98" s="92">
        <f>SUM('[1]PI"Sprīdītis"-bez struktv.'!X98,'[1]PI"Sprīdītis"-Paspārne'!X98,'[1]PI"Sprīdītis"-jauniešu māja'!X98)</f>
        <v>0</v>
      </c>
      <c r="G98" s="92">
        <f>SUM('[1]PI"Sprīdītis"-bez struktv.'!Y98,'[1]PI"Sprīdītis"-Paspārne'!Y98,'[1]PI"Sprīdītis"-jauniešu māja'!Y98)</f>
        <v>0</v>
      </c>
      <c r="H98" s="109">
        <f>SUM('[1]PI"Sprīdītis"-bez struktv.'!Z98,'[1]PI"Sprīdītis"-Paspārne'!Z98,'[1]PI"Sprīdītis"-jauniešu māja'!Z98)</f>
        <v>0</v>
      </c>
    </row>
    <row r="99" spans="1:8" s="285" customFormat="1" ht="9.75">
      <c r="A99" s="289">
        <v>1522</v>
      </c>
      <c r="B99" s="284" t="s">
        <v>103</v>
      </c>
      <c r="C99" s="92">
        <f t="shared" si="3"/>
        <v>0</v>
      </c>
      <c r="D99" s="92">
        <f>SUM('[1]PI"Sprīdītis"-bez struktv.'!V99,'[1]PI"Sprīdītis"-Paspārne'!V99,'[1]PI"Sprīdītis"-jauniešu māja'!V99)</f>
        <v>0</v>
      </c>
      <c r="E99" s="92">
        <f>SUM('[1]PI"Sprīdītis"-bez struktv.'!W99,'[1]PI"Sprīdītis"-Paspārne'!W99,'[1]PI"Sprīdītis"-jauniešu māja'!W99)</f>
        <v>0</v>
      </c>
      <c r="F99" s="92">
        <f>SUM('[1]PI"Sprīdītis"-bez struktv.'!X99,'[1]PI"Sprīdītis"-Paspārne'!X99,'[1]PI"Sprīdītis"-jauniešu māja'!X99)</f>
        <v>0</v>
      </c>
      <c r="G99" s="92">
        <f>SUM('[1]PI"Sprīdītis"-bez struktv.'!Y99,'[1]PI"Sprīdītis"-Paspārne'!Y99,'[1]PI"Sprīdītis"-jauniešu māja'!Y99)</f>
        <v>0</v>
      </c>
      <c r="H99" s="109">
        <f>SUM('[1]PI"Sprīdītis"-bez struktv.'!Z99,'[1]PI"Sprīdītis"-Paspārne'!Z99,'[1]PI"Sprīdītis"-jauniešu māja'!Z99)</f>
        <v>0</v>
      </c>
    </row>
    <row r="100" spans="1:8" s="285" customFormat="1" ht="9.75">
      <c r="A100" s="289">
        <v>1523</v>
      </c>
      <c r="B100" s="284" t="s">
        <v>104</v>
      </c>
      <c r="C100" s="92">
        <f t="shared" si="3"/>
        <v>4883</v>
      </c>
      <c r="D100" s="92">
        <f>SUM('[1]PI"Sprīdītis"-bez struktv.'!V100,'[1]PI"Sprīdītis"-Paspārne'!V100,'[1]PI"Sprīdītis"-jauniešu māja'!V100)</f>
        <v>4883</v>
      </c>
      <c r="E100" s="92">
        <f>SUM('[1]PI"Sprīdītis"-bez struktv.'!W100,'[1]PI"Sprīdītis"-Paspārne'!W100,'[1]PI"Sprīdītis"-jauniešu māja'!W100)</f>
        <v>0</v>
      </c>
      <c r="F100" s="92">
        <f>SUM('[1]PI"Sprīdītis"-bez struktv.'!X100,'[1]PI"Sprīdītis"-Paspārne'!X100,'[1]PI"Sprīdītis"-jauniešu māja'!X100)</f>
        <v>0</v>
      </c>
      <c r="G100" s="92">
        <f>SUM('[1]PI"Sprīdītis"-bez struktv.'!Y100,'[1]PI"Sprīdītis"-Paspārne'!Y100,'[1]PI"Sprīdītis"-jauniešu māja'!Y100)</f>
        <v>0</v>
      </c>
      <c r="H100" s="109">
        <f>SUM('[1]PI"Sprīdītis"-bez struktv.'!Z100,'[1]PI"Sprīdītis"-Paspārne'!Z100,'[1]PI"Sprīdītis"-jauniešu māja'!Z100)</f>
        <v>0</v>
      </c>
    </row>
    <row r="101" spans="1:8" s="285" customFormat="1" ht="9.75">
      <c r="A101" s="289">
        <v>1524</v>
      </c>
      <c r="B101" s="284" t="s">
        <v>105</v>
      </c>
      <c r="C101" s="92">
        <f t="shared" si="3"/>
        <v>0</v>
      </c>
      <c r="D101" s="92">
        <f>SUM('[1]PI"Sprīdītis"-bez struktv.'!V101,'[1]PI"Sprīdītis"-Paspārne'!V101,'[1]PI"Sprīdītis"-jauniešu māja'!V101)</f>
        <v>0</v>
      </c>
      <c r="E101" s="92">
        <f>SUM('[1]PI"Sprīdītis"-bez struktv.'!W101,'[1]PI"Sprīdītis"-Paspārne'!W101,'[1]PI"Sprīdītis"-jauniešu māja'!W101)</f>
        <v>0</v>
      </c>
      <c r="F101" s="92">
        <f>SUM('[1]PI"Sprīdītis"-bez struktv.'!X101,'[1]PI"Sprīdītis"-Paspārne'!X101,'[1]PI"Sprīdītis"-jauniešu māja'!X101)</f>
        <v>0</v>
      </c>
      <c r="G101" s="92">
        <f>SUM('[1]PI"Sprīdītis"-bez struktv.'!Y101,'[1]PI"Sprīdītis"-Paspārne'!Y101,'[1]PI"Sprīdītis"-jauniešu māja'!Y101)</f>
        <v>0</v>
      </c>
      <c r="H101" s="109">
        <f>SUM('[1]PI"Sprīdītis"-bez struktv.'!Z101,'[1]PI"Sprīdītis"-Paspārne'!Z101,'[1]PI"Sprīdītis"-jauniešu māja'!Z101)</f>
        <v>0</v>
      </c>
    </row>
    <row r="102" spans="1:8" s="285" customFormat="1" ht="9.75">
      <c r="A102" s="289">
        <v>1525</v>
      </c>
      <c r="B102" s="284" t="s">
        <v>106</v>
      </c>
      <c r="C102" s="92">
        <f aca="true" t="shared" si="4" ref="C102:C133">SUM(D102:H102)</f>
        <v>0</v>
      </c>
      <c r="D102" s="92">
        <f>SUM('[1]PI"Sprīdītis"-bez struktv.'!V102,'[1]PI"Sprīdītis"-Paspārne'!V102,'[1]PI"Sprīdītis"-jauniešu māja'!V102)</f>
        <v>0</v>
      </c>
      <c r="E102" s="92">
        <f>SUM('[1]PI"Sprīdītis"-bez struktv.'!W102,'[1]PI"Sprīdītis"-Paspārne'!W102,'[1]PI"Sprīdītis"-jauniešu māja'!W102)</f>
        <v>0</v>
      </c>
      <c r="F102" s="92">
        <f>SUM('[1]PI"Sprīdītis"-bez struktv.'!X102,'[1]PI"Sprīdītis"-Paspārne'!X102,'[1]PI"Sprīdītis"-jauniešu māja'!X102)</f>
        <v>0</v>
      </c>
      <c r="G102" s="92">
        <f>SUM('[1]PI"Sprīdītis"-bez struktv.'!Y102,'[1]PI"Sprīdītis"-Paspārne'!Y102,'[1]PI"Sprīdītis"-jauniešu māja'!Y102)</f>
        <v>0</v>
      </c>
      <c r="H102" s="109">
        <f>SUM('[1]PI"Sprīdītis"-bez struktv.'!Z102,'[1]PI"Sprīdītis"-Paspārne'!Z102,'[1]PI"Sprīdītis"-jauniešu māja'!Z102)</f>
        <v>0</v>
      </c>
    </row>
    <row r="103" spans="1:8" s="285" customFormat="1" ht="9.75">
      <c r="A103" s="289">
        <v>1528</v>
      </c>
      <c r="B103" s="284" t="s">
        <v>107</v>
      </c>
      <c r="C103" s="92">
        <f t="shared" si="4"/>
        <v>1956</v>
      </c>
      <c r="D103" s="92">
        <f>SUM('[1]PI"Sprīdītis"-bez struktv.'!V103,'[1]PI"Sprīdītis"-Paspārne'!V103,'[1]PI"Sprīdītis"-jauniešu māja'!V103)</f>
        <v>1956</v>
      </c>
      <c r="E103" s="92">
        <f>SUM('[1]PI"Sprīdītis"-bez struktv.'!W103,'[1]PI"Sprīdītis"-Paspārne'!W103,'[1]PI"Sprīdītis"-jauniešu māja'!W103)</f>
        <v>0</v>
      </c>
      <c r="F103" s="92">
        <f>SUM('[1]PI"Sprīdītis"-bez struktv.'!X103,'[1]PI"Sprīdītis"-Paspārne'!X103,'[1]PI"Sprīdītis"-jauniešu māja'!X103)</f>
        <v>0</v>
      </c>
      <c r="G103" s="92">
        <f>SUM('[1]PI"Sprīdītis"-bez struktv.'!Y103,'[1]PI"Sprīdītis"-Paspārne'!Y103,'[1]PI"Sprīdītis"-jauniešu māja'!Y103)</f>
        <v>0</v>
      </c>
      <c r="H103" s="109">
        <f>SUM('[1]PI"Sprīdītis"-bez struktv.'!Z103,'[1]PI"Sprīdītis"-Paspārne'!Z103,'[1]PI"Sprīdītis"-jauniešu māja'!Z103)</f>
        <v>0</v>
      </c>
    </row>
    <row r="104" spans="1:8" s="285" customFormat="1" ht="19.5">
      <c r="A104" s="289">
        <v>1529</v>
      </c>
      <c r="B104" s="284" t="s">
        <v>108</v>
      </c>
      <c r="C104" s="92">
        <f t="shared" si="4"/>
        <v>2359</v>
      </c>
      <c r="D104" s="92">
        <f>SUM('[1]PI"Sprīdītis"-bez struktv.'!V104,'[1]PI"Sprīdītis"-Paspārne'!V104,'[1]PI"Sprīdītis"-jauniešu māja'!V104)</f>
        <v>2359</v>
      </c>
      <c r="E104" s="92">
        <f>SUM('[1]PI"Sprīdītis"-bez struktv.'!W104,'[1]PI"Sprīdītis"-Paspārne'!W104,'[1]PI"Sprīdītis"-jauniešu māja'!W104)</f>
        <v>0</v>
      </c>
      <c r="F104" s="92">
        <f>SUM('[1]PI"Sprīdītis"-bez struktv.'!X104,'[1]PI"Sprīdītis"-Paspārne'!X104,'[1]PI"Sprīdītis"-jauniešu māja'!X104)</f>
        <v>0</v>
      </c>
      <c r="G104" s="92">
        <f>SUM('[1]PI"Sprīdītis"-bez struktv.'!Y104,'[1]PI"Sprīdītis"-Paspārne'!Y104,'[1]PI"Sprīdītis"-jauniešu māja'!Y104)</f>
        <v>0</v>
      </c>
      <c r="H104" s="109">
        <f>SUM('[1]PI"Sprīdītis"-bez struktv.'!Z104,'[1]PI"Sprīdītis"-Paspārne'!Z104,'[1]PI"Sprīdītis"-jauniešu māja'!Z104)</f>
        <v>0</v>
      </c>
    </row>
    <row r="105" spans="1:8" s="285" customFormat="1" ht="19.5">
      <c r="A105" s="283">
        <v>1530</v>
      </c>
      <c r="B105" s="284" t="s">
        <v>109</v>
      </c>
      <c r="C105" s="92">
        <f t="shared" si="4"/>
        <v>0</v>
      </c>
      <c r="D105" s="92">
        <f>SUM('[1]PI"Sprīdītis"-bez struktv.'!V105,'[1]PI"Sprīdītis"-Paspārne'!V105,'[1]PI"Sprīdītis"-jauniešu māja'!V105)</f>
        <v>0</v>
      </c>
      <c r="E105" s="92">
        <f>SUM('[1]PI"Sprīdītis"-bez struktv.'!W105,'[1]PI"Sprīdītis"-Paspārne'!W105,'[1]PI"Sprīdītis"-jauniešu māja'!W105)</f>
        <v>0</v>
      </c>
      <c r="F105" s="92">
        <f>SUM('[1]PI"Sprīdītis"-bez struktv.'!X105,'[1]PI"Sprīdītis"-Paspārne'!X105,'[1]PI"Sprīdītis"-jauniešu māja'!X105)</f>
        <v>0</v>
      </c>
      <c r="G105" s="92">
        <f>SUM('[1]PI"Sprīdītis"-bez struktv.'!Y105,'[1]PI"Sprīdītis"-Paspārne'!Y105,'[1]PI"Sprīdītis"-jauniešu māja'!Y105)</f>
        <v>0</v>
      </c>
      <c r="H105" s="109">
        <f>SUM('[1]PI"Sprīdītis"-bez struktv.'!Z105,'[1]PI"Sprīdītis"-Paspārne'!Z105,'[1]PI"Sprīdītis"-jauniešu māja'!Z105)</f>
        <v>0</v>
      </c>
    </row>
    <row r="106" spans="1:8" s="285" customFormat="1" ht="19.5">
      <c r="A106" s="283">
        <v>1540</v>
      </c>
      <c r="B106" s="284" t="s">
        <v>110</v>
      </c>
      <c r="C106" s="92">
        <f t="shared" si="4"/>
        <v>1585</v>
      </c>
      <c r="D106" s="92">
        <f>SUM('[1]PI"Sprīdītis"-bez struktv.'!V106,'[1]PI"Sprīdītis"-Paspārne'!V106,'[1]PI"Sprīdītis"-jauniešu māja'!V106)</f>
        <v>1585</v>
      </c>
      <c r="E106" s="92">
        <f>SUM('[1]PI"Sprīdītis"-bez struktv.'!W106,'[1]PI"Sprīdītis"-Paspārne'!W106,'[1]PI"Sprīdītis"-jauniešu māja'!W106)</f>
        <v>0</v>
      </c>
      <c r="F106" s="92">
        <f>SUM('[1]PI"Sprīdītis"-bez struktv.'!X106,'[1]PI"Sprīdītis"-Paspārne'!X106,'[1]PI"Sprīdītis"-jauniešu māja'!X106)</f>
        <v>0</v>
      </c>
      <c r="G106" s="92">
        <f>SUM('[1]PI"Sprīdītis"-bez struktv.'!Y106,'[1]PI"Sprīdītis"-Paspārne'!Y106,'[1]PI"Sprīdītis"-jauniešu māja'!Y106)</f>
        <v>0</v>
      </c>
      <c r="H106" s="109">
        <f>SUM('[1]PI"Sprīdītis"-bez struktv.'!Z106,'[1]PI"Sprīdītis"-Paspārne'!Z106,'[1]PI"Sprīdītis"-jauniešu māja'!Z106)</f>
        <v>0</v>
      </c>
    </row>
    <row r="107" spans="1:8" s="285" customFormat="1" ht="19.5">
      <c r="A107" s="283">
        <v>1550</v>
      </c>
      <c r="B107" s="284" t="s">
        <v>111</v>
      </c>
      <c r="C107" s="92">
        <f t="shared" si="4"/>
        <v>3197</v>
      </c>
      <c r="D107" s="92">
        <f>SUM('[1]PI"Sprīdītis"-bez struktv.'!V107,'[1]PI"Sprīdītis"-Paspārne'!V107,'[1]PI"Sprīdītis"-jauniešu māja'!V107)</f>
        <v>3197</v>
      </c>
      <c r="E107" s="92">
        <f>SUM('[1]PI"Sprīdītis"-bez struktv.'!W107,'[1]PI"Sprīdītis"-Paspārne'!W107,'[1]PI"Sprīdītis"-jauniešu māja'!W107)</f>
        <v>0</v>
      </c>
      <c r="F107" s="92">
        <f>SUM('[1]PI"Sprīdītis"-bez struktv.'!X107,'[1]PI"Sprīdītis"-Paspārne'!X107,'[1]PI"Sprīdītis"-jauniešu māja'!X107)</f>
        <v>0</v>
      </c>
      <c r="G107" s="92">
        <f>SUM('[1]PI"Sprīdītis"-bez struktv.'!Y107,'[1]PI"Sprīdītis"-Paspārne'!Y107,'[1]PI"Sprīdītis"-jauniešu māja'!Y107)</f>
        <v>0</v>
      </c>
      <c r="H107" s="109">
        <f>SUM('[1]PI"Sprīdītis"-bez struktv.'!Z107,'[1]PI"Sprīdītis"-Paspārne'!Z107,'[1]PI"Sprīdītis"-jauniešu māja'!Z107)</f>
        <v>0</v>
      </c>
    </row>
    <row r="108" spans="1:8" s="285" customFormat="1" ht="9.75">
      <c r="A108" s="289">
        <v>1551</v>
      </c>
      <c r="B108" s="284" t="s">
        <v>112</v>
      </c>
      <c r="C108" s="92">
        <f t="shared" si="4"/>
        <v>652</v>
      </c>
      <c r="D108" s="92">
        <f>SUM('[1]PI"Sprīdītis"-bez struktv.'!V108,'[1]PI"Sprīdītis"-Paspārne'!V108,'[1]PI"Sprīdītis"-jauniešu māja'!V108)</f>
        <v>652</v>
      </c>
      <c r="E108" s="92">
        <f>SUM('[1]PI"Sprīdītis"-bez struktv.'!W108,'[1]PI"Sprīdītis"-Paspārne'!W108,'[1]PI"Sprīdītis"-jauniešu māja'!W108)</f>
        <v>0</v>
      </c>
      <c r="F108" s="92">
        <f>SUM('[1]PI"Sprīdītis"-bez struktv.'!X108,'[1]PI"Sprīdītis"-Paspārne'!X108,'[1]PI"Sprīdītis"-jauniešu māja'!X108)</f>
        <v>0</v>
      </c>
      <c r="G108" s="92">
        <f>SUM('[1]PI"Sprīdītis"-bez struktv.'!Y108,'[1]PI"Sprīdītis"-Paspārne'!Y108,'[1]PI"Sprīdītis"-jauniešu māja'!Y108)</f>
        <v>0</v>
      </c>
      <c r="H108" s="109">
        <f>SUM('[1]PI"Sprīdītis"-bez struktv.'!Z108,'[1]PI"Sprīdītis"-Paspārne'!Z108,'[1]PI"Sprīdītis"-jauniešu māja'!Z108)</f>
        <v>0</v>
      </c>
    </row>
    <row r="109" spans="1:8" s="285" customFormat="1" ht="9.75">
      <c r="A109" s="289">
        <v>1552</v>
      </c>
      <c r="B109" s="284" t="s">
        <v>113</v>
      </c>
      <c r="C109" s="92">
        <f t="shared" si="4"/>
        <v>1760</v>
      </c>
      <c r="D109" s="92">
        <f>SUM('[1]PI"Sprīdītis"-bez struktv.'!V109,'[1]PI"Sprīdītis"-Paspārne'!V109,'[1]PI"Sprīdītis"-jauniešu māja'!V109)</f>
        <v>1760</v>
      </c>
      <c r="E109" s="92">
        <f>SUM('[1]PI"Sprīdītis"-bez struktv.'!W109,'[1]PI"Sprīdītis"-Paspārne'!W109,'[1]PI"Sprīdītis"-jauniešu māja'!W109)</f>
        <v>0</v>
      </c>
      <c r="F109" s="92">
        <f>SUM('[1]PI"Sprīdītis"-bez struktv.'!X109,'[1]PI"Sprīdītis"-Paspārne'!X109,'[1]PI"Sprīdītis"-jauniešu māja'!X109)</f>
        <v>0</v>
      </c>
      <c r="G109" s="92">
        <f>SUM('[1]PI"Sprīdītis"-bez struktv.'!Y109,'[1]PI"Sprīdītis"-Paspārne'!Y109,'[1]PI"Sprīdītis"-jauniešu māja'!Y109)</f>
        <v>0</v>
      </c>
      <c r="H109" s="109">
        <f>SUM('[1]PI"Sprīdītis"-bez struktv.'!Z109,'[1]PI"Sprīdītis"-Paspārne'!Z109,'[1]PI"Sprīdītis"-jauniešu māja'!Z109)</f>
        <v>0</v>
      </c>
    </row>
    <row r="110" spans="1:8" s="285" customFormat="1" ht="19.5">
      <c r="A110" s="289">
        <v>1553</v>
      </c>
      <c r="B110" s="284" t="s">
        <v>114</v>
      </c>
      <c r="C110" s="92">
        <f t="shared" si="4"/>
        <v>200</v>
      </c>
      <c r="D110" s="92">
        <f>SUM('[1]PI"Sprīdītis"-bez struktv.'!V110,'[1]PI"Sprīdītis"-Paspārne'!V110,'[1]PI"Sprīdītis"-jauniešu māja'!V110)</f>
        <v>200</v>
      </c>
      <c r="E110" s="92">
        <f>SUM('[1]PI"Sprīdītis"-bez struktv.'!W110,'[1]PI"Sprīdītis"-Paspārne'!W110,'[1]PI"Sprīdītis"-jauniešu māja'!W110)</f>
        <v>0</v>
      </c>
      <c r="F110" s="92">
        <f>SUM('[1]PI"Sprīdītis"-bez struktv.'!X110,'[1]PI"Sprīdītis"-Paspārne'!X110,'[1]PI"Sprīdītis"-jauniešu māja'!X110)</f>
        <v>0</v>
      </c>
      <c r="G110" s="92">
        <f>SUM('[1]PI"Sprīdītis"-bez struktv.'!Y110,'[1]PI"Sprīdītis"-Paspārne'!Y110,'[1]PI"Sprīdītis"-jauniešu māja'!Y110)</f>
        <v>0</v>
      </c>
      <c r="H110" s="109">
        <f>SUM('[1]PI"Sprīdītis"-bez struktv.'!Z110,'[1]PI"Sprīdītis"-Paspārne'!Z110,'[1]PI"Sprīdītis"-jauniešu māja'!Z110)</f>
        <v>0</v>
      </c>
    </row>
    <row r="111" spans="1:8" s="285" customFormat="1" ht="29.25">
      <c r="A111" s="289">
        <v>1554</v>
      </c>
      <c r="B111" s="284" t="s">
        <v>115</v>
      </c>
      <c r="C111" s="92">
        <f t="shared" si="4"/>
        <v>400</v>
      </c>
      <c r="D111" s="92">
        <f>SUM('[1]PI"Sprīdītis"-bez struktv.'!V111,'[1]PI"Sprīdītis"-Paspārne'!V111,'[1]PI"Sprīdītis"-jauniešu māja'!V111)</f>
        <v>400</v>
      </c>
      <c r="E111" s="92">
        <f>SUM('[1]PI"Sprīdītis"-bez struktv.'!W111,'[1]PI"Sprīdītis"-Paspārne'!W111,'[1]PI"Sprīdītis"-jauniešu māja'!W111)</f>
        <v>0</v>
      </c>
      <c r="F111" s="92">
        <f>SUM('[1]PI"Sprīdītis"-bez struktv.'!X111,'[1]PI"Sprīdītis"-Paspārne'!X111,'[1]PI"Sprīdītis"-jauniešu māja'!X111)</f>
        <v>0</v>
      </c>
      <c r="G111" s="92">
        <f>SUM('[1]PI"Sprīdītis"-bez struktv.'!Y111,'[1]PI"Sprīdītis"-Paspārne'!Y111,'[1]PI"Sprīdītis"-jauniešu māja'!Y111)</f>
        <v>0</v>
      </c>
      <c r="H111" s="109">
        <f>SUM('[1]PI"Sprīdītis"-bez struktv.'!Z111,'[1]PI"Sprīdītis"-Paspārne'!Z111,'[1]PI"Sprīdītis"-jauniešu māja'!Z111)</f>
        <v>0</v>
      </c>
    </row>
    <row r="112" spans="1:8" s="285" customFormat="1" ht="19.5">
      <c r="A112" s="289">
        <v>1555</v>
      </c>
      <c r="B112" s="284" t="s">
        <v>116</v>
      </c>
      <c r="C112" s="92">
        <f t="shared" si="4"/>
        <v>185</v>
      </c>
      <c r="D112" s="92">
        <f>SUM('[1]PI"Sprīdītis"-bez struktv.'!V112,'[1]PI"Sprīdītis"-Paspārne'!V112,'[1]PI"Sprīdītis"-jauniešu māja'!V112)</f>
        <v>185</v>
      </c>
      <c r="E112" s="92">
        <f>SUM('[1]PI"Sprīdītis"-bez struktv.'!W112,'[1]PI"Sprīdītis"-Paspārne'!W112,'[1]PI"Sprīdītis"-jauniešu māja'!W112)</f>
        <v>0</v>
      </c>
      <c r="F112" s="92">
        <f>SUM('[1]PI"Sprīdītis"-bez struktv.'!X112,'[1]PI"Sprīdītis"-Paspārne'!X112,'[1]PI"Sprīdītis"-jauniešu māja'!X112)</f>
        <v>0</v>
      </c>
      <c r="G112" s="92">
        <f>SUM('[1]PI"Sprīdītis"-bez struktv.'!Y112,'[1]PI"Sprīdītis"-Paspārne'!Y112,'[1]PI"Sprīdītis"-jauniešu māja'!Y112)</f>
        <v>0</v>
      </c>
      <c r="H112" s="109">
        <f>SUM('[1]PI"Sprīdītis"-bez struktv.'!Z112,'[1]PI"Sprīdītis"-Paspārne'!Z112,'[1]PI"Sprīdītis"-jauniešu māja'!Z112)</f>
        <v>0</v>
      </c>
    </row>
    <row r="113" spans="1:8" s="285" customFormat="1" ht="19.5">
      <c r="A113" s="289">
        <v>1559</v>
      </c>
      <c r="B113" s="284" t="s">
        <v>117</v>
      </c>
      <c r="C113" s="92">
        <f t="shared" si="4"/>
        <v>0</v>
      </c>
      <c r="D113" s="92">
        <f>SUM('[1]PI"Sprīdītis"-bez struktv.'!V113,'[1]PI"Sprīdītis"-Paspārne'!V113,'[1]PI"Sprīdītis"-jauniešu māja'!V113)</f>
        <v>0</v>
      </c>
      <c r="E113" s="92">
        <f>SUM('[1]PI"Sprīdītis"-bez struktv.'!W113,'[1]PI"Sprīdītis"-Paspārne'!W113,'[1]PI"Sprīdītis"-jauniešu māja'!W113)</f>
        <v>0</v>
      </c>
      <c r="F113" s="92">
        <f>SUM('[1]PI"Sprīdītis"-bez struktv.'!X113,'[1]PI"Sprīdītis"-Paspārne'!X113,'[1]PI"Sprīdītis"-jauniešu māja'!X113)</f>
        <v>0</v>
      </c>
      <c r="G113" s="92">
        <f>SUM('[1]PI"Sprīdītis"-bez struktv.'!Y113,'[1]PI"Sprīdītis"-Paspārne'!Y113,'[1]PI"Sprīdītis"-jauniešu māja'!Y113)</f>
        <v>0</v>
      </c>
      <c r="H113" s="109">
        <f>SUM('[1]PI"Sprīdītis"-bez struktv.'!Z113,'[1]PI"Sprīdītis"-Paspārne'!Z113,'[1]PI"Sprīdītis"-jauniešu māja'!Z113)</f>
        <v>0</v>
      </c>
    </row>
    <row r="114" spans="1:8" s="285" customFormat="1" ht="29.25">
      <c r="A114" s="283">
        <v>1560</v>
      </c>
      <c r="B114" s="284" t="s">
        <v>118</v>
      </c>
      <c r="C114" s="92">
        <f t="shared" si="4"/>
        <v>53104</v>
      </c>
      <c r="D114" s="92">
        <f>SUM('[1]PI"Sprīdītis"-bez struktv.'!V114,'[1]PI"Sprīdītis"-Paspārne'!V114,'[1]PI"Sprīdītis"-jauniešu māja'!V114)</f>
        <v>51104</v>
      </c>
      <c r="E114" s="92">
        <f>SUM('[1]PI"Sprīdītis"-bez struktv.'!W114,'[1]PI"Sprīdītis"-Paspārne'!W114,'[1]PI"Sprīdītis"-jauniešu māja'!W114)</f>
        <v>0</v>
      </c>
      <c r="F114" s="92">
        <f>SUM('[1]PI"Sprīdītis"-bez struktv.'!X114,'[1]PI"Sprīdītis"-Paspārne'!X114,'[1]PI"Sprīdītis"-jauniešu māja'!X114)</f>
        <v>0</v>
      </c>
      <c r="G114" s="92">
        <f>SUM('[1]PI"Sprīdītis"-bez struktv.'!Y114,'[1]PI"Sprīdītis"-Paspārne'!Y114,'[1]PI"Sprīdītis"-jauniešu māja'!Y114)</f>
        <v>0</v>
      </c>
      <c r="H114" s="109">
        <f>SUM('[1]PI"Sprīdītis"-bez struktv.'!Z114,'[1]PI"Sprīdītis"-Paspārne'!Z114,'[1]PI"Sprīdītis"-jauniešu māja'!Z114)</f>
        <v>2000</v>
      </c>
    </row>
    <row r="115" spans="1:8" s="285" customFormat="1" ht="19.5">
      <c r="A115" s="289">
        <v>1561</v>
      </c>
      <c r="B115" s="284" t="s">
        <v>119</v>
      </c>
      <c r="C115" s="92">
        <f t="shared" si="4"/>
        <v>7972</v>
      </c>
      <c r="D115" s="92">
        <f>SUM('[1]PI"Sprīdītis"-bez struktv.'!V115,'[1]PI"Sprīdītis"-Paspārne'!V115,'[1]PI"Sprīdītis"-jauniešu māja'!V115)</f>
        <v>5972</v>
      </c>
      <c r="E115" s="92">
        <f>SUM('[1]PI"Sprīdītis"-bez struktv.'!W115,'[1]PI"Sprīdītis"-Paspārne'!W115,'[1]PI"Sprīdītis"-jauniešu māja'!W115)</f>
        <v>0</v>
      </c>
      <c r="F115" s="92">
        <f>SUM('[1]PI"Sprīdītis"-bez struktv.'!X115,'[1]PI"Sprīdītis"-Paspārne'!X115,'[1]PI"Sprīdītis"-jauniešu māja'!X115)</f>
        <v>0</v>
      </c>
      <c r="G115" s="92">
        <f>SUM('[1]PI"Sprīdītis"-bez struktv.'!Y115,'[1]PI"Sprīdītis"-Paspārne'!Y115,'[1]PI"Sprīdītis"-jauniešu māja'!Y115)</f>
        <v>0</v>
      </c>
      <c r="H115" s="109">
        <f>SUM('[1]PI"Sprīdītis"-bez struktv.'!Z115,'[1]PI"Sprīdītis"-Paspārne'!Z115,'[1]PI"Sprīdītis"-jauniešu māja'!Z115)</f>
        <v>2000</v>
      </c>
    </row>
    <row r="116" spans="1:8" s="285" customFormat="1" ht="19.5">
      <c r="A116" s="289">
        <v>1562</v>
      </c>
      <c r="B116" s="284" t="s">
        <v>120</v>
      </c>
      <c r="C116" s="92">
        <f t="shared" si="4"/>
        <v>278</v>
      </c>
      <c r="D116" s="92">
        <f>SUM('[1]PI"Sprīdītis"-bez struktv.'!V116,'[1]PI"Sprīdītis"-Paspārne'!V116,'[1]PI"Sprīdītis"-jauniešu māja'!V116)</f>
        <v>278</v>
      </c>
      <c r="E116" s="92">
        <f>SUM('[1]PI"Sprīdītis"-bez struktv.'!W116,'[1]PI"Sprīdītis"-Paspārne'!W116,'[1]PI"Sprīdītis"-jauniešu māja'!W116)</f>
        <v>0</v>
      </c>
      <c r="F116" s="92">
        <f>SUM('[1]PI"Sprīdītis"-bez struktv.'!X116,'[1]PI"Sprīdītis"-Paspārne'!X116,'[1]PI"Sprīdītis"-jauniešu māja'!X116)</f>
        <v>0</v>
      </c>
      <c r="G116" s="92">
        <f>SUM('[1]PI"Sprīdītis"-bez struktv.'!Y116,'[1]PI"Sprīdītis"-Paspārne'!Y116,'[1]PI"Sprīdītis"-jauniešu māja'!Y116)</f>
        <v>0</v>
      </c>
      <c r="H116" s="109">
        <f>SUM('[1]PI"Sprīdītis"-bez struktv.'!Z116,'[1]PI"Sprīdītis"-Paspārne'!Z116,'[1]PI"Sprīdītis"-jauniešu māja'!Z116)</f>
        <v>0</v>
      </c>
    </row>
    <row r="117" spans="1:8" s="285" customFormat="1" ht="9.75">
      <c r="A117" s="289">
        <v>1563</v>
      </c>
      <c r="B117" s="284" t="s">
        <v>121</v>
      </c>
      <c r="C117" s="92">
        <f t="shared" si="4"/>
        <v>37259</v>
      </c>
      <c r="D117" s="92">
        <f>SUM('[1]PI"Sprīdītis"-bez struktv.'!V117,'[1]PI"Sprīdītis"-Paspārne'!V117,'[1]PI"Sprīdītis"-jauniešu māja'!V117)</f>
        <v>37259</v>
      </c>
      <c r="E117" s="92">
        <f>SUM('[1]PI"Sprīdītis"-bez struktv.'!W117,'[1]PI"Sprīdītis"-Paspārne'!W117,'[1]PI"Sprīdītis"-jauniešu māja'!W117)</f>
        <v>0</v>
      </c>
      <c r="F117" s="92">
        <f>SUM('[1]PI"Sprīdītis"-bez struktv.'!X117,'[1]PI"Sprīdītis"-Paspārne'!X117,'[1]PI"Sprīdītis"-jauniešu māja'!X117)</f>
        <v>0</v>
      </c>
      <c r="G117" s="92">
        <f>SUM('[1]PI"Sprīdītis"-bez struktv.'!Y117,'[1]PI"Sprīdītis"-Paspārne'!Y117,'[1]PI"Sprīdītis"-jauniešu māja'!Y117)</f>
        <v>0</v>
      </c>
      <c r="H117" s="109">
        <f>SUM('[1]PI"Sprīdītis"-bez struktv.'!Z117,'[1]PI"Sprīdītis"-Paspārne'!Z117,'[1]PI"Sprīdītis"-jauniešu māja'!Z117)</f>
        <v>0</v>
      </c>
    </row>
    <row r="118" spans="1:8" s="285" customFormat="1" ht="9.75">
      <c r="A118" s="289">
        <v>1564</v>
      </c>
      <c r="B118" s="284" t="s">
        <v>122</v>
      </c>
      <c r="C118" s="92">
        <f t="shared" si="4"/>
        <v>0</v>
      </c>
      <c r="D118" s="92">
        <f>SUM('[1]PI"Sprīdītis"-bez struktv.'!V118,'[1]PI"Sprīdītis"-Paspārne'!V118,'[1]PI"Sprīdītis"-jauniešu māja'!V118)</f>
        <v>0</v>
      </c>
      <c r="E118" s="92">
        <f>SUM('[1]PI"Sprīdītis"-bez struktv.'!W118,'[1]PI"Sprīdītis"-Paspārne'!W118,'[1]PI"Sprīdītis"-jauniešu māja'!W118)</f>
        <v>0</v>
      </c>
      <c r="F118" s="92">
        <f>SUM('[1]PI"Sprīdītis"-bez struktv.'!X118,'[1]PI"Sprīdītis"-Paspārne'!X118,'[1]PI"Sprīdītis"-jauniešu māja'!X118)</f>
        <v>0</v>
      </c>
      <c r="G118" s="92">
        <f>SUM('[1]PI"Sprīdītis"-bez struktv.'!Y118,'[1]PI"Sprīdītis"-Paspārne'!Y118,'[1]PI"Sprīdītis"-jauniešu māja'!Y118)</f>
        <v>0</v>
      </c>
      <c r="H118" s="109">
        <f>SUM('[1]PI"Sprīdītis"-bez struktv.'!Z118,'[1]PI"Sprīdītis"-Paspārne'!Z118,'[1]PI"Sprīdītis"-jauniešu māja'!Z118)</f>
        <v>0</v>
      </c>
    </row>
    <row r="119" spans="1:8" s="285" customFormat="1" ht="9.75" customHeight="1">
      <c r="A119" s="289">
        <v>1565</v>
      </c>
      <c r="B119" s="284" t="s">
        <v>123</v>
      </c>
      <c r="C119" s="92">
        <f t="shared" si="4"/>
        <v>2598</v>
      </c>
      <c r="D119" s="92">
        <f>SUM('[1]PI"Sprīdītis"-bez struktv.'!V119,'[1]PI"Sprīdītis"-Paspārne'!V119,'[1]PI"Sprīdītis"-jauniešu māja'!V119)</f>
        <v>2598</v>
      </c>
      <c r="E119" s="92">
        <f>SUM('[1]PI"Sprīdītis"-bez struktv.'!W119,'[1]PI"Sprīdītis"-Paspārne'!W119,'[1]PI"Sprīdītis"-jauniešu māja'!W119)</f>
        <v>0</v>
      </c>
      <c r="F119" s="92">
        <f>SUM('[1]PI"Sprīdītis"-bez struktv.'!X119,'[1]PI"Sprīdītis"-Paspārne'!X119,'[1]PI"Sprīdītis"-jauniešu māja'!X119)</f>
        <v>0</v>
      </c>
      <c r="G119" s="92">
        <f>SUM('[1]PI"Sprīdītis"-bez struktv.'!Y119,'[1]PI"Sprīdītis"-Paspārne'!Y119,'[1]PI"Sprīdītis"-jauniešu māja'!Y119)</f>
        <v>0</v>
      </c>
      <c r="H119" s="109">
        <f>SUM('[1]PI"Sprīdītis"-bez struktv.'!Z119,'[1]PI"Sprīdītis"-Paspārne'!Z119,'[1]PI"Sprīdītis"-jauniešu māja'!Z119)</f>
        <v>0</v>
      </c>
    </row>
    <row r="120" spans="1:8" s="285" customFormat="1" ht="9.75" customHeight="1">
      <c r="A120" s="289">
        <v>1566</v>
      </c>
      <c r="B120" s="292" t="s">
        <v>124</v>
      </c>
      <c r="C120" s="92">
        <f t="shared" si="4"/>
        <v>153</v>
      </c>
      <c r="D120" s="92">
        <f>SUM('[1]PI"Sprīdītis"-bez struktv.'!V120,'[1]PI"Sprīdītis"-Paspārne'!V120,'[1]PI"Sprīdītis"-jauniešu māja'!V120)</f>
        <v>153</v>
      </c>
      <c r="E120" s="92">
        <f>SUM('[1]PI"Sprīdītis"-bez struktv.'!W120,'[1]PI"Sprīdītis"-Paspārne'!W120,'[1]PI"Sprīdītis"-jauniešu māja'!W120)</f>
        <v>0</v>
      </c>
      <c r="F120" s="92">
        <f>SUM('[1]PI"Sprīdītis"-bez struktv.'!X120,'[1]PI"Sprīdītis"-Paspārne'!X120,'[1]PI"Sprīdītis"-jauniešu māja'!X120)</f>
        <v>0</v>
      </c>
      <c r="G120" s="92">
        <f>SUM('[1]PI"Sprīdītis"-bez struktv.'!Y120,'[1]PI"Sprīdītis"-Paspārne'!Y120,'[1]PI"Sprīdītis"-jauniešu māja'!Y120)</f>
        <v>0</v>
      </c>
      <c r="H120" s="109">
        <f>SUM('[1]PI"Sprīdītis"-bez struktv.'!Z120,'[1]PI"Sprīdītis"-Paspārne'!Z120,'[1]PI"Sprīdītis"-jauniešu māja'!Z120)</f>
        <v>0</v>
      </c>
    </row>
    <row r="121" spans="1:8" s="285" customFormat="1" ht="41.25" customHeight="1">
      <c r="A121" s="289">
        <v>1567</v>
      </c>
      <c r="B121" s="292" t="s">
        <v>125</v>
      </c>
      <c r="C121" s="92">
        <f t="shared" si="4"/>
        <v>4080</v>
      </c>
      <c r="D121" s="92">
        <f>SUM('[1]PI"Sprīdītis"-bez struktv.'!V121,'[1]PI"Sprīdītis"-Paspārne'!V121,'[1]PI"Sprīdītis"-jauniešu māja'!V121)</f>
        <v>4080</v>
      </c>
      <c r="E121" s="92">
        <f>SUM('[1]PI"Sprīdītis"-bez struktv.'!W121,'[1]PI"Sprīdītis"-Paspārne'!W121,'[1]PI"Sprīdītis"-jauniešu māja'!W121)</f>
        <v>0</v>
      </c>
      <c r="F121" s="92">
        <f>SUM('[1]PI"Sprīdītis"-bez struktv.'!X121,'[1]PI"Sprīdītis"-Paspārne'!X121,'[1]PI"Sprīdītis"-jauniešu māja'!X121)</f>
        <v>0</v>
      </c>
      <c r="G121" s="92">
        <f>SUM('[1]PI"Sprīdītis"-bez struktv.'!Y121,'[1]PI"Sprīdītis"-Paspārne'!Y121,'[1]PI"Sprīdītis"-jauniešu māja'!Y121)</f>
        <v>0</v>
      </c>
      <c r="H121" s="109">
        <f>SUM('[1]PI"Sprīdītis"-bez struktv.'!Z121,'[1]PI"Sprīdītis"-Paspārne'!Z121,'[1]PI"Sprīdītis"-jauniešu māja'!Z121)</f>
        <v>0</v>
      </c>
    </row>
    <row r="122" spans="1:8" s="285" customFormat="1" ht="9.75" customHeight="1">
      <c r="A122" s="289">
        <v>1568</v>
      </c>
      <c r="B122" s="291" t="s">
        <v>126</v>
      </c>
      <c r="C122" s="92">
        <f t="shared" si="4"/>
        <v>764</v>
      </c>
      <c r="D122" s="92">
        <f>SUM('[1]PI"Sprīdītis"-bez struktv.'!V122,'[1]PI"Sprīdītis"-Paspārne'!V122,'[1]PI"Sprīdītis"-jauniešu māja'!V122)</f>
        <v>764</v>
      </c>
      <c r="E122" s="92">
        <f>SUM('[1]PI"Sprīdītis"-bez struktv.'!W122,'[1]PI"Sprīdītis"-Paspārne'!W122,'[1]PI"Sprīdītis"-jauniešu māja'!W122)</f>
        <v>0</v>
      </c>
      <c r="F122" s="92">
        <f>SUM('[1]PI"Sprīdītis"-bez struktv.'!X122,'[1]PI"Sprīdītis"-Paspārne'!X122,'[1]PI"Sprīdītis"-jauniešu māja'!X122)</f>
        <v>0</v>
      </c>
      <c r="G122" s="92">
        <f>SUM('[1]PI"Sprīdītis"-bez struktv.'!Y122,'[1]PI"Sprīdītis"-Paspārne'!Y122,'[1]PI"Sprīdītis"-jauniešu māja'!Y122)</f>
        <v>0</v>
      </c>
      <c r="H122" s="109">
        <f>SUM('[1]PI"Sprīdītis"-bez struktv.'!Z122,'[1]PI"Sprīdītis"-Paspārne'!Z122,'[1]PI"Sprīdītis"-jauniešu māja'!Z122)</f>
        <v>0</v>
      </c>
    </row>
    <row r="123" spans="1:8" s="285" customFormat="1" ht="9.75">
      <c r="A123" s="283">
        <v>1570</v>
      </c>
      <c r="B123" s="284" t="s">
        <v>127</v>
      </c>
      <c r="C123" s="92">
        <f t="shared" si="4"/>
        <v>1734</v>
      </c>
      <c r="D123" s="92">
        <f>SUM('[1]PI"Sprīdītis"-bez struktv.'!V123,'[1]PI"Sprīdītis"-Paspārne'!V123,'[1]PI"Sprīdītis"-jauniešu māja'!V123)</f>
        <v>1734</v>
      </c>
      <c r="E123" s="92">
        <f>SUM('[1]PI"Sprīdītis"-bez struktv.'!W123,'[1]PI"Sprīdītis"-Paspārne'!W123,'[1]PI"Sprīdītis"-jauniešu māja'!W123)</f>
        <v>0</v>
      </c>
      <c r="F123" s="92">
        <f>SUM('[1]PI"Sprīdītis"-bez struktv.'!X123,'[1]PI"Sprīdītis"-Paspārne'!X123,'[1]PI"Sprīdītis"-jauniešu māja'!X123)</f>
        <v>0</v>
      </c>
      <c r="G123" s="92">
        <f>SUM('[1]PI"Sprīdītis"-bez struktv.'!Y123,'[1]PI"Sprīdītis"-Paspārne'!Y123,'[1]PI"Sprīdītis"-jauniešu māja'!Y123)</f>
        <v>0</v>
      </c>
      <c r="H123" s="109">
        <f>SUM('[1]PI"Sprīdītis"-bez struktv.'!Z123,'[1]PI"Sprīdītis"-Paspārne'!Z123,'[1]PI"Sprīdītis"-jauniešu māja'!Z123)</f>
        <v>0</v>
      </c>
    </row>
    <row r="124" spans="1:8" s="285" customFormat="1" ht="19.5">
      <c r="A124" s="283">
        <v>1580</v>
      </c>
      <c r="B124" s="284" t="s">
        <v>128</v>
      </c>
      <c r="C124" s="92">
        <f t="shared" si="4"/>
        <v>75</v>
      </c>
      <c r="D124" s="92">
        <f>SUM('[1]PI"Sprīdītis"-bez struktv.'!V124,'[1]PI"Sprīdītis"-Paspārne'!V124,'[1]PI"Sprīdītis"-jauniešu māja'!V124)</f>
        <v>75</v>
      </c>
      <c r="E124" s="92">
        <f>SUM('[1]PI"Sprīdītis"-bez struktv.'!W124,'[1]PI"Sprīdītis"-Paspārne'!W124,'[1]PI"Sprīdītis"-jauniešu māja'!W124)</f>
        <v>0</v>
      </c>
      <c r="F124" s="92">
        <f>SUM('[1]PI"Sprīdītis"-bez struktv.'!X124,'[1]PI"Sprīdītis"-Paspārne'!X124,'[1]PI"Sprīdītis"-jauniešu māja'!X124)</f>
        <v>0</v>
      </c>
      <c r="G124" s="92">
        <f>SUM('[1]PI"Sprīdītis"-bez struktv.'!Y124,'[1]PI"Sprīdītis"-Paspārne'!Y124,'[1]PI"Sprīdītis"-jauniešu māja'!Y124)</f>
        <v>0</v>
      </c>
      <c r="H124" s="109">
        <f>SUM('[1]PI"Sprīdītis"-bez struktv.'!Z124,'[1]PI"Sprīdītis"-Paspārne'!Z124,'[1]PI"Sprīdītis"-jauniešu māja'!Z124)</f>
        <v>0</v>
      </c>
    </row>
    <row r="125" spans="1:8" s="285" customFormat="1" ht="9.75">
      <c r="A125" s="289">
        <v>1581</v>
      </c>
      <c r="B125" s="284" t="s">
        <v>129</v>
      </c>
      <c r="C125" s="92">
        <f t="shared" si="4"/>
        <v>0</v>
      </c>
      <c r="D125" s="92">
        <f>SUM('[1]PI"Sprīdītis"-bez struktv.'!V125,'[1]PI"Sprīdītis"-Paspārne'!V125,'[1]PI"Sprīdītis"-jauniešu māja'!V125)</f>
        <v>0</v>
      </c>
      <c r="E125" s="92">
        <f>SUM('[1]PI"Sprīdītis"-bez struktv.'!W125,'[1]PI"Sprīdītis"-Paspārne'!W125,'[1]PI"Sprīdītis"-jauniešu māja'!W125)</f>
        <v>0</v>
      </c>
      <c r="F125" s="92">
        <f>SUM('[1]PI"Sprīdītis"-bez struktv.'!X125,'[1]PI"Sprīdītis"-Paspārne'!X125,'[1]PI"Sprīdītis"-jauniešu māja'!X125)</f>
        <v>0</v>
      </c>
      <c r="G125" s="92">
        <f>SUM('[1]PI"Sprīdītis"-bez struktv.'!Y125,'[1]PI"Sprīdītis"-Paspārne'!Y125,'[1]PI"Sprīdītis"-jauniešu māja'!Y125)</f>
        <v>0</v>
      </c>
      <c r="H125" s="109">
        <f>SUM('[1]PI"Sprīdītis"-bez struktv.'!Z125,'[1]PI"Sprīdītis"-Paspārne'!Z125,'[1]PI"Sprīdītis"-jauniešu māja'!Z125)</f>
        <v>0</v>
      </c>
    </row>
    <row r="126" spans="1:8" s="285" customFormat="1" ht="19.5">
      <c r="A126" s="289">
        <v>1583</v>
      </c>
      <c r="B126" s="284" t="s">
        <v>130</v>
      </c>
      <c r="C126" s="92">
        <f t="shared" si="4"/>
        <v>75</v>
      </c>
      <c r="D126" s="92">
        <f>SUM('[1]PI"Sprīdītis"-bez struktv.'!V126,'[1]PI"Sprīdītis"-Paspārne'!V126,'[1]PI"Sprīdītis"-jauniešu māja'!V126)</f>
        <v>75</v>
      </c>
      <c r="E126" s="92">
        <f>SUM('[1]PI"Sprīdītis"-bez struktv.'!W126,'[1]PI"Sprīdītis"-Paspārne'!W126,'[1]PI"Sprīdītis"-jauniešu māja'!W126)</f>
        <v>0</v>
      </c>
      <c r="F126" s="92">
        <f>SUM('[1]PI"Sprīdītis"-bez struktv.'!X126,'[1]PI"Sprīdītis"-Paspārne'!X126,'[1]PI"Sprīdītis"-jauniešu māja'!X126)</f>
        <v>0</v>
      </c>
      <c r="G126" s="92">
        <f>SUM('[1]PI"Sprīdītis"-bez struktv.'!Y126,'[1]PI"Sprīdītis"-Paspārne'!Y126,'[1]PI"Sprīdītis"-jauniešu māja'!Y126)</f>
        <v>0</v>
      </c>
      <c r="H126" s="109">
        <f>SUM('[1]PI"Sprīdītis"-bez struktv.'!Z126,'[1]PI"Sprīdītis"-Paspārne'!Z126,'[1]PI"Sprīdītis"-jauniešu māja'!Z126)</f>
        <v>0</v>
      </c>
    </row>
    <row r="127" spans="1:8" s="285" customFormat="1" ht="9.75">
      <c r="A127" s="283">
        <v>1590</v>
      </c>
      <c r="B127" s="284" t="s">
        <v>131</v>
      </c>
      <c r="C127" s="92">
        <f t="shared" si="4"/>
        <v>510</v>
      </c>
      <c r="D127" s="92">
        <f>SUM('[1]PI"Sprīdītis"-bez struktv.'!V127,'[1]PI"Sprīdītis"-Paspārne'!V127,'[1]PI"Sprīdītis"-jauniešu māja'!V127)</f>
        <v>510</v>
      </c>
      <c r="E127" s="92">
        <f>SUM('[1]PI"Sprīdītis"-bez struktv.'!W127,'[1]PI"Sprīdītis"-Paspārne'!W127,'[1]PI"Sprīdītis"-jauniešu māja'!W127)</f>
        <v>0</v>
      </c>
      <c r="F127" s="92">
        <f>SUM('[1]PI"Sprīdītis"-bez struktv.'!X127,'[1]PI"Sprīdītis"-Paspārne'!X127,'[1]PI"Sprīdītis"-jauniešu māja'!X127)</f>
        <v>0</v>
      </c>
      <c r="G127" s="92">
        <f>SUM('[1]PI"Sprīdītis"-bez struktv.'!Y127,'[1]PI"Sprīdītis"-Paspārne'!Y127,'[1]PI"Sprīdītis"-jauniešu māja'!Y127)</f>
        <v>0</v>
      </c>
      <c r="H127" s="109">
        <f>SUM('[1]PI"Sprīdītis"-bez struktv.'!Z127,'[1]PI"Sprīdītis"-Paspārne'!Z127,'[1]PI"Sprīdītis"-jauniešu māja'!Z127)</f>
        <v>0</v>
      </c>
    </row>
    <row r="128" spans="1:8" s="265" customFormat="1" ht="22.5">
      <c r="A128" s="281">
        <v>1600</v>
      </c>
      <c r="B128" s="282" t="s">
        <v>132</v>
      </c>
      <c r="C128" s="88">
        <f t="shared" si="4"/>
        <v>388</v>
      </c>
      <c r="D128" s="88">
        <f>SUM('[1]PI"Sprīdītis"-bez struktv.'!V128,'[1]PI"Sprīdītis"-Paspārne'!V128,'[1]PI"Sprīdītis"-jauniešu māja'!V128)</f>
        <v>388</v>
      </c>
      <c r="E128" s="88">
        <f>SUM('[1]PI"Sprīdītis"-bez struktv.'!W128,'[1]PI"Sprīdītis"-Paspārne'!W128,'[1]PI"Sprīdītis"-jauniešu māja'!W128)</f>
        <v>0</v>
      </c>
      <c r="F128" s="88">
        <f>SUM('[1]PI"Sprīdītis"-bez struktv.'!X128,'[1]PI"Sprīdītis"-Paspārne'!X128,'[1]PI"Sprīdītis"-jauniešu māja'!X128)</f>
        <v>0</v>
      </c>
      <c r="G128" s="88">
        <f>SUM('[1]PI"Sprīdītis"-bez struktv.'!Y128,'[1]PI"Sprīdītis"-Paspārne'!Y128,'[1]PI"Sprīdītis"-jauniešu māja'!Y128)</f>
        <v>0</v>
      </c>
      <c r="H128" s="127">
        <f>SUM('[1]PI"Sprīdītis"-bez struktv.'!Z128,'[1]PI"Sprīdītis"-Paspārne'!Z128,'[1]PI"Sprīdītis"-jauniešu māja'!Z128)</f>
        <v>0</v>
      </c>
    </row>
    <row r="129" spans="1:8" s="285" customFormat="1" ht="9.75">
      <c r="A129" s="283">
        <v>1610</v>
      </c>
      <c r="B129" s="284" t="s">
        <v>133</v>
      </c>
      <c r="C129" s="92">
        <f t="shared" si="4"/>
        <v>324</v>
      </c>
      <c r="D129" s="92">
        <f>SUM('[1]PI"Sprīdītis"-bez struktv.'!V129,'[1]PI"Sprīdītis"-Paspārne'!V129,'[1]PI"Sprīdītis"-jauniešu māja'!V129)</f>
        <v>324</v>
      </c>
      <c r="E129" s="92">
        <f>SUM('[1]PI"Sprīdītis"-bez struktv.'!W129,'[1]PI"Sprīdītis"-Paspārne'!W129,'[1]PI"Sprīdītis"-jauniešu māja'!W129)</f>
        <v>0</v>
      </c>
      <c r="F129" s="92">
        <f>SUM('[1]PI"Sprīdītis"-bez struktv.'!X129,'[1]PI"Sprīdītis"-Paspārne'!X129,'[1]PI"Sprīdītis"-jauniešu māja'!X129)</f>
        <v>0</v>
      </c>
      <c r="G129" s="92">
        <f>SUM('[1]PI"Sprīdītis"-bez struktv.'!Y129,'[1]PI"Sprīdītis"-Paspārne'!Y129,'[1]PI"Sprīdītis"-jauniešu māja'!Y129)</f>
        <v>0</v>
      </c>
      <c r="H129" s="109">
        <f>SUM('[1]PI"Sprīdītis"-bez struktv.'!Z129,'[1]PI"Sprīdītis"-Paspārne'!Z129,'[1]PI"Sprīdītis"-jauniešu māja'!Z129)</f>
        <v>0</v>
      </c>
    </row>
    <row r="130" spans="1:8" s="285" customFormat="1" ht="9.75">
      <c r="A130" s="283">
        <v>1620</v>
      </c>
      <c r="B130" s="284" t="s">
        <v>134</v>
      </c>
      <c r="C130" s="92">
        <f t="shared" si="4"/>
        <v>64</v>
      </c>
      <c r="D130" s="92">
        <f>SUM('[1]PI"Sprīdītis"-bez struktv.'!V130,'[1]PI"Sprīdītis"-Paspārne'!V130,'[1]PI"Sprīdītis"-jauniešu māja'!V130)</f>
        <v>64</v>
      </c>
      <c r="E130" s="92">
        <f>SUM('[1]PI"Sprīdītis"-bez struktv.'!W130,'[1]PI"Sprīdītis"-Paspārne'!W130,'[1]PI"Sprīdītis"-jauniešu māja'!W130)</f>
        <v>0</v>
      </c>
      <c r="F130" s="92">
        <f>SUM('[1]PI"Sprīdītis"-bez struktv.'!X130,'[1]PI"Sprīdītis"-Paspārne'!X130,'[1]PI"Sprīdītis"-jauniešu māja'!X130)</f>
        <v>0</v>
      </c>
      <c r="G130" s="92">
        <f>SUM('[1]PI"Sprīdītis"-bez struktv.'!Y130,'[1]PI"Sprīdītis"-Paspārne'!Y130,'[1]PI"Sprīdītis"-jauniešu māja'!Y130)</f>
        <v>0</v>
      </c>
      <c r="H130" s="109">
        <f>SUM('[1]PI"Sprīdītis"-bez struktv.'!Z130,'[1]PI"Sprīdītis"-Paspārne'!Z130,'[1]PI"Sprīdītis"-jauniešu māja'!Z130)</f>
        <v>0</v>
      </c>
    </row>
    <row r="131" spans="1:8" s="285" customFormat="1" ht="9.75">
      <c r="A131" s="283">
        <v>1630</v>
      </c>
      <c r="B131" s="284" t="s">
        <v>135</v>
      </c>
      <c r="C131" s="92">
        <f t="shared" si="4"/>
        <v>0</v>
      </c>
      <c r="D131" s="92">
        <f>SUM('[1]PI"Sprīdītis"-bez struktv.'!V131,'[1]PI"Sprīdītis"-Paspārne'!V131,'[1]PI"Sprīdītis"-jauniešu māja'!V131)</f>
        <v>0</v>
      </c>
      <c r="E131" s="92">
        <f>SUM('[1]PI"Sprīdītis"-bez struktv.'!W131,'[1]PI"Sprīdītis"-Paspārne'!W131,'[1]PI"Sprīdītis"-jauniešu māja'!W131)</f>
        <v>0</v>
      </c>
      <c r="F131" s="92">
        <f>SUM('[1]PI"Sprīdītis"-bez struktv.'!X131,'[1]PI"Sprīdītis"-Paspārne'!X131,'[1]PI"Sprīdītis"-jauniešu māja'!X131)</f>
        <v>0</v>
      </c>
      <c r="G131" s="92">
        <f>SUM('[1]PI"Sprīdītis"-bez struktv.'!Y131,'[1]PI"Sprīdītis"-Paspārne'!Y131,'[1]PI"Sprīdītis"-jauniešu māja'!Y131)</f>
        <v>0</v>
      </c>
      <c r="H131" s="109">
        <f>SUM('[1]PI"Sprīdītis"-bez struktv.'!Z131,'[1]PI"Sprīdītis"-Paspārne'!Z131,'[1]PI"Sprīdītis"-jauniešu māja'!Z131)</f>
        <v>0</v>
      </c>
    </row>
    <row r="132" spans="1:8" s="265" customFormat="1" ht="22.5">
      <c r="A132" s="281">
        <v>2000</v>
      </c>
      <c r="B132" s="282" t="s">
        <v>136</v>
      </c>
      <c r="C132" s="88">
        <f t="shared" si="4"/>
        <v>0</v>
      </c>
      <c r="D132" s="88">
        <f>SUM('[1]PI"Sprīdītis"-bez struktv.'!V132,'[1]PI"Sprīdītis"-Paspārne'!V132,'[1]PI"Sprīdītis"-jauniešu māja'!V132)</f>
        <v>0</v>
      </c>
      <c r="E132" s="88">
        <f>SUM('[1]PI"Sprīdītis"-bez struktv.'!W132,'[1]PI"Sprīdītis"-Paspārne'!W132,'[1]PI"Sprīdītis"-jauniešu māja'!W132)</f>
        <v>0</v>
      </c>
      <c r="F132" s="88">
        <f>SUM('[1]PI"Sprīdītis"-bez struktv.'!X132,'[1]PI"Sprīdītis"-Paspārne'!X132,'[1]PI"Sprīdītis"-jauniešu māja'!X132)</f>
        <v>0</v>
      </c>
      <c r="G132" s="88">
        <f>SUM('[1]PI"Sprīdītis"-bez struktv.'!Y132,'[1]PI"Sprīdītis"-Paspārne'!Y132,'[1]PI"Sprīdītis"-jauniešu māja'!Y132)</f>
        <v>0</v>
      </c>
      <c r="H132" s="127">
        <f>SUM('[1]PI"Sprīdītis"-bez struktv.'!Z132,'[1]PI"Sprīdītis"-Paspārne'!Z132,'[1]PI"Sprīdītis"-jauniešu māja'!Z132)</f>
        <v>0</v>
      </c>
    </row>
    <row r="133" spans="1:8" s="265" customFormat="1" ht="22.5">
      <c r="A133" s="281">
        <v>3000</v>
      </c>
      <c r="B133" s="282" t="s">
        <v>137</v>
      </c>
      <c r="C133" s="88">
        <f t="shared" si="4"/>
        <v>0</v>
      </c>
      <c r="D133" s="88">
        <f>SUM('[1]PI"Sprīdītis"-bez struktv.'!V133,'[1]PI"Sprīdītis"-Paspārne'!V133,'[1]PI"Sprīdītis"-jauniešu māja'!V133)</f>
        <v>0</v>
      </c>
      <c r="E133" s="88">
        <f>SUM('[1]PI"Sprīdītis"-bez struktv.'!W133,'[1]PI"Sprīdītis"-Paspārne'!W133,'[1]PI"Sprīdītis"-jauniešu māja'!W133)</f>
        <v>0</v>
      </c>
      <c r="F133" s="88">
        <f>SUM('[1]PI"Sprīdītis"-bez struktv.'!X133,'[1]PI"Sprīdītis"-Paspārne'!X133,'[1]PI"Sprīdītis"-jauniešu māja'!X133)</f>
        <v>0</v>
      </c>
      <c r="G133" s="88">
        <f>SUM('[1]PI"Sprīdītis"-bez struktv.'!Y133,'[1]PI"Sprīdītis"-Paspārne'!Y133,'[1]PI"Sprīdītis"-jauniešu māja'!Y133)</f>
        <v>0</v>
      </c>
      <c r="H133" s="127">
        <f>SUM('[1]PI"Sprīdītis"-bez struktv.'!Z133,'[1]PI"Sprīdītis"-Paspārne'!Z133,'[1]PI"Sprīdītis"-jauniešu māja'!Z133)</f>
        <v>0</v>
      </c>
    </row>
    <row r="134" spans="1:8" s="69" customFormat="1" ht="11.25">
      <c r="A134" s="280">
        <v>3100</v>
      </c>
      <c r="B134" s="260" t="s">
        <v>138</v>
      </c>
      <c r="C134" s="46">
        <f aca="true" t="shared" si="5" ref="C134:C158">SUM(D134:H134)</f>
        <v>0</v>
      </c>
      <c r="D134" s="46">
        <f>SUM('[1]PI"Sprīdītis"-bez struktv.'!V134,'[1]PI"Sprīdītis"-Paspārne'!V134,'[1]PI"Sprīdītis"-jauniešu māja'!V134)</f>
        <v>0</v>
      </c>
      <c r="E134" s="46">
        <f>SUM('[1]PI"Sprīdītis"-bez struktv.'!W134,'[1]PI"Sprīdītis"-Paspārne'!W134,'[1]PI"Sprīdītis"-jauniešu māja'!W134)</f>
        <v>0</v>
      </c>
      <c r="F134" s="46">
        <f>SUM('[1]PI"Sprīdītis"-bez struktv.'!X134,'[1]PI"Sprīdītis"-Paspārne'!X134,'[1]PI"Sprīdītis"-jauniešu māja'!X134)</f>
        <v>0</v>
      </c>
      <c r="G134" s="46">
        <f>SUM('[1]PI"Sprīdītis"-bez struktv.'!Y134,'[1]PI"Sprīdītis"-Paspārne'!Y134,'[1]PI"Sprīdītis"-jauniešu māja'!Y134)</f>
        <v>0</v>
      </c>
      <c r="H134" s="47">
        <f>SUM('[1]PI"Sprīdītis"-bez struktv.'!Z134,'[1]PI"Sprīdītis"-Paspārne'!Z134,'[1]PI"Sprīdītis"-jauniešu māja'!Z134)</f>
        <v>0</v>
      </c>
    </row>
    <row r="135" spans="1:8" s="69" customFormat="1" ht="22.5">
      <c r="A135" s="280">
        <v>3200</v>
      </c>
      <c r="B135" s="260" t="s">
        <v>139</v>
      </c>
      <c r="C135" s="46">
        <f t="shared" si="5"/>
        <v>0</v>
      </c>
      <c r="D135" s="46">
        <f>SUM('[1]PI"Sprīdītis"-bez struktv.'!V135,'[1]PI"Sprīdītis"-Paspārne'!V135,'[1]PI"Sprīdītis"-jauniešu māja'!V135)</f>
        <v>0</v>
      </c>
      <c r="E135" s="46">
        <f>SUM('[1]PI"Sprīdītis"-bez struktv.'!W135,'[1]PI"Sprīdītis"-Paspārne'!W135,'[1]PI"Sprīdītis"-jauniešu māja'!W135)</f>
        <v>0</v>
      </c>
      <c r="F135" s="46">
        <f>SUM('[1]PI"Sprīdītis"-bez struktv.'!X135,'[1]PI"Sprīdītis"-Paspārne'!X135,'[1]PI"Sprīdītis"-jauniešu māja'!X135)</f>
        <v>0</v>
      </c>
      <c r="G135" s="46">
        <f>SUM('[1]PI"Sprīdītis"-bez struktv.'!Y135,'[1]PI"Sprīdītis"-Paspārne'!Y135,'[1]PI"Sprīdītis"-jauniešu māja'!Y135)</f>
        <v>0</v>
      </c>
      <c r="H135" s="47">
        <f>SUM('[1]PI"Sprīdītis"-bez struktv.'!Z135,'[1]PI"Sprīdītis"-Paspārne'!Z135,'[1]PI"Sprīdītis"-jauniešu māja'!Z135)</f>
        <v>0</v>
      </c>
    </row>
    <row r="136" spans="1:8" s="69" customFormat="1" ht="22.5">
      <c r="A136" s="280">
        <v>3300</v>
      </c>
      <c r="B136" s="260" t="s">
        <v>140</v>
      </c>
      <c r="C136" s="46">
        <f t="shared" si="5"/>
        <v>0</v>
      </c>
      <c r="D136" s="46">
        <f>SUM('[1]PI"Sprīdītis"-bez struktv.'!V136,'[1]PI"Sprīdītis"-Paspārne'!V136,'[1]PI"Sprīdītis"-jauniešu māja'!V136)</f>
        <v>0</v>
      </c>
      <c r="E136" s="46">
        <f>SUM('[1]PI"Sprīdītis"-bez struktv.'!W136,'[1]PI"Sprīdītis"-Paspārne'!W136,'[1]PI"Sprīdītis"-jauniešu māja'!W136)</f>
        <v>0</v>
      </c>
      <c r="F136" s="46">
        <f>SUM('[1]PI"Sprīdītis"-bez struktv.'!X136,'[1]PI"Sprīdītis"-Paspārne'!X136,'[1]PI"Sprīdītis"-jauniešu māja'!X136)</f>
        <v>0</v>
      </c>
      <c r="G136" s="46">
        <f>SUM('[1]PI"Sprīdītis"-bez struktv.'!Y136,'[1]PI"Sprīdītis"-Paspārne'!Y136,'[1]PI"Sprīdītis"-jauniešu māja'!Y136)</f>
        <v>0</v>
      </c>
      <c r="H136" s="47">
        <f>SUM('[1]PI"Sprīdītis"-bez struktv.'!Z136,'[1]PI"Sprīdītis"-Paspārne'!Z136,'[1]PI"Sprīdītis"-jauniešu māja'!Z136)</f>
        <v>0</v>
      </c>
    </row>
    <row r="137" spans="1:8" s="69" customFormat="1" ht="22.5">
      <c r="A137" s="280">
        <v>3400</v>
      </c>
      <c r="B137" s="260" t="s">
        <v>141</v>
      </c>
      <c r="C137" s="46">
        <f t="shared" si="5"/>
        <v>0</v>
      </c>
      <c r="D137" s="46">
        <f>SUM('[1]PI"Sprīdītis"-bez struktv.'!V137,'[1]PI"Sprīdītis"-Paspārne'!V137,'[1]PI"Sprīdītis"-jauniešu māja'!V137)</f>
        <v>0</v>
      </c>
      <c r="E137" s="46">
        <f>SUM('[1]PI"Sprīdītis"-bez struktv.'!W137,'[1]PI"Sprīdītis"-Paspārne'!W137,'[1]PI"Sprīdītis"-jauniešu māja'!W137)</f>
        <v>0</v>
      </c>
      <c r="F137" s="46">
        <f>SUM('[1]PI"Sprīdītis"-bez struktv.'!X137,'[1]PI"Sprīdītis"-Paspārne'!X137,'[1]PI"Sprīdītis"-jauniešu māja'!X137)</f>
        <v>0</v>
      </c>
      <c r="G137" s="46">
        <f>SUM('[1]PI"Sprīdītis"-bez struktv.'!Y137,'[1]PI"Sprīdītis"-Paspārne'!Y137,'[1]PI"Sprīdītis"-jauniešu māja'!Y137)</f>
        <v>0</v>
      </c>
      <c r="H137" s="47">
        <f>SUM('[1]PI"Sprīdītis"-bez struktv.'!Z137,'[1]PI"Sprīdītis"-Paspārne'!Z137,'[1]PI"Sprīdītis"-jauniešu māja'!Z137)</f>
        <v>0</v>
      </c>
    </row>
    <row r="138" spans="1:8" s="69" customFormat="1" ht="11.25">
      <c r="A138" s="280">
        <v>3500</v>
      </c>
      <c r="B138" s="260" t="s">
        <v>142</v>
      </c>
      <c r="C138" s="46">
        <f t="shared" si="5"/>
        <v>0</v>
      </c>
      <c r="D138" s="46">
        <f>SUM('[1]PI"Sprīdītis"-bez struktv.'!V138,'[1]PI"Sprīdītis"-Paspārne'!V138,'[1]PI"Sprīdītis"-jauniešu māja'!V138)</f>
        <v>0</v>
      </c>
      <c r="E138" s="46">
        <f>SUM('[1]PI"Sprīdītis"-bez struktv.'!W138,'[1]PI"Sprīdītis"-Paspārne'!W138,'[1]PI"Sprīdītis"-jauniešu māja'!W138)</f>
        <v>0</v>
      </c>
      <c r="F138" s="46">
        <f>SUM('[1]PI"Sprīdītis"-bez struktv.'!X138,'[1]PI"Sprīdītis"-Paspārne'!X138,'[1]PI"Sprīdītis"-jauniešu māja'!X138)</f>
        <v>0</v>
      </c>
      <c r="G138" s="46">
        <f>SUM('[1]PI"Sprīdītis"-bez struktv.'!Y138,'[1]PI"Sprīdītis"-Paspārne'!Y138,'[1]PI"Sprīdītis"-jauniešu māja'!Y138)</f>
        <v>0</v>
      </c>
      <c r="H138" s="47">
        <f>SUM('[1]PI"Sprīdītis"-bez struktv.'!Z138,'[1]PI"Sprīdītis"-Paspārne'!Z138,'[1]PI"Sprīdītis"-jauniešu māja'!Z138)</f>
        <v>0</v>
      </c>
    </row>
    <row r="139" spans="1:8" s="69" customFormat="1" ht="22.5">
      <c r="A139" s="280">
        <v>3600</v>
      </c>
      <c r="B139" s="260" t="s">
        <v>143</v>
      </c>
      <c r="C139" s="46">
        <f t="shared" si="5"/>
        <v>0</v>
      </c>
      <c r="D139" s="46">
        <f>SUM('[1]PI"Sprīdītis"-bez struktv.'!V139,'[1]PI"Sprīdītis"-Paspārne'!V139,'[1]PI"Sprīdītis"-jauniešu māja'!V139)</f>
        <v>0</v>
      </c>
      <c r="E139" s="46">
        <f>SUM('[1]PI"Sprīdītis"-bez struktv.'!W139,'[1]PI"Sprīdītis"-Paspārne'!W139,'[1]PI"Sprīdītis"-jauniešu māja'!W139)</f>
        <v>0</v>
      </c>
      <c r="F139" s="46">
        <f>SUM('[1]PI"Sprīdītis"-bez struktv.'!X139,'[1]PI"Sprīdītis"-Paspārne'!X139,'[1]PI"Sprīdītis"-jauniešu māja'!X139)</f>
        <v>0</v>
      </c>
      <c r="G139" s="46">
        <f>SUM('[1]PI"Sprīdītis"-bez struktv.'!Y139,'[1]PI"Sprīdītis"-Paspārne'!Y139,'[1]PI"Sprīdītis"-jauniešu māja'!Y139)</f>
        <v>0</v>
      </c>
      <c r="H139" s="47">
        <f>SUM('[1]PI"Sprīdītis"-bez struktv.'!Z139,'[1]PI"Sprīdītis"-Paspārne'!Z139,'[1]PI"Sprīdītis"-jauniešu māja'!Z139)</f>
        <v>0</v>
      </c>
    </row>
    <row r="140" spans="1:8" s="69" customFormat="1" ht="33.75">
      <c r="A140" s="280">
        <v>3800</v>
      </c>
      <c r="B140" s="260" t="s">
        <v>144</v>
      </c>
      <c r="C140" s="46">
        <f t="shared" si="5"/>
        <v>0</v>
      </c>
      <c r="D140" s="46">
        <f>SUM('[1]PI"Sprīdītis"-bez struktv.'!V140,'[1]PI"Sprīdītis"-Paspārne'!V140,'[1]PI"Sprīdītis"-jauniešu māja'!V140)</f>
        <v>0</v>
      </c>
      <c r="E140" s="46">
        <f>SUM('[1]PI"Sprīdītis"-bez struktv.'!W140,'[1]PI"Sprīdītis"-Paspārne'!W140,'[1]PI"Sprīdītis"-jauniešu māja'!W140)</f>
        <v>0</v>
      </c>
      <c r="F140" s="46">
        <f>SUM('[1]PI"Sprīdītis"-bez struktv.'!X140,'[1]PI"Sprīdītis"-Paspārne'!X140,'[1]PI"Sprīdītis"-jauniešu māja'!X140)</f>
        <v>0</v>
      </c>
      <c r="G140" s="46">
        <f>SUM('[1]PI"Sprīdītis"-bez struktv.'!Y140,'[1]PI"Sprīdītis"-Paspārne'!Y140,'[1]PI"Sprīdītis"-jauniešu māja'!Y140)</f>
        <v>0</v>
      </c>
      <c r="H140" s="47">
        <f>SUM('[1]PI"Sprīdītis"-bez struktv.'!Z140,'[1]PI"Sprīdītis"-Paspārne'!Z140,'[1]PI"Sprīdītis"-jauniešu māja'!Z140)</f>
        <v>0</v>
      </c>
    </row>
    <row r="141" spans="1:8" s="279" customFormat="1" ht="51">
      <c r="A141" s="293"/>
      <c r="B141" s="294" t="s">
        <v>145</v>
      </c>
      <c r="C141" s="115">
        <f t="shared" si="5"/>
        <v>6071</v>
      </c>
      <c r="D141" s="115">
        <f>SUM('[1]PI"Sprīdītis"-bez struktv.'!V141,'[1]PI"Sprīdītis"-Paspārne'!V141,'[1]PI"Sprīdītis"-jauniešu māja'!V141)</f>
        <v>2071</v>
      </c>
      <c r="E141" s="115">
        <f>SUM('[1]PI"Sprīdītis"-bez struktv.'!W141,'[1]PI"Sprīdītis"-Paspārne'!W141,'[1]PI"Sprīdītis"-jauniešu māja'!W141)</f>
        <v>0</v>
      </c>
      <c r="F141" s="115">
        <f>SUM('[1]PI"Sprīdītis"-bez struktv.'!X141,'[1]PI"Sprīdītis"-Paspārne'!X141,'[1]PI"Sprīdītis"-jauniešu māja'!X141)</f>
        <v>0</v>
      </c>
      <c r="G141" s="115">
        <f>SUM('[1]PI"Sprīdītis"-bez struktv.'!Y141,'[1]PI"Sprīdītis"-Paspārne'!Y141,'[1]PI"Sprīdītis"-jauniešu māja'!Y141)</f>
        <v>0</v>
      </c>
      <c r="H141" s="295">
        <f>SUM('[1]PI"Sprīdītis"-bez struktv.'!Z141,'[1]PI"Sprīdītis"-Paspārne'!Z141,'[1]PI"Sprīdītis"-jauniešu māja'!Z141)</f>
        <v>4000</v>
      </c>
    </row>
    <row r="142" spans="1:8" s="265" customFormat="1" ht="20.25" customHeight="1">
      <c r="A142" s="296">
        <v>4000</v>
      </c>
      <c r="B142" s="263" t="s">
        <v>146</v>
      </c>
      <c r="C142" s="297">
        <f t="shared" si="5"/>
        <v>6071</v>
      </c>
      <c r="D142" s="297">
        <f>SUM('[1]PI"Sprīdītis"-bez struktv.'!V142,'[1]PI"Sprīdītis"-Paspārne'!V142,'[1]PI"Sprīdītis"-jauniešu māja'!V142)</f>
        <v>2071</v>
      </c>
      <c r="E142" s="297">
        <f>SUM('[1]PI"Sprīdītis"-bez struktv.'!W142,'[1]PI"Sprīdītis"-Paspārne'!W142,'[1]PI"Sprīdītis"-jauniešu māja'!W142)</f>
        <v>0</v>
      </c>
      <c r="F142" s="297">
        <f>SUM('[1]PI"Sprīdītis"-bez struktv.'!X142,'[1]PI"Sprīdītis"-Paspārne'!X142,'[1]PI"Sprīdītis"-jauniešu māja'!X142)</f>
        <v>0</v>
      </c>
      <c r="G142" s="297">
        <f>SUM('[1]PI"Sprīdītis"-bez struktv.'!Y142,'[1]PI"Sprīdītis"-Paspārne'!Y142,'[1]PI"Sprīdītis"-jauniešu māja'!Y142)</f>
        <v>0</v>
      </c>
      <c r="H142" s="298">
        <f>SUM('[1]PI"Sprīdītis"-bez struktv.'!Z142,'[1]PI"Sprīdītis"-Paspārne'!Z142,'[1]PI"Sprīdītis"-jauniešu māja'!Z142)</f>
        <v>4000</v>
      </c>
    </row>
    <row r="143" spans="1:8" s="69" customFormat="1" ht="22.5">
      <c r="A143" s="280">
        <v>4100</v>
      </c>
      <c r="B143" s="260" t="s">
        <v>147</v>
      </c>
      <c r="C143" s="46">
        <f t="shared" si="5"/>
        <v>5771</v>
      </c>
      <c r="D143" s="46">
        <f>SUM('[1]PI"Sprīdītis"-bez struktv.'!V143,'[1]PI"Sprīdītis"-Paspārne'!V143,'[1]PI"Sprīdītis"-jauniešu māja'!V143)</f>
        <v>1771</v>
      </c>
      <c r="E143" s="46">
        <f>SUM('[1]PI"Sprīdītis"-bez struktv.'!W143,'[1]PI"Sprīdītis"-Paspārne'!W143,'[1]PI"Sprīdītis"-jauniešu māja'!W143)</f>
        <v>0</v>
      </c>
      <c r="F143" s="46">
        <f>SUM('[1]PI"Sprīdītis"-bez struktv.'!X143,'[1]PI"Sprīdītis"-Paspārne'!X143,'[1]PI"Sprīdītis"-jauniešu māja'!X143)</f>
        <v>0</v>
      </c>
      <c r="G143" s="46">
        <f>SUM('[1]PI"Sprīdītis"-bez struktv.'!Y143,'[1]PI"Sprīdītis"-Paspārne'!Y143,'[1]PI"Sprīdītis"-jauniešu māja'!Y143)</f>
        <v>0</v>
      </c>
      <c r="H143" s="47">
        <f>SUM('[1]PI"Sprīdītis"-bez struktv.'!Z143,'[1]PI"Sprīdītis"-Paspārne'!Z143,'[1]PI"Sprīdītis"-jauniešu māja'!Z143)</f>
        <v>4000</v>
      </c>
    </row>
    <row r="144" spans="1:8" s="285" customFormat="1" ht="9.75">
      <c r="A144" s="283">
        <v>4110</v>
      </c>
      <c r="B144" s="284" t="s">
        <v>148</v>
      </c>
      <c r="C144" s="92">
        <f t="shared" si="5"/>
        <v>400</v>
      </c>
      <c r="D144" s="92">
        <f>SUM('[1]PI"Sprīdītis"-bez struktv.'!V144,'[1]PI"Sprīdītis"-Paspārne'!V144,'[1]PI"Sprīdītis"-jauniešu māja'!V144)</f>
        <v>400</v>
      </c>
      <c r="E144" s="92">
        <f>SUM('[1]PI"Sprīdītis"-bez struktv.'!W144,'[1]PI"Sprīdītis"-Paspārne'!W144,'[1]PI"Sprīdītis"-jauniešu māja'!W144)</f>
        <v>0</v>
      </c>
      <c r="F144" s="92">
        <f>SUM('[1]PI"Sprīdītis"-bez struktv.'!X144,'[1]PI"Sprīdītis"-Paspārne'!X144,'[1]PI"Sprīdītis"-jauniešu māja'!X144)</f>
        <v>0</v>
      </c>
      <c r="G144" s="92">
        <f>SUM('[1]PI"Sprīdītis"-bez struktv.'!Y144,'[1]PI"Sprīdītis"-Paspārne'!Y144,'[1]PI"Sprīdītis"-jauniešu māja'!Y144)</f>
        <v>0</v>
      </c>
      <c r="H144" s="109">
        <f>SUM('[1]PI"Sprīdītis"-bez struktv.'!Z144,'[1]PI"Sprīdītis"-Paspārne'!Z144,'[1]PI"Sprīdītis"-jauniešu māja'!Z144)</f>
        <v>0</v>
      </c>
    </row>
    <row r="145" spans="1:8" s="285" customFormat="1" ht="9.75">
      <c r="A145" s="283">
        <v>4140</v>
      </c>
      <c r="B145" s="284" t="s">
        <v>149</v>
      </c>
      <c r="C145" s="92">
        <f t="shared" si="5"/>
        <v>0</v>
      </c>
      <c r="D145" s="92">
        <f>SUM('[1]PI"Sprīdītis"-bez struktv.'!V145,'[1]PI"Sprīdītis"-Paspārne'!V145,'[1]PI"Sprīdītis"-jauniešu māja'!V145)</f>
        <v>0</v>
      </c>
      <c r="E145" s="92">
        <f>SUM('[1]PI"Sprīdītis"-bez struktv.'!W145,'[1]PI"Sprīdītis"-Paspārne'!W145,'[1]PI"Sprīdītis"-jauniešu māja'!W145)</f>
        <v>0</v>
      </c>
      <c r="F145" s="92">
        <f>SUM('[1]PI"Sprīdītis"-bez struktv.'!X145,'[1]PI"Sprīdītis"-Paspārne'!X145,'[1]PI"Sprīdītis"-jauniešu māja'!X145)</f>
        <v>0</v>
      </c>
      <c r="G145" s="92">
        <f>SUM('[1]PI"Sprīdītis"-bez struktv.'!Y145,'[1]PI"Sprīdītis"-Paspārne'!Y145,'[1]PI"Sprīdītis"-jauniešu māja'!Y145)</f>
        <v>0</v>
      </c>
      <c r="H145" s="109">
        <f>SUM('[1]PI"Sprīdītis"-bez struktv.'!Z145,'[1]PI"Sprīdītis"-Paspārne'!Z145,'[1]PI"Sprīdītis"-jauniešu māja'!Z145)</f>
        <v>0</v>
      </c>
    </row>
    <row r="146" spans="1:8" s="285" customFormat="1" ht="9.75">
      <c r="A146" s="283">
        <v>4150</v>
      </c>
      <c r="B146" s="284" t="s">
        <v>150</v>
      </c>
      <c r="C146" s="92">
        <f t="shared" si="5"/>
        <v>0</v>
      </c>
      <c r="D146" s="92">
        <f>SUM('[1]PI"Sprīdītis"-bez struktv.'!V146,'[1]PI"Sprīdītis"-Paspārne'!V146,'[1]PI"Sprīdītis"-jauniešu māja'!V146)</f>
        <v>0</v>
      </c>
      <c r="E146" s="92">
        <f>SUM('[1]PI"Sprīdītis"-bez struktv.'!W146,'[1]PI"Sprīdītis"-Paspārne'!W146,'[1]PI"Sprīdītis"-jauniešu māja'!W146)</f>
        <v>0</v>
      </c>
      <c r="F146" s="92">
        <f>SUM('[1]PI"Sprīdītis"-bez struktv.'!X146,'[1]PI"Sprīdītis"-Paspārne'!X146,'[1]PI"Sprīdītis"-jauniešu māja'!X146)</f>
        <v>0</v>
      </c>
      <c r="G146" s="92">
        <f>SUM('[1]PI"Sprīdītis"-bez struktv.'!Y146,'[1]PI"Sprīdītis"-Paspārne'!Y146,'[1]PI"Sprīdītis"-jauniešu māja'!Y146)</f>
        <v>0</v>
      </c>
      <c r="H146" s="109">
        <f>SUM('[1]PI"Sprīdītis"-bez struktv.'!Z146,'[1]PI"Sprīdītis"-Paspārne'!Z146,'[1]PI"Sprīdītis"-jauniešu māja'!Z146)</f>
        <v>0</v>
      </c>
    </row>
    <row r="147" spans="1:8" s="285" customFormat="1" ht="19.5">
      <c r="A147" s="283">
        <v>4160</v>
      </c>
      <c r="B147" s="284" t="s">
        <v>151</v>
      </c>
      <c r="C147" s="92">
        <f t="shared" si="5"/>
        <v>4221</v>
      </c>
      <c r="D147" s="92">
        <f>SUM('[1]PI"Sprīdītis"-bez struktv.'!V147,'[1]PI"Sprīdītis"-Paspārne'!V147,'[1]PI"Sprīdītis"-jauniešu māja'!V147)</f>
        <v>221</v>
      </c>
      <c r="E147" s="92">
        <f>SUM('[1]PI"Sprīdītis"-bez struktv.'!W147,'[1]PI"Sprīdītis"-Paspārne'!W147,'[1]PI"Sprīdītis"-jauniešu māja'!W147)</f>
        <v>0</v>
      </c>
      <c r="F147" s="92">
        <f>SUM('[1]PI"Sprīdītis"-bez struktv.'!X147,'[1]PI"Sprīdītis"-Paspārne'!X147,'[1]PI"Sprīdītis"-jauniešu māja'!X147)</f>
        <v>0</v>
      </c>
      <c r="G147" s="92">
        <f>SUM('[1]PI"Sprīdītis"-bez struktv.'!Y147,'[1]PI"Sprīdītis"-Paspārne'!Y147,'[1]PI"Sprīdītis"-jauniešu māja'!Y147)</f>
        <v>0</v>
      </c>
      <c r="H147" s="109">
        <f>SUM('[1]PI"Sprīdītis"-bez struktv.'!Z147,'[1]PI"Sprīdītis"-Paspārne'!Z147,'[1]PI"Sprīdītis"-jauniešu māja'!Z147)</f>
        <v>4000</v>
      </c>
    </row>
    <row r="148" spans="1:8" s="285" customFormat="1" ht="9.75">
      <c r="A148" s="283">
        <v>4180</v>
      </c>
      <c r="B148" s="284" t="s">
        <v>152</v>
      </c>
      <c r="C148" s="92">
        <f t="shared" si="5"/>
        <v>1150</v>
      </c>
      <c r="D148" s="92">
        <f>SUM('[1]PI"Sprīdītis"-bez struktv.'!V148,'[1]PI"Sprīdītis"-Paspārne'!V148,'[1]PI"Sprīdītis"-jauniešu māja'!V148)</f>
        <v>1150</v>
      </c>
      <c r="E148" s="92">
        <f>SUM('[1]PI"Sprīdītis"-bez struktv.'!W148,'[1]PI"Sprīdītis"-Paspārne'!W148,'[1]PI"Sprīdītis"-jauniešu māja'!W148)</f>
        <v>0</v>
      </c>
      <c r="F148" s="92">
        <f>SUM('[1]PI"Sprīdītis"-bez struktv.'!X148,'[1]PI"Sprīdītis"-Paspārne'!X148,'[1]PI"Sprīdītis"-jauniešu māja'!X148)</f>
        <v>0</v>
      </c>
      <c r="G148" s="92">
        <f>SUM('[1]PI"Sprīdītis"-bez struktv.'!Y148,'[1]PI"Sprīdītis"-Paspārne'!Y148,'[1]PI"Sprīdītis"-jauniešu māja'!Y148)</f>
        <v>0</v>
      </c>
      <c r="H148" s="109">
        <f>SUM('[1]PI"Sprīdītis"-bez struktv.'!Z148,'[1]PI"Sprīdītis"-Paspārne'!Z148,'[1]PI"Sprīdītis"-jauniešu māja'!Z148)</f>
        <v>0</v>
      </c>
    </row>
    <row r="149" spans="1:8" s="69" customFormat="1" ht="22.5">
      <c r="A149" s="280">
        <v>4200</v>
      </c>
      <c r="B149" s="260" t="s">
        <v>153</v>
      </c>
      <c r="C149" s="46">
        <f t="shared" si="5"/>
        <v>0</v>
      </c>
      <c r="D149" s="46">
        <f>SUM('[1]PI"Sprīdītis"-bez struktv.'!V149,'[1]PI"Sprīdītis"-Paspārne'!V149,'[1]PI"Sprīdītis"-jauniešu māja'!V149)</f>
        <v>0</v>
      </c>
      <c r="E149" s="46">
        <f>SUM('[1]PI"Sprīdītis"-bez struktv.'!W149,'[1]PI"Sprīdītis"-Paspārne'!W149,'[1]PI"Sprīdītis"-jauniešu māja'!W149)</f>
        <v>0</v>
      </c>
      <c r="F149" s="46">
        <f>SUM('[1]PI"Sprīdītis"-bez struktv.'!X149,'[1]PI"Sprīdītis"-Paspārne'!X149,'[1]PI"Sprīdītis"-jauniešu māja'!X149)</f>
        <v>0</v>
      </c>
      <c r="G149" s="46">
        <f>SUM('[1]PI"Sprīdītis"-bez struktv.'!Y149,'[1]PI"Sprīdītis"-Paspārne'!Y149,'[1]PI"Sprīdītis"-jauniešu māja'!Y149)</f>
        <v>0</v>
      </c>
      <c r="H149" s="47">
        <f>SUM('[1]PI"Sprīdītis"-bez struktv.'!Z149,'[1]PI"Sprīdītis"-Paspārne'!Z149,'[1]PI"Sprīdītis"-jauniešu māja'!Z149)</f>
        <v>0</v>
      </c>
    </row>
    <row r="150" spans="1:8" s="69" customFormat="1" ht="11.25">
      <c r="A150" s="280">
        <v>4300</v>
      </c>
      <c r="B150" s="299" t="s">
        <v>154</v>
      </c>
      <c r="C150" s="46">
        <f t="shared" si="5"/>
        <v>300</v>
      </c>
      <c r="D150" s="46">
        <f>SUM('[1]PI"Sprīdītis"-bez struktv.'!V150,'[1]PI"Sprīdītis"-Paspārne'!V150,'[1]PI"Sprīdītis"-jauniešu māja'!V150)</f>
        <v>300</v>
      </c>
      <c r="E150" s="46">
        <f>SUM('[1]PI"Sprīdītis"-bez struktv.'!W150,'[1]PI"Sprīdītis"-Paspārne'!W150,'[1]PI"Sprīdītis"-jauniešu māja'!W150)</f>
        <v>0</v>
      </c>
      <c r="F150" s="46">
        <f>SUM('[1]PI"Sprīdītis"-bez struktv.'!X150,'[1]PI"Sprīdītis"-Paspārne'!X150,'[1]PI"Sprīdītis"-jauniešu māja'!X150)</f>
        <v>0</v>
      </c>
      <c r="G150" s="46">
        <f>SUM('[1]PI"Sprīdītis"-bez struktv.'!Y150,'[1]PI"Sprīdītis"-Paspārne'!Y150,'[1]PI"Sprīdītis"-jauniešu māja'!Y150)</f>
        <v>0</v>
      </c>
      <c r="H150" s="47">
        <f>SUM('[1]PI"Sprīdītis"-bez struktv.'!Z150,'[1]PI"Sprīdītis"-Paspārne'!Z150,'[1]PI"Sprīdītis"-jauniešu māja'!Z150)</f>
        <v>0</v>
      </c>
    </row>
    <row r="151" spans="1:8" s="69" customFormat="1" ht="33.75">
      <c r="A151" s="300">
        <v>4400</v>
      </c>
      <c r="B151" s="299" t="s">
        <v>155</v>
      </c>
      <c r="C151" s="46">
        <f t="shared" si="5"/>
        <v>0</v>
      </c>
      <c r="D151" s="46">
        <f>SUM('[1]PI"Sprīdītis"-bez struktv.'!V151,'[1]PI"Sprīdītis"-Paspārne'!V151,'[1]PI"Sprīdītis"-jauniešu māja'!V151)</f>
        <v>0</v>
      </c>
      <c r="E151" s="46">
        <f>SUM('[1]PI"Sprīdītis"-bez struktv.'!W151,'[1]PI"Sprīdītis"-Paspārne'!W151,'[1]PI"Sprīdītis"-jauniešu māja'!W151)</f>
        <v>0</v>
      </c>
      <c r="F151" s="46">
        <f>SUM('[1]PI"Sprīdītis"-bez struktv.'!X151,'[1]PI"Sprīdītis"-Paspārne'!X151,'[1]PI"Sprīdītis"-jauniešu māja'!X151)</f>
        <v>0</v>
      </c>
      <c r="G151" s="46">
        <f>SUM('[1]PI"Sprīdītis"-bez struktv.'!Y151,'[1]PI"Sprīdītis"-Paspārne'!Y151,'[1]PI"Sprīdītis"-jauniešu māja'!Y151)</f>
        <v>0</v>
      </c>
      <c r="H151" s="47">
        <f>SUM('[1]PI"Sprīdītis"-bez struktv.'!Z151,'[1]PI"Sprīdītis"-Paspārne'!Z151,'[1]PI"Sprīdītis"-jauniešu māja'!Z151)</f>
        <v>0</v>
      </c>
    </row>
    <row r="152" spans="1:8" s="69" customFormat="1" ht="22.5">
      <c r="A152" s="280">
        <v>4500</v>
      </c>
      <c r="B152" s="299" t="s">
        <v>156</v>
      </c>
      <c r="C152" s="46">
        <f t="shared" si="5"/>
        <v>0</v>
      </c>
      <c r="D152" s="46">
        <f>SUM('[1]PI"Sprīdītis"-bez struktv.'!V152,'[1]PI"Sprīdītis"-Paspārne'!V152,'[1]PI"Sprīdītis"-jauniešu māja'!V152)</f>
        <v>0</v>
      </c>
      <c r="E152" s="46">
        <f>SUM('[1]PI"Sprīdītis"-bez struktv.'!W152,'[1]PI"Sprīdītis"-Paspārne'!W152,'[1]PI"Sprīdītis"-jauniešu māja'!W152)</f>
        <v>0</v>
      </c>
      <c r="F152" s="46">
        <f>SUM('[1]PI"Sprīdītis"-bez struktv.'!X152,'[1]PI"Sprīdītis"-Paspārne'!X152,'[1]PI"Sprīdītis"-jauniešu māja'!X152)</f>
        <v>0</v>
      </c>
      <c r="G152" s="46">
        <f>SUM('[1]PI"Sprīdītis"-bez struktv.'!Y152,'[1]PI"Sprīdītis"-Paspārne'!Y152,'[1]PI"Sprīdītis"-jauniešu māja'!Y152)</f>
        <v>0</v>
      </c>
      <c r="H152" s="47">
        <f>SUM('[1]PI"Sprīdītis"-bez struktv.'!Z152,'[1]PI"Sprīdītis"-Paspārne'!Z152,'[1]PI"Sprīdītis"-jauniešu māja'!Z152)</f>
        <v>0</v>
      </c>
    </row>
    <row r="153" spans="1:8" s="69" customFormat="1" ht="11.25">
      <c r="A153" s="280">
        <v>4700</v>
      </c>
      <c r="B153" s="299" t="s">
        <v>157</v>
      </c>
      <c r="C153" s="46">
        <f t="shared" si="5"/>
        <v>0</v>
      </c>
      <c r="D153" s="46">
        <f>SUM('[1]PI"Sprīdītis"-bez struktv.'!V153,'[1]PI"Sprīdītis"-Paspārne'!V153,'[1]PI"Sprīdītis"-jauniešu māja'!V153)</f>
        <v>0</v>
      </c>
      <c r="E153" s="46">
        <f>SUM('[1]PI"Sprīdītis"-bez struktv.'!W153,'[1]PI"Sprīdītis"-Paspārne'!W153,'[1]PI"Sprīdītis"-jauniešu māja'!W153)</f>
        <v>0</v>
      </c>
      <c r="F153" s="46">
        <f>SUM('[1]PI"Sprīdītis"-bez struktv.'!X153,'[1]PI"Sprīdītis"-Paspārne'!X153,'[1]PI"Sprīdītis"-jauniešu māja'!X153)</f>
        <v>0</v>
      </c>
      <c r="G153" s="46">
        <f>SUM('[1]PI"Sprīdītis"-bez struktv.'!Y153,'[1]PI"Sprīdītis"-Paspārne'!Y153,'[1]PI"Sprīdītis"-jauniešu māja'!Y153)</f>
        <v>0</v>
      </c>
      <c r="H153" s="47">
        <f>SUM('[1]PI"Sprīdītis"-bez struktv.'!Z153,'[1]PI"Sprīdītis"-Paspārne'!Z153,'[1]PI"Sprīdītis"-jauniešu māja'!Z153)</f>
        <v>0</v>
      </c>
    </row>
    <row r="154" spans="1:8" s="69" customFormat="1" ht="11.25">
      <c r="A154" s="280">
        <v>6000</v>
      </c>
      <c r="B154" s="301" t="s">
        <v>158</v>
      </c>
      <c r="C154" s="62">
        <f t="shared" si="5"/>
        <v>0</v>
      </c>
      <c r="D154" s="46">
        <f>SUM('[1]PI"Sprīdītis"-bez struktv.'!V154,'[1]PI"Sprīdītis"-Paspārne'!V154,'[1]PI"Sprīdītis"-jauniešu māja'!V154)</f>
        <v>0</v>
      </c>
      <c r="E154" s="46">
        <f>SUM('[1]PI"Sprīdītis"-bez struktv.'!W154,'[1]PI"Sprīdītis"-Paspārne'!W154,'[1]PI"Sprīdītis"-jauniešu māja'!W154)</f>
        <v>0</v>
      </c>
      <c r="F154" s="46">
        <f>SUM('[1]PI"Sprīdītis"-bez struktv.'!X154,'[1]PI"Sprīdītis"-Paspārne'!X154,'[1]PI"Sprīdītis"-jauniešu māja'!X154)</f>
        <v>0</v>
      </c>
      <c r="G154" s="46">
        <f>SUM('[1]PI"Sprīdītis"-bez struktv.'!Y154,'[1]PI"Sprīdītis"-Paspārne'!Y154,'[1]PI"Sprīdītis"-jauniešu māja'!Y154)</f>
        <v>0</v>
      </c>
      <c r="H154" s="47">
        <f>SUM('[1]PI"Sprīdītis"-bez struktv.'!Z154,'[1]PI"Sprīdītis"-Paspārne'!Z154,'[1]PI"Sprīdītis"-jauniešu māja'!Z154)</f>
        <v>0</v>
      </c>
    </row>
    <row r="155" spans="1:8" s="265" customFormat="1" ht="11.25">
      <c r="A155" s="281">
        <v>7000</v>
      </c>
      <c r="B155" s="302" t="s">
        <v>159</v>
      </c>
      <c r="C155" s="297">
        <f t="shared" si="5"/>
        <v>0</v>
      </c>
      <c r="D155" s="88">
        <f>SUM('[1]PI"Sprīdītis"-bez struktv.'!V155,'[1]PI"Sprīdītis"-Paspārne'!V155,'[1]PI"Sprīdītis"-jauniešu māja'!V155)</f>
        <v>0</v>
      </c>
      <c r="E155" s="88">
        <f>SUM('[1]PI"Sprīdītis"-bez struktv.'!W155,'[1]PI"Sprīdītis"-Paspārne'!W155,'[1]PI"Sprīdītis"-jauniešu māja'!W155)</f>
        <v>0</v>
      </c>
      <c r="F155" s="88">
        <f>SUM('[1]PI"Sprīdītis"-bez struktv.'!X155,'[1]PI"Sprīdītis"-Paspārne'!X155,'[1]PI"Sprīdītis"-jauniešu māja'!X155)</f>
        <v>0</v>
      </c>
      <c r="G155" s="88">
        <f>SUM('[1]PI"Sprīdītis"-bez struktv.'!Y155,'[1]PI"Sprīdītis"-Paspārne'!Y155,'[1]PI"Sprīdītis"-jauniešu māja'!Y155)</f>
        <v>0</v>
      </c>
      <c r="H155" s="127">
        <f>SUM('[1]PI"Sprīdītis"-bez struktv.'!Z155,'[1]PI"Sprīdītis"-Paspārne'!Z155,'[1]PI"Sprīdītis"-jauniešu māja'!Z155)</f>
        <v>0</v>
      </c>
    </row>
    <row r="156" spans="1:8" s="265" customFormat="1" ht="22.5">
      <c r="A156" s="303"/>
      <c r="B156" s="304" t="s">
        <v>160</v>
      </c>
      <c r="C156" s="88">
        <f t="shared" si="5"/>
        <v>0</v>
      </c>
      <c r="D156" s="88">
        <f>SUM('[1]PI"Sprīdītis"-bez struktv.'!V156,'[1]PI"Sprīdītis"-Paspārne'!V156,'[1]PI"Sprīdītis"-jauniešu māja'!V156)</f>
        <v>0</v>
      </c>
      <c r="E156" s="88">
        <f>SUM('[1]PI"Sprīdītis"-bez struktv.'!W156,'[1]PI"Sprīdītis"-Paspārne'!W156,'[1]PI"Sprīdītis"-jauniešu māja'!W156)</f>
        <v>0</v>
      </c>
      <c r="F156" s="88">
        <f>SUM('[1]PI"Sprīdītis"-bez struktv.'!X156,'[1]PI"Sprīdītis"-Paspārne'!X156,'[1]PI"Sprīdītis"-jauniešu māja'!X156)</f>
        <v>0</v>
      </c>
      <c r="G156" s="88">
        <f>SUM('[1]PI"Sprīdītis"-bez struktv.'!Y156,'[1]PI"Sprīdītis"-Paspārne'!Y156,'[1]PI"Sprīdītis"-jauniešu māja'!Y156)</f>
        <v>0</v>
      </c>
      <c r="H156" s="127">
        <f>SUM('[1]PI"Sprīdītis"-bez struktv.'!Z156,'[1]PI"Sprīdītis"-Paspārne'!Z156,'[1]PI"Sprīdītis"-jauniešu māja'!Z156)</f>
        <v>0</v>
      </c>
    </row>
    <row r="157" spans="1:8" s="265" customFormat="1" ht="11.25">
      <c r="A157" s="303"/>
      <c r="B157" s="305" t="s">
        <v>19</v>
      </c>
      <c r="C157" s="88">
        <f t="shared" si="5"/>
        <v>0</v>
      </c>
      <c r="D157" s="88">
        <f>SUM('[1]PI"Sprīdītis"-bez struktv.'!V157,'[1]PI"Sprīdītis"-Paspārne'!V157,'[1]PI"Sprīdītis"-jauniešu māja'!V157)</f>
        <v>0</v>
      </c>
      <c r="E157" s="88">
        <f>SUM('[1]PI"Sprīdītis"-bez struktv.'!W157,'[1]PI"Sprīdītis"-Paspārne'!W157,'[1]PI"Sprīdītis"-jauniešu māja'!W157)</f>
        <v>0</v>
      </c>
      <c r="F157" s="88">
        <f>SUM('[1]PI"Sprīdītis"-bez struktv.'!X157,'[1]PI"Sprīdītis"-Paspārne'!X157,'[1]PI"Sprīdītis"-jauniešu māja'!X157)</f>
        <v>0</v>
      </c>
      <c r="G157" s="88">
        <f>SUM('[1]PI"Sprīdītis"-bez struktv.'!Y157,'[1]PI"Sprīdītis"-Paspārne'!Y157,'[1]PI"Sprīdītis"-jauniešu māja'!Y157)</f>
        <v>0</v>
      </c>
      <c r="H157" s="127">
        <f>SUM('[1]PI"Sprīdītis"-bez struktv.'!Z157,'[1]PI"Sprīdītis"-Paspārne'!Z157,'[1]PI"Sprīdītis"-jauniešu māja'!Z157)</f>
        <v>0</v>
      </c>
    </row>
    <row r="158" spans="1:8" s="265" customFormat="1" ht="11.25">
      <c r="A158" s="303"/>
      <c r="B158" s="305" t="s">
        <v>20</v>
      </c>
      <c r="C158" s="88">
        <f t="shared" si="5"/>
        <v>0</v>
      </c>
      <c r="D158" s="88">
        <f>SUM('[1]PI"Sprīdītis"-bez struktv.'!V158,'[1]PI"Sprīdītis"-Paspārne'!V158,'[1]PI"Sprīdītis"-jauniešu māja'!V158)</f>
        <v>0</v>
      </c>
      <c r="E158" s="88">
        <f>SUM('[1]PI"Sprīdītis"-bez struktv.'!W158,'[1]PI"Sprīdītis"-Paspārne'!W158,'[1]PI"Sprīdītis"-jauniešu māja'!W158)</f>
        <v>0</v>
      </c>
      <c r="F158" s="88">
        <f>SUM('[1]PI"Sprīdītis"-bez struktv.'!X158,'[1]PI"Sprīdītis"-Paspārne'!X158,'[1]PI"Sprīdītis"-jauniešu māja'!X158)</f>
        <v>0</v>
      </c>
      <c r="G158" s="88">
        <f>SUM('[1]PI"Sprīdītis"-bez struktv.'!Y158,'[1]PI"Sprīdītis"-Paspārne'!Y158,'[1]PI"Sprīdītis"-jauniešu māja'!Y158)</f>
        <v>0</v>
      </c>
      <c r="H158" s="127">
        <f>SUM('[1]PI"Sprīdītis"-bez struktv.'!Z158,'[1]PI"Sprīdītis"-Paspārne'!Z158,'[1]PI"Sprīdītis"-jauniešu māja'!Z158)</f>
        <v>0</v>
      </c>
    </row>
    <row r="159" spans="1:8" s="131" customFormat="1" ht="8.25">
      <c r="A159" s="306"/>
      <c r="B159" s="131" t="s">
        <v>161</v>
      </c>
      <c r="C159" s="131">
        <f aca="true" t="shared" si="6" ref="C159:H159">SUM(C156,C155,C154,C142,C133,C132,C128,C92,C45,C42,C41,C34)</f>
        <v>246747</v>
      </c>
      <c r="D159" s="131">
        <f t="shared" si="6"/>
        <v>239348</v>
      </c>
      <c r="E159" s="131">
        <f t="shared" si="6"/>
        <v>0</v>
      </c>
      <c r="F159" s="131">
        <f t="shared" si="6"/>
        <v>0</v>
      </c>
      <c r="G159" s="131">
        <f t="shared" si="6"/>
        <v>0</v>
      </c>
      <c r="H159" s="132">
        <f t="shared" si="6"/>
        <v>7399</v>
      </c>
    </row>
    <row r="160" s="308" customFormat="1" ht="11.25">
      <c r="A160" s="307"/>
    </row>
    <row r="161" s="308" customFormat="1" ht="11.25">
      <c r="A161" s="307"/>
    </row>
    <row r="162" s="308" customFormat="1" ht="11.25">
      <c r="A162" s="307"/>
    </row>
    <row r="163" s="308" customFormat="1" ht="11.25">
      <c r="A163" s="307"/>
    </row>
    <row r="164" s="308" customFormat="1" ht="11.25">
      <c r="A164" s="307"/>
    </row>
    <row r="165" s="308" customFormat="1" ht="11.25">
      <c r="A165" s="307"/>
    </row>
    <row r="166" s="308" customFormat="1" ht="11.25">
      <c r="A166" s="307"/>
    </row>
    <row r="167" s="308" customFormat="1" ht="11.25">
      <c r="A167" s="307"/>
    </row>
    <row r="168" s="308" customFormat="1" ht="11.25">
      <c r="A168" s="307"/>
    </row>
    <row r="169" s="308" customFormat="1" ht="11.25">
      <c r="A169" s="307"/>
    </row>
    <row r="170" s="308" customFormat="1" ht="11.25">
      <c r="A170" s="307"/>
    </row>
    <row r="171" s="308" customFormat="1" ht="11.25">
      <c r="A171" s="307"/>
    </row>
    <row r="172" s="308" customFormat="1" ht="11.25">
      <c r="A172" s="307"/>
    </row>
    <row r="173" s="308" customFormat="1" ht="11.25">
      <c r="A173" s="307"/>
    </row>
    <row r="174" s="308" customFormat="1" ht="11.25">
      <c r="A174" s="307"/>
    </row>
    <row r="175" s="308" customFormat="1" ht="11.25">
      <c r="A175" s="307"/>
    </row>
    <row r="176" s="308" customFormat="1" ht="11.25">
      <c r="A176" s="307"/>
    </row>
    <row r="177" s="308" customFormat="1" ht="11.25">
      <c r="A177" s="307"/>
    </row>
    <row r="178" s="308" customFormat="1" ht="11.25">
      <c r="A178" s="307"/>
    </row>
    <row r="179" s="308" customFormat="1" ht="11.25">
      <c r="A179" s="307"/>
    </row>
    <row r="180" s="308" customFormat="1" ht="11.25">
      <c r="A180" s="307"/>
    </row>
    <row r="181" s="308" customFormat="1" ht="11.25">
      <c r="A181" s="307"/>
    </row>
    <row r="182" s="308" customFormat="1" ht="11.25">
      <c r="A182" s="307"/>
    </row>
    <row r="183" s="308" customFormat="1" ht="11.25">
      <c r="A183" s="307"/>
    </row>
    <row r="184" s="308" customFormat="1" ht="11.25">
      <c r="A184" s="307"/>
    </row>
    <row r="185" s="308" customFormat="1" ht="11.25">
      <c r="A185" s="307"/>
    </row>
    <row r="186" s="308" customFormat="1" ht="11.25">
      <c r="A186" s="307"/>
    </row>
    <row r="187" s="308" customFormat="1" ht="11.25">
      <c r="A187" s="307"/>
    </row>
    <row r="188" s="308" customFormat="1" ht="11.25">
      <c r="A188" s="307"/>
    </row>
    <row r="189" s="308" customFormat="1" ht="11.25">
      <c r="A189" s="307"/>
    </row>
    <row r="190" s="308" customFormat="1" ht="11.25">
      <c r="A190" s="307"/>
    </row>
    <row r="191" s="308" customFormat="1" ht="11.25">
      <c r="A191" s="307"/>
    </row>
    <row r="192" s="308" customFormat="1" ht="11.25">
      <c r="A192" s="307"/>
    </row>
    <row r="193" s="308" customFormat="1" ht="11.25">
      <c r="A193" s="307"/>
    </row>
    <row r="194" s="308" customFormat="1" ht="11.25">
      <c r="A194" s="307"/>
    </row>
    <row r="195" s="308" customFormat="1" ht="11.25">
      <c r="A195" s="307"/>
    </row>
    <row r="196" s="308" customFormat="1" ht="11.25">
      <c r="A196" s="307"/>
    </row>
    <row r="197" s="308" customFormat="1" ht="11.25">
      <c r="A197" s="307"/>
    </row>
    <row r="198" s="308" customFormat="1" ht="11.25">
      <c r="A198" s="307"/>
    </row>
    <row r="199" s="308" customFormat="1" ht="11.25">
      <c r="A199" s="307"/>
    </row>
    <row r="200" s="308" customFormat="1" ht="11.25">
      <c r="A200" s="307"/>
    </row>
    <row r="201" s="308" customFormat="1" ht="11.25">
      <c r="A201" s="307"/>
    </row>
    <row r="202" s="308" customFormat="1" ht="11.25">
      <c r="A202" s="307"/>
    </row>
    <row r="203" s="308" customFormat="1" ht="11.25">
      <c r="A203" s="307"/>
    </row>
    <row r="204" s="308" customFormat="1" ht="11.25">
      <c r="A204" s="307"/>
    </row>
    <row r="205" s="308" customFormat="1" ht="11.25">
      <c r="A205" s="307"/>
    </row>
    <row r="206" s="308" customFormat="1" ht="11.25">
      <c r="A206" s="307"/>
    </row>
    <row r="207" s="308" customFormat="1" ht="11.25">
      <c r="A207" s="307"/>
    </row>
    <row r="208" s="308" customFormat="1" ht="11.25">
      <c r="A208" s="307"/>
    </row>
    <row r="209" s="308" customFormat="1" ht="11.25">
      <c r="A209" s="307"/>
    </row>
    <row r="210" s="308" customFormat="1" ht="11.25">
      <c r="A210" s="307"/>
    </row>
    <row r="211" s="308" customFormat="1" ht="11.25">
      <c r="A211" s="307"/>
    </row>
    <row r="212" s="308" customFormat="1" ht="11.25">
      <c r="A212" s="307"/>
    </row>
    <row r="213" s="308" customFormat="1" ht="11.25">
      <c r="A213" s="307"/>
    </row>
    <row r="214" s="308" customFormat="1" ht="11.25">
      <c r="A214" s="307"/>
    </row>
    <row r="215" s="308" customFormat="1" ht="11.25">
      <c r="A215" s="307"/>
    </row>
    <row r="216" s="308" customFormat="1" ht="11.25">
      <c r="A216" s="307"/>
    </row>
    <row r="217" s="308" customFormat="1" ht="11.25">
      <c r="A217" s="307"/>
    </row>
    <row r="218" s="308" customFormat="1" ht="11.25">
      <c r="A218" s="307"/>
    </row>
    <row r="219" s="308" customFormat="1" ht="11.25">
      <c r="A219" s="307"/>
    </row>
    <row r="220" s="308" customFormat="1" ht="11.25">
      <c r="A220" s="307"/>
    </row>
    <row r="221" s="308" customFormat="1" ht="11.25">
      <c r="A221" s="307"/>
    </row>
    <row r="222" s="308" customFormat="1" ht="11.25">
      <c r="A222" s="307"/>
    </row>
    <row r="223" s="308" customFormat="1" ht="11.25">
      <c r="A223" s="307"/>
    </row>
    <row r="224" s="308" customFormat="1" ht="11.25">
      <c r="A224" s="307"/>
    </row>
    <row r="225" s="308" customFormat="1" ht="11.25">
      <c r="A225" s="307"/>
    </row>
    <row r="226" s="308" customFormat="1" ht="11.25">
      <c r="A226" s="307"/>
    </row>
    <row r="227" s="308" customFormat="1" ht="11.25">
      <c r="A227" s="307"/>
    </row>
    <row r="228" s="308" customFormat="1" ht="11.25">
      <c r="A228" s="307"/>
    </row>
    <row r="229" s="308" customFormat="1" ht="11.25">
      <c r="A229" s="307"/>
    </row>
    <row r="230" s="308" customFormat="1" ht="11.25">
      <c r="A230" s="307"/>
    </row>
    <row r="231" s="308" customFormat="1" ht="11.25">
      <c r="A231" s="307"/>
    </row>
    <row r="232" s="308" customFormat="1" ht="11.25">
      <c r="A232" s="307"/>
    </row>
    <row r="233" s="308" customFormat="1" ht="11.25">
      <c r="A233" s="307"/>
    </row>
    <row r="234" s="308" customFormat="1" ht="11.25">
      <c r="A234" s="307"/>
    </row>
    <row r="235" s="308" customFormat="1" ht="11.25">
      <c r="A235" s="307"/>
    </row>
    <row r="236" s="308" customFormat="1" ht="11.25">
      <c r="A236" s="307"/>
    </row>
    <row r="237" s="308" customFormat="1" ht="11.25">
      <c r="A237" s="307"/>
    </row>
    <row r="238" s="308" customFormat="1" ht="11.25">
      <c r="A238" s="307"/>
    </row>
    <row r="239" s="308" customFormat="1" ht="11.25">
      <c r="A239" s="307"/>
    </row>
    <row r="240" s="308" customFormat="1" ht="11.25">
      <c r="A240" s="307"/>
    </row>
    <row r="241" s="308" customFormat="1" ht="11.25">
      <c r="A241" s="307"/>
    </row>
    <row r="242" s="308" customFormat="1" ht="11.25">
      <c r="A242" s="307"/>
    </row>
    <row r="243" s="308" customFormat="1" ht="11.25">
      <c r="A243" s="307"/>
    </row>
    <row r="244" s="308" customFormat="1" ht="11.25">
      <c r="A244" s="307"/>
    </row>
    <row r="245" s="308" customFormat="1" ht="11.25">
      <c r="A245" s="307"/>
    </row>
    <row r="246" s="308" customFormat="1" ht="11.25">
      <c r="A246" s="307"/>
    </row>
    <row r="247" s="308" customFormat="1" ht="11.25">
      <c r="A247" s="307"/>
    </row>
    <row r="248" s="308" customFormat="1" ht="11.25">
      <c r="A248" s="307"/>
    </row>
    <row r="249" s="308" customFormat="1" ht="11.25">
      <c r="A249" s="307"/>
    </row>
    <row r="250" s="308" customFormat="1" ht="11.25">
      <c r="A250" s="307"/>
    </row>
    <row r="251" s="308" customFormat="1" ht="11.25">
      <c r="A251" s="307"/>
    </row>
    <row r="252" s="308" customFormat="1" ht="11.25">
      <c r="A252" s="307"/>
    </row>
    <row r="253" s="308" customFormat="1" ht="11.25">
      <c r="A253" s="307"/>
    </row>
    <row r="254" s="308" customFormat="1" ht="11.25">
      <c r="A254" s="307"/>
    </row>
    <row r="255" s="308" customFormat="1" ht="11.25">
      <c r="A255" s="307"/>
    </row>
    <row r="256" s="308" customFormat="1" ht="11.25">
      <c r="A256" s="307"/>
    </row>
    <row r="257" s="308" customFormat="1" ht="11.25">
      <c r="A257" s="307"/>
    </row>
    <row r="258" s="308" customFormat="1" ht="11.25">
      <c r="A258" s="307"/>
    </row>
    <row r="259" s="308" customFormat="1" ht="11.25">
      <c r="A259" s="307"/>
    </row>
    <row r="260" s="308" customFormat="1" ht="11.25">
      <c r="A260" s="307"/>
    </row>
    <row r="261" s="308" customFormat="1" ht="11.25">
      <c r="A261" s="307"/>
    </row>
    <row r="262" s="308" customFormat="1" ht="11.25">
      <c r="A262" s="307"/>
    </row>
    <row r="263" s="308" customFormat="1" ht="11.25">
      <c r="A263" s="307"/>
    </row>
    <row r="264" s="308" customFormat="1" ht="11.25">
      <c r="A264" s="307"/>
    </row>
    <row r="265" s="308" customFormat="1" ht="11.25">
      <c r="A265" s="307"/>
    </row>
    <row r="266" s="308" customFormat="1" ht="11.25">
      <c r="A266" s="307"/>
    </row>
    <row r="267" s="308" customFormat="1" ht="11.25">
      <c r="A267" s="307"/>
    </row>
    <row r="268" s="308" customFormat="1" ht="11.25">
      <c r="A268" s="307"/>
    </row>
    <row r="269" s="308" customFormat="1" ht="11.25">
      <c r="A269" s="307"/>
    </row>
    <row r="270" s="308" customFormat="1" ht="11.25">
      <c r="A270" s="307"/>
    </row>
    <row r="271" s="308" customFormat="1" ht="11.25">
      <c r="A271" s="307"/>
    </row>
    <row r="272" s="308" customFormat="1" ht="11.25">
      <c r="A272" s="307"/>
    </row>
    <row r="273" s="308" customFormat="1" ht="11.25">
      <c r="A273" s="307"/>
    </row>
    <row r="274" s="308" customFormat="1" ht="11.25">
      <c r="A274" s="307"/>
    </row>
    <row r="275" s="308" customFormat="1" ht="11.25">
      <c r="A275" s="307"/>
    </row>
    <row r="276" s="308" customFormat="1" ht="11.25">
      <c r="A276" s="307"/>
    </row>
    <row r="277" s="308" customFormat="1" ht="11.25">
      <c r="A277" s="307"/>
    </row>
    <row r="278" s="308" customFormat="1" ht="11.25">
      <c r="A278" s="307"/>
    </row>
    <row r="279" s="308" customFormat="1" ht="11.25">
      <c r="A279" s="307"/>
    </row>
    <row r="280" s="308" customFormat="1" ht="11.25">
      <c r="A280" s="307"/>
    </row>
    <row r="281" s="308" customFormat="1" ht="11.25">
      <c r="A281" s="307"/>
    </row>
    <row r="282" s="308" customFormat="1" ht="11.25">
      <c r="A282" s="307"/>
    </row>
    <row r="283" s="308" customFormat="1" ht="11.25">
      <c r="A283" s="307"/>
    </row>
    <row r="284" s="308" customFormat="1" ht="11.25">
      <c r="A284" s="307"/>
    </row>
    <row r="285" s="308" customFormat="1" ht="11.25">
      <c r="A285" s="307"/>
    </row>
    <row r="286" s="308" customFormat="1" ht="11.25">
      <c r="A286" s="307"/>
    </row>
    <row r="287" s="308" customFormat="1" ht="11.25">
      <c r="A287" s="307"/>
    </row>
    <row r="288" s="308" customFormat="1" ht="11.25">
      <c r="A288" s="307"/>
    </row>
    <row r="289" s="308" customFormat="1" ht="11.25">
      <c r="A289" s="307"/>
    </row>
    <row r="290" s="308" customFormat="1" ht="11.25">
      <c r="A290" s="307"/>
    </row>
    <row r="291" s="308" customFormat="1" ht="11.25">
      <c r="A291" s="307"/>
    </row>
    <row r="292" s="308" customFormat="1" ht="11.25">
      <c r="A292" s="307"/>
    </row>
    <row r="293" s="308" customFormat="1" ht="11.25">
      <c r="A293" s="307"/>
    </row>
    <row r="294" s="308" customFormat="1" ht="11.25">
      <c r="A294" s="307"/>
    </row>
    <row r="295" s="308" customFormat="1" ht="11.25">
      <c r="A295" s="307"/>
    </row>
    <row r="296" s="308" customFormat="1" ht="11.25">
      <c r="A296" s="307"/>
    </row>
    <row r="297" s="308" customFormat="1" ht="11.25">
      <c r="A297" s="307"/>
    </row>
    <row r="298" s="308" customFormat="1" ht="11.25">
      <c r="A298" s="307"/>
    </row>
    <row r="299" s="308" customFormat="1" ht="11.25">
      <c r="A299" s="307"/>
    </row>
    <row r="300" s="308" customFormat="1" ht="11.25">
      <c r="A300" s="307"/>
    </row>
    <row r="301" s="308" customFormat="1" ht="11.25">
      <c r="A301" s="307"/>
    </row>
    <row r="302" s="308" customFormat="1" ht="11.25">
      <c r="A302" s="307"/>
    </row>
    <row r="303" s="308" customFormat="1" ht="11.25">
      <c r="A303" s="307"/>
    </row>
    <row r="304" s="308" customFormat="1" ht="11.25">
      <c r="A304" s="307"/>
    </row>
    <row r="305" s="308" customFormat="1" ht="11.25">
      <c r="A305" s="307"/>
    </row>
    <row r="306" s="308" customFormat="1" ht="11.25">
      <c r="A306" s="307"/>
    </row>
    <row r="307" s="308" customFormat="1" ht="11.25">
      <c r="A307" s="307"/>
    </row>
    <row r="308" s="308" customFormat="1" ht="11.25">
      <c r="A308" s="307"/>
    </row>
    <row r="309" s="308" customFormat="1" ht="11.25">
      <c r="A309" s="307"/>
    </row>
    <row r="310" s="308" customFormat="1" ht="11.25">
      <c r="A310" s="307"/>
    </row>
    <row r="311" s="308" customFormat="1" ht="11.25">
      <c r="A311" s="307"/>
    </row>
    <row r="312" s="308" customFormat="1" ht="11.25">
      <c r="A312" s="307"/>
    </row>
    <row r="313" s="308" customFormat="1" ht="11.25">
      <c r="A313" s="307"/>
    </row>
    <row r="314" s="308" customFormat="1" ht="11.25">
      <c r="A314" s="307"/>
    </row>
    <row r="315" s="308" customFormat="1" ht="11.25">
      <c r="A315" s="307"/>
    </row>
    <row r="316" s="308" customFormat="1" ht="11.25">
      <c r="A316" s="307"/>
    </row>
    <row r="317" s="308" customFormat="1" ht="11.25">
      <c r="A317" s="307"/>
    </row>
    <row r="318" s="308" customFormat="1" ht="11.25">
      <c r="A318" s="307"/>
    </row>
    <row r="319" s="308" customFormat="1" ht="11.25">
      <c r="A319" s="307"/>
    </row>
    <row r="320" s="308" customFormat="1" ht="11.25">
      <c r="A320" s="307"/>
    </row>
    <row r="321" s="308" customFormat="1" ht="11.25">
      <c r="A321" s="307"/>
    </row>
    <row r="322" s="308" customFormat="1" ht="11.25">
      <c r="A322" s="307"/>
    </row>
    <row r="323" s="308" customFormat="1" ht="11.25">
      <c r="A323" s="307"/>
    </row>
  </sheetData>
  <sheetProtection/>
  <mergeCells count="3">
    <mergeCell ref="C10:H10"/>
    <mergeCell ref="A3:H3"/>
    <mergeCell ref="C9:H9"/>
  </mergeCells>
  <printOptions gridLines="1" horizontalCentered="1"/>
  <pageMargins left="1.220472440944882" right="0.6299212598425197" top="0.6299212598425197" bottom="0.3937007874015748" header="0.2362204724409449" footer="0.1968503937007874"/>
  <pageSetup horizontalDpi="300" verticalDpi="300" orientation="portrait" paperSize="9" scale="90" r:id="rId1"/>
  <headerFooter alignWithMargins="0">
    <oddHeader>&amp;RTāme Nr.6.19.1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313"/>
  <sheetViews>
    <sheetView view="pageBreakPreview" zoomScaleSheetLayoutView="100" workbookViewId="0" topLeftCell="A1">
      <selection activeCell="A150" sqref="A150:IV152"/>
    </sheetView>
  </sheetViews>
  <sheetFormatPr defaultColWidth="9.140625" defaultRowHeight="12.75"/>
  <cols>
    <col min="1" max="1" width="6.7109375" style="218" customWidth="1"/>
    <col min="2" max="2" width="22.7109375" style="0" customWidth="1"/>
    <col min="3" max="3" width="10.28125" style="0" customWidth="1"/>
    <col min="4" max="4" width="8.57421875" style="0" customWidth="1"/>
    <col min="5" max="5" width="8.8515625" style="0" customWidth="1"/>
    <col min="6" max="6" width="8.57421875" style="0" customWidth="1"/>
    <col min="7" max="7" width="0.13671875" style="0" customWidth="1"/>
    <col min="8" max="9" width="0" style="0" hidden="1" customWidth="1"/>
  </cols>
  <sheetData>
    <row r="1" spans="1:6" s="139" customFormat="1" ht="12.75">
      <c r="A1" s="137"/>
      <c r="B1" s="138"/>
      <c r="C1" s="138"/>
      <c r="D1" s="138"/>
      <c r="E1" s="138"/>
      <c r="F1" s="138"/>
    </row>
    <row r="2" spans="1:6" s="139" customFormat="1" ht="12.75">
      <c r="A2" s="328" t="s">
        <v>187</v>
      </c>
      <c r="B2" s="328"/>
      <c r="C2" s="328"/>
      <c r="D2" s="328"/>
      <c r="E2" s="328"/>
      <c r="F2" s="328"/>
    </row>
    <row r="3" spans="1:6" s="139" customFormat="1" ht="12.75">
      <c r="A3" s="328" t="s">
        <v>188</v>
      </c>
      <c r="B3" s="328"/>
      <c r="C3" s="328"/>
      <c r="D3" s="328"/>
      <c r="E3" s="328"/>
      <c r="F3" s="328"/>
    </row>
    <row r="4" spans="1:6" s="139" customFormat="1" ht="18">
      <c r="A4" s="137"/>
      <c r="B4" s="140"/>
      <c r="C4" s="141"/>
      <c r="D4" s="138"/>
      <c r="E4" s="138"/>
      <c r="F4" s="138"/>
    </row>
    <row r="5" spans="1:6" s="139" customFormat="1" ht="12.75">
      <c r="A5" s="137" t="s">
        <v>162</v>
      </c>
      <c r="B5" s="142" t="s">
        <v>165</v>
      </c>
      <c r="C5" s="142"/>
      <c r="D5" s="142"/>
      <c r="E5" s="142"/>
      <c r="F5" s="142"/>
    </row>
    <row r="6" spans="1:6" s="139" customFormat="1" ht="12.75">
      <c r="A6" s="137" t="s">
        <v>2</v>
      </c>
      <c r="B6" s="138" t="s">
        <v>194</v>
      </c>
      <c r="C6" s="138"/>
      <c r="D6" s="138"/>
      <c r="E6" s="138"/>
      <c r="F6" s="138"/>
    </row>
    <row r="7" spans="1:6" s="139" customFormat="1" ht="12.75">
      <c r="A7" s="137" t="s">
        <v>195</v>
      </c>
      <c r="B7" s="138"/>
      <c r="C7" s="138"/>
      <c r="D7" s="138"/>
      <c r="E7" s="138"/>
      <c r="F7" s="138"/>
    </row>
    <row r="8" spans="1:6" s="139" customFormat="1" ht="13.5" thickBot="1">
      <c r="A8" s="1" t="s">
        <v>185</v>
      </c>
      <c r="B8" s="143"/>
      <c r="C8" s="138"/>
      <c r="D8" s="138"/>
      <c r="E8" s="138"/>
      <c r="F8" s="138"/>
    </row>
    <row r="9" spans="1:6" s="146" customFormat="1" ht="12.75" customHeight="1">
      <c r="A9" s="144"/>
      <c r="B9" s="145"/>
      <c r="C9" s="322" t="s">
        <v>5</v>
      </c>
      <c r="D9" s="323"/>
      <c r="E9" s="323"/>
      <c r="F9" s="324"/>
    </row>
    <row r="10" spans="1:6" s="149" customFormat="1" ht="12.75" customHeight="1">
      <c r="A10" s="147" t="s">
        <v>6</v>
      </c>
      <c r="B10" s="148" t="s">
        <v>4</v>
      </c>
      <c r="C10" s="325" t="s">
        <v>7</v>
      </c>
      <c r="D10" s="326"/>
      <c r="E10" s="326"/>
      <c r="F10" s="327"/>
    </row>
    <row r="11" spans="1:6" s="152" customFormat="1" ht="51" customHeight="1" thickBot="1">
      <c r="A11" s="150" t="s">
        <v>8</v>
      </c>
      <c r="B11" s="151"/>
      <c r="C11" s="152" t="s">
        <v>9</v>
      </c>
      <c r="D11" s="153" t="s">
        <v>163</v>
      </c>
      <c r="E11" s="154"/>
      <c r="F11" s="155"/>
    </row>
    <row r="12" spans="1:6" s="157" customFormat="1" ht="17.25" customHeight="1" thickBot="1">
      <c r="A12" s="156" t="s">
        <v>15</v>
      </c>
      <c r="B12" s="22">
        <v>2</v>
      </c>
      <c r="C12" s="23">
        <v>3</v>
      </c>
      <c r="D12" s="23">
        <v>4</v>
      </c>
      <c r="E12" s="23">
        <v>5</v>
      </c>
      <c r="F12" s="24">
        <v>6</v>
      </c>
    </row>
    <row r="13" spans="1:6" s="160" customFormat="1" ht="16.5">
      <c r="A13" s="158"/>
      <c r="B13" s="159" t="s">
        <v>16</v>
      </c>
      <c r="D13" s="161"/>
      <c r="E13" s="161"/>
      <c r="F13" s="162"/>
    </row>
    <row r="14" spans="1:6" s="165" customFormat="1" ht="9.75" customHeight="1">
      <c r="A14" s="163"/>
      <c r="B14" s="164"/>
      <c r="F14" s="166"/>
    </row>
    <row r="15" spans="1:6" s="168" customFormat="1" ht="30.75" customHeight="1" thickBot="1">
      <c r="A15" s="167"/>
      <c r="B15" s="38" t="s">
        <v>17</v>
      </c>
      <c r="C15" s="40">
        <f>SUM(D15:F15)</f>
        <v>7399</v>
      </c>
      <c r="D15" s="40">
        <f>SUM(D16,D19,)</f>
        <v>7399</v>
      </c>
      <c r="E15" s="40">
        <f>SUM(E16,E19,)</f>
        <v>0</v>
      </c>
      <c r="F15" s="42">
        <f>SUM(F16,F19,)</f>
        <v>0</v>
      </c>
    </row>
    <row r="16" spans="1:6" s="173" customFormat="1" ht="12" thickTop="1">
      <c r="A16" s="169"/>
      <c r="B16" s="170" t="s">
        <v>18</v>
      </c>
      <c r="C16" s="171">
        <f>SUM(D16:F16)</f>
        <v>0</v>
      </c>
      <c r="D16" s="171">
        <f>SUM(D17:D18)</f>
        <v>0</v>
      </c>
      <c r="E16" s="171">
        <f>SUM(E17:E18)</f>
        <v>0</v>
      </c>
      <c r="F16" s="172">
        <f>SUM(F17:F18)</f>
        <v>0</v>
      </c>
    </row>
    <row r="17" spans="1:6" s="173" customFormat="1" ht="11.25">
      <c r="A17" s="169"/>
      <c r="B17" s="174" t="s">
        <v>19</v>
      </c>
      <c r="C17" s="171">
        <f>SUM(D17:F17)</f>
        <v>0</v>
      </c>
      <c r="D17" s="175"/>
      <c r="E17" s="175"/>
      <c r="F17" s="176"/>
    </row>
    <row r="18" spans="1:6" s="173" customFormat="1" ht="11.25">
      <c r="A18" s="169"/>
      <c r="B18" s="174" t="s">
        <v>20</v>
      </c>
      <c r="C18" s="171">
        <f>SUM(D18:F18)</f>
        <v>0</v>
      </c>
      <c r="D18" s="175"/>
      <c r="E18" s="175"/>
      <c r="F18" s="176"/>
    </row>
    <row r="19" spans="1:6" s="181" customFormat="1" ht="13.5" customHeight="1">
      <c r="A19" s="177"/>
      <c r="B19" s="54" t="s">
        <v>21</v>
      </c>
      <c r="C19" s="178">
        <f>SUM(D19:F19)</f>
        <v>7399</v>
      </c>
      <c r="D19" s="179">
        <v>7399</v>
      </c>
      <c r="E19" s="179"/>
      <c r="F19" s="180"/>
    </row>
    <row r="20" spans="1:6" s="173" customFormat="1" ht="11.25">
      <c r="A20" s="169"/>
      <c r="B20" s="170"/>
      <c r="C20" s="182"/>
      <c r="D20" s="182"/>
      <c r="E20" s="182"/>
      <c r="F20" s="183"/>
    </row>
    <row r="21" spans="1:6" s="160" customFormat="1" ht="16.5">
      <c r="A21" s="158"/>
      <c r="B21" s="159" t="s">
        <v>31</v>
      </c>
      <c r="C21" s="184"/>
      <c r="D21" s="184"/>
      <c r="E21" s="184"/>
      <c r="F21" s="185"/>
    </row>
    <row r="22" spans="1:6" s="187" customFormat="1" ht="26.25" thickBot="1">
      <c r="A22" s="186"/>
      <c r="B22" s="74" t="s">
        <v>32</v>
      </c>
      <c r="C22" s="40">
        <f aca="true" t="shared" si="0" ref="C22:C53">SUM(D22:F22)</f>
        <v>7399</v>
      </c>
      <c r="D22" s="40">
        <f>SUM(D23,D146)</f>
        <v>7399</v>
      </c>
      <c r="E22" s="40">
        <f>SUM(E23,E146)</f>
        <v>0</v>
      </c>
      <c r="F22" s="42">
        <f>SUM(F23,F146)</f>
        <v>0</v>
      </c>
    </row>
    <row r="23" spans="1:6" s="189" customFormat="1" ht="36.75" thickTop="1">
      <c r="A23" s="188"/>
      <c r="B23" s="77" t="s">
        <v>33</v>
      </c>
      <c r="C23" s="61">
        <f t="shared" si="0"/>
        <v>7399</v>
      </c>
      <c r="D23" s="78">
        <f>SUM(D131,D24)</f>
        <v>7399</v>
      </c>
      <c r="E23" s="78">
        <f>SUM(E131,E24)</f>
        <v>0</v>
      </c>
      <c r="F23" s="63">
        <f>SUM(F131,F24)</f>
        <v>0</v>
      </c>
    </row>
    <row r="24" spans="1:6" s="192" customFormat="1" ht="24">
      <c r="A24" s="190"/>
      <c r="B24" s="191" t="s">
        <v>34</v>
      </c>
      <c r="C24" s="61">
        <f t="shared" si="0"/>
        <v>3399</v>
      </c>
      <c r="D24" s="61">
        <f>SUM(D25,D122,D123)</f>
        <v>3399</v>
      </c>
      <c r="E24" s="61">
        <f>SUM(E25,E122,E123)</f>
        <v>0</v>
      </c>
      <c r="F24" s="63">
        <f>SUM(F25,F122,F123)</f>
        <v>0</v>
      </c>
    </row>
    <row r="25" spans="1:6" s="165" customFormat="1" ht="11.25">
      <c r="A25" s="193">
        <v>1000</v>
      </c>
      <c r="B25" s="164" t="s">
        <v>35</v>
      </c>
      <c r="C25" s="194">
        <f t="shared" si="0"/>
        <v>3399</v>
      </c>
      <c r="D25" s="194">
        <f>SUM(D26,D31,D32,D35,D82,D118)</f>
        <v>3399</v>
      </c>
      <c r="E25" s="194">
        <f>SUM(E26,E31,E32,E35,E82,E118)</f>
        <v>0</v>
      </c>
      <c r="F25" s="195">
        <f>SUM(F26,F31,F32,F35,F82,F118)</f>
        <v>0</v>
      </c>
    </row>
    <row r="26" spans="1:6" s="181" customFormat="1" ht="11.25">
      <c r="A26" s="86">
        <v>1100</v>
      </c>
      <c r="B26" s="196" t="s">
        <v>36</v>
      </c>
      <c r="C26" s="178">
        <f t="shared" si="0"/>
        <v>0</v>
      </c>
      <c r="D26" s="178">
        <f>SUM(D28:D30,D27)</f>
        <v>0</v>
      </c>
      <c r="E26" s="178">
        <f>SUM(E28:E30,E27)</f>
        <v>0</v>
      </c>
      <c r="F26" s="197">
        <f>SUM(F28:F30,F27)</f>
        <v>0</v>
      </c>
    </row>
    <row r="27" spans="1:6" s="203" customFormat="1" ht="9.75">
      <c r="A27" s="198">
        <v>1110</v>
      </c>
      <c r="B27" s="199" t="s">
        <v>37</v>
      </c>
      <c r="C27" s="200">
        <f t="shared" si="0"/>
        <v>0</v>
      </c>
      <c r="D27" s="201"/>
      <c r="E27" s="201"/>
      <c r="F27" s="202"/>
    </row>
    <row r="28" spans="1:6" s="203" customFormat="1" ht="9.75">
      <c r="A28" s="198">
        <v>1140</v>
      </c>
      <c r="B28" s="199" t="s">
        <v>42</v>
      </c>
      <c r="C28" s="200">
        <f t="shared" si="0"/>
        <v>0</v>
      </c>
      <c r="D28" s="201"/>
      <c r="E28" s="201"/>
      <c r="F28" s="202"/>
    </row>
    <row r="29" spans="1:6" s="203" customFormat="1" ht="9.75">
      <c r="A29" s="198">
        <v>1150</v>
      </c>
      <c r="B29" s="91" t="s">
        <v>43</v>
      </c>
      <c r="C29" s="200">
        <f t="shared" si="0"/>
        <v>0</v>
      </c>
      <c r="D29" s="201"/>
      <c r="E29" s="201"/>
      <c r="F29" s="202"/>
    </row>
    <row r="30" spans="1:6" s="203" customFormat="1" ht="9.75">
      <c r="A30" s="198">
        <v>1170</v>
      </c>
      <c r="B30" s="199" t="s">
        <v>44</v>
      </c>
      <c r="C30" s="200">
        <f t="shared" si="0"/>
        <v>0</v>
      </c>
      <c r="D30" s="201"/>
      <c r="E30" s="201"/>
      <c r="F30" s="202"/>
    </row>
    <row r="31" spans="1:6" s="181" customFormat="1" ht="22.5">
      <c r="A31" s="98">
        <v>1200</v>
      </c>
      <c r="B31" s="87" t="s">
        <v>45</v>
      </c>
      <c r="C31" s="178">
        <f t="shared" si="0"/>
        <v>0</v>
      </c>
      <c r="D31" s="179"/>
      <c r="E31" s="179"/>
      <c r="F31" s="180"/>
    </row>
    <row r="32" spans="1:6" s="181" customFormat="1" ht="11.25">
      <c r="A32" s="86">
        <v>1300</v>
      </c>
      <c r="B32" s="87" t="s">
        <v>46</v>
      </c>
      <c r="C32" s="178">
        <f t="shared" si="0"/>
        <v>0</v>
      </c>
      <c r="D32" s="178">
        <f>SUM(D33:D34)</f>
        <v>0</v>
      </c>
      <c r="E32" s="178">
        <f>SUM(E33:E34)</f>
        <v>0</v>
      </c>
      <c r="F32" s="197">
        <f>SUM(F33:F34)</f>
        <v>0</v>
      </c>
    </row>
    <row r="33" spans="1:6" s="203" customFormat="1" ht="19.5">
      <c r="A33" s="90">
        <v>1310</v>
      </c>
      <c r="B33" s="91" t="s">
        <v>47</v>
      </c>
      <c r="C33" s="200">
        <f t="shared" si="0"/>
        <v>0</v>
      </c>
      <c r="D33" s="201"/>
      <c r="E33" s="201"/>
      <c r="F33" s="202"/>
    </row>
    <row r="34" spans="1:6" s="203" customFormat="1" ht="9.75">
      <c r="A34" s="104">
        <v>1330</v>
      </c>
      <c r="B34" s="91" t="s">
        <v>48</v>
      </c>
      <c r="C34" s="200">
        <f t="shared" si="0"/>
        <v>0</v>
      </c>
      <c r="D34" s="201"/>
      <c r="E34" s="201"/>
      <c r="F34" s="202"/>
    </row>
    <row r="35" spans="1:6" s="181" customFormat="1" ht="11.25">
      <c r="A35" s="98">
        <v>1400</v>
      </c>
      <c r="B35" s="87" t="s">
        <v>49</v>
      </c>
      <c r="C35" s="118">
        <f t="shared" si="0"/>
        <v>0</v>
      </c>
      <c r="D35" s="118">
        <f>SUM(D36,D42,D43,D51,D61,D65,D69,D77)</f>
        <v>0</v>
      </c>
      <c r="E35" s="118">
        <f>SUM(E36,E42,E43,E51,E61,E65,E69,E77)</f>
        <v>0</v>
      </c>
      <c r="F35" s="119">
        <f>SUM(F36,F42,F43,F51,F61,F65,F69,F77)</f>
        <v>0</v>
      </c>
    </row>
    <row r="36" spans="1:6" s="203" customFormat="1" ht="19.5">
      <c r="A36" s="90">
        <v>1410</v>
      </c>
      <c r="B36" s="91" t="s">
        <v>50</v>
      </c>
      <c r="C36" s="200">
        <f t="shared" si="0"/>
        <v>0</v>
      </c>
      <c r="D36" s="200">
        <f>SUM(D37:D41)</f>
        <v>0</v>
      </c>
      <c r="E36" s="200">
        <f>SUM(E37:E41)</f>
        <v>0</v>
      </c>
      <c r="F36" s="204">
        <f>SUM(F37:F41)</f>
        <v>0</v>
      </c>
    </row>
    <row r="37" spans="1:6" s="203" customFormat="1" ht="19.5">
      <c r="A37" s="106">
        <v>1411</v>
      </c>
      <c r="B37" s="91" t="s">
        <v>51</v>
      </c>
      <c r="C37" s="200">
        <f t="shared" si="0"/>
        <v>0</v>
      </c>
      <c r="D37" s="201"/>
      <c r="E37" s="201"/>
      <c r="F37" s="202"/>
    </row>
    <row r="38" spans="1:6" s="203" customFormat="1" ht="19.5">
      <c r="A38" s="106">
        <v>1412</v>
      </c>
      <c r="B38" s="91" t="s">
        <v>52</v>
      </c>
      <c r="C38" s="200">
        <f t="shared" si="0"/>
        <v>0</v>
      </c>
      <c r="D38" s="201"/>
      <c r="E38" s="201"/>
      <c r="F38" s="202"/>
    </row>
    <row r="39" spans="1:6" s="203" customFormat="1" ht="19.5">
      <c r="A39" s="106">
        <v>1413</v>
      </c>
      <c r="B39" s="91" t="s">
        <v>53</v>
      </c>
      <c r="C39" s="200">
        <f t="shared" si="0"/>
        <v>0</v>
      </c>
      <c r="D39" s="201"/>
      <c r="E39" s="201"/>
      <c r="F39" s="202"/>
    </row>
    <row r="40" spans="1:6" s="203" customFormat="1" ht="19.5">
      <c r="A40" s="106">
        <v>1414</v>
      </c>
      <c r="B40" s="91" t="s">
        <v>54</v>
      </c>
      <c r="C40" s="200">
        <f t="shared" si="0"/>
        <v>0</v>
      </c>
      <c r="D40" s="201"/>
      <c r="E40" s="201"/>
      <c r="F40" s="202"/>
    </row>
    <row r="41" spans="1:6" s="203" customFormat="1" ht="19.5">
      <c r="A41" s="106">
        <v>1415</v>
      </c>
      <c r="B41" s="91" t="s">
        <v>55</v>
      </c>
      <c r="C41" s="200">
        <f t="shared" si="0"/>
        <v>0</v>
      </c>
      <c r="D41" s="201"/>
      <c r="E41" s="201"/>
      <c r="F41" s="202"/>
    </row>
    <row r="42" spans="1:6" s="203" customFormat="1" ht="19.5">
      <c r="A42" s="90">
        <v>1420</v>
      </c>
      <c r="B42" s="91" t="s">
        <v>56</v>
      </c>
      <c r="C42" s="200">
        <f t="shared" si="0"/>
        <v>0</v>
      </c>
      <c r="D42" s="201"/>
      <c r="E42" s="201"/>
      <c r="F42" s="202"/>
    </row>
    <row r="43" spans="1:6" s="203" customFormat="1" ht="29.25">
      <c r="A43" s="90">
        <v>1440</v>
      </c>
      <c r="B43" s="91" t="s">
        <v>57</v>
      </c>
      <c r="C43" s="200">
        <f t="shared" si="0"/>
        <v>0</v>
      </c>
      <c r="D43" s="200">
        <f>SUM(D44:D50)</f>
        <v>0</v>
      </c>
      <c r="E43" s="200">
        <f>SUM(E44:E50)</f>
        <v>0</v>
      </c>
      <c r="F43" s="204">
        <f>SUM(F44:F50)</f>
        <v>0</v>
      </c>
    </row>
    <row r="44" spans="1:6" s="203" customFormat="1" ht="19.5">
      <c r="A44" s="106">
        <v>1441</v>
      </c>
      <c r="B44" s="91" t="s">
        <v>58</v>
      </c>
      <c r="C44" s="200">
        <f t="shared" si="0"/>
        <v>0</v>
      </c>
      <c r="D44" s="201"/>
      <c r="E44" s="201"/>
      <c r="F44" s="202"/>
    </row>
    <row r="45" spans="1:6" s="203" customFormat="1" ht="19.5">
      <c r="A45" s="106">
        <v>1442</v>
      </c>
      <c r="B45" s="91" t="s">
        <v>59</v>
      </c>
      <c r="C45" s="200">
        <f t="shared" si="0"/>
        <v>0</v>
      </c>
      <c r="D45" s="201"/>
      <c r="E45" s="201"/>
      <c r="F45" s="202"/>
    </row>
    <row r="46" spans="1:6" s="203" customFormat="1" ht="19.5">
      <c r="A46" s="106">
        <v>1443</v>
      </c>
      <c r="B46" s="91" t="s">
        <v>60</v>
      </c>
      <c r="C46" s="200">
        <f t="shared" si="0"/>
        <v>0</v>
      </c>
      <c r="D46" s="201"/>
      <c r="E46" s="201"/>
      <c r="F46" s="202"/>
    </row>
    <row r="47" spans="1:6" s="203" customFormat="1" ht="9.75">
      <c r="A47" s="106">
        <v>1444</v>
      </c>
      <c r="B47" s="91" t="s">
        <v>61</v>
      </c>
      <c r="C47" s="200">
        <f t="shared" si="0"/>
        <v>0</v>
      </c>
      <c r="D47" s="201"/>
      <c r="E47" s="201"/>
      <c r="F47" s="202"/>
    </row>
    <row r="48" spans="1:6" s="203" customFormat="1" ht="19.5">
      <c r="A48" s="106">
        <v>1445</v>
      </c>
      <c r="B48" s="91" t="s">
        <v>62</v>
      </c>
      <c r="C48" s="200">
        <f t="shared" si="0"/>
        <v>0</v>
      </c>
      <c r="D48" s="201"/>
      <c r="E48" s="201"/>
      <c r="F48" s="202"/>
    </row>
    <row r="49" spans="1:6" s="203" customFormat="1" ht="19.5">
      <c r="A49" s="106">
        <v>1447</v>
      </c>
      <c r="B49" s="91" t="s">
        <v>63</v>
      </c>
      <c r="C49" s="200">
        <f t="shared" si="0"/>
        <v>0</v>
      </c>
      <c r="D49" s="201"/>
      <c r="E49" s="201"/>
      <c r="F49" s="202"/>
    </row>
    <row r="50" spans="1:6" s="203" customFormat="1" ht="19.5">
      <c r="A50" s="106">
        <v>1449</v>
      </c>
      <c r="B50" s="91" t="s">
        <v>64</v>
      </c>
      <c r="C50" s="200">
        <f t="shared" si="0"/>
        <v>0</v>
      </c>
      <c r="D50" s="201"/>
      <c r="E50" s="201"/>
      <c r="F50" s="202"/>
    </row>
    <row r="51" spans="1:6" s="203" customFormat="1" ht="39">
      <c r="A51" s="90">
        <v>1450</v>
      </c>
      <c r="B51" s="91" t="s">
        <v>65</v>
      </c>
      <c r="C51" s="200">
        <f t="shared" si="0"/>
        <v>0</v>
      </c>
      <c r="D51" s="200">
        <f>SUM(D55:D60,D52)</f>
        <v>0</v>
      </c>
      <c r="E51" s="200">
        <f>SUM(E55:E60,E52)</f>
        <v>0</v>
      </c>
      <c r="F51" s="204">
        <f>SUM(F55:F60,F52)</f>
        <v>0</v>
      </c>
    </row>
    <row r="52" spans="1:6" s="203" customFormat="1" ht="19.5">
      <c r="A52" s="107">
        <v>1451</v>
      </c>
      <c r="B52" s="108" t="s">
        <v>66</v>
      </c>
      <c r="C52" s="200">
        <f t="shared" si="0"/>
        <v>0</v>
      </c>
      <c r="D52" s="92">
        <f>D53+D54</f>
        <v>0</v>
      </c>
      <c r="E52" s="92">
        <f>E53+E54</f>
        <v>0</v>
      </c>
      <c r="F52" s="109">
        <f>F53+F54</f>
        <v>0</v>
      </c>
    </row>
    <row r="53" spans="1:6" s="203" customFormat="1" ht="9.75">
      <c r="A53" s="106"/>
      <c r="B53" s="91" t="s">
        <v>67</v>
      </c>
      <c r="C53" s="200">
        <f t="shared" si="0"/>
        <v>0</v>
      </c>
      <c r="D53" s="201"/>
      <c r="E53" s="201"/>
      <c r="F53" s="202"/>
    </row>
    <row r="54" spans="1:6" s="203" customFormat="1" ht="9.75">
      <c r="A54" s="106"/>
      <c r="B54" s="91" t="s">
        <v>68</v>
      </c>
      <c r="C54" s="200">
        <f aca="true" t="shared" si="1" ref="C54:C85">SUM(D54:F54)</f>
        <v>0</v>
      </c>
      <c r="D54" s="201"/>
      <c r="E54" s="201"/>
      <c r="F54" s="202"/>
    </row>
    <row r="55" spans="1:6" s="203" customFormat="1" ht="19.5">
      <c r="A55" s="106">
        <v>1452</v>
      </c>
      <c r="B55" s="91" t="s">
        <v>69</v>
      </c>
      <c r="C55" s="200">
        <f t="shared" si="1"/>
        <v>0</v>
      </c>
      <c r="D55" s="201"/>
      <c r="E55" s="201"/>
      <c r="F55" s="202"/>
    </row>
    <row r="56" spans="1:6" s="203" customFormat="1" ht="19.5">
      <c r="A56" s="106">
        <v>1453</v>
      </c>
      <c r="B56" s="91" t="s">
        <v>70</v>
      </c>
      <c r="C56" s="200">
        <f t="shared" si="1"/>
        <v>0</v>
      </c>
      <c r="D56" s="201"/>
      <c r="E56" s="201"/>
      <c r="F56" s="202"/>
    </row>
    <row r="57" spans="1:6" s="203" customFormat="1" ht="39">
      <c r="A57" s="106">
        <v>1454</v>
      </c>
      <c r="B57" s="91" t="s">
        <v>71</v>
      </c>
      <c r="C57" s="200">
        <f t="shared" si="1"/>
        <v>0</v>
      </c>
      <c r="D57" s="201"/>
      <c r="E57" s="201"/>
      <c r="F57" s="202"/>
    </row>
    <row r="58" spans="1:6" s="203" customFormat="1" ht="29.25">
      <c r="A58" s="106">
        <v>1455</v>
      </c>
      <c r="B58" s="91" t="s">
        <v>72</v>
      </c>
      <c r="C58" s="200">
        <f t="shared" si="1"/>
        <v>0</v>
      </c>
      <c r="D58" s="201"/>
      <c r="E58" s="201"/>
      <c r="F58" s="202"/>
    </row>
    <row r="59" spans="1:6" s="203" customFormat="1" ht="58.5">
      <c r="A59" s="106">
        <v>1456</v>
      </c>
      <c r="B59" s="91" t="s">
        <v>73</v>
      </c>
      <c r="C59" s="200">
        <f t="shared" si="1"/>
        <v>0</v>
      </c>
      <c r="D59" s="201"/>
      <c r="E59" s="201"/>
      <c r="F59" s="202"/>
    </row>
    <row r="60" spans="1:6" s="203" customFormat="1" ht="19.5">
      <c r="A60" s="106">
        <v>1459</v>
      </c>
      <c r="B60" s="91" t="s">
        <v>74</v>
      </c>
      <c r="C60" s="200">
        <f t="shared" si="1"/>
        <v>0</v>
      </c>
      <c r="D60" s="201"/>
      <c r="E60" s="201"/>
      <c r="F60" s="202"/>
    </row>
    <row r="61" spans="1:6" s="203" customFormat="1" ht="19.5">
      <c r="A61" s="90">
        <v>1460</v>
      </c>
      <c r="B61" s="91" t="s">
        <v>75</v>
      </c>
      <c r="C61" s="200">
        <f t="shared" si="1"/>
        <v>0</v>
      </c>
      <c r="D61" s="200">
        <f>SUM(D62:D64)</f>
        <v>0</v>
      </c>
      <c r="E61" s="200">
        <f>SUM(E62:E64)</f>
        <v>0</v>
      </c>
      <c r="F61" s="204">
        <f>SUM(F62:F64)</f>
        <v>0</v>
      </c>
    </row>
    <row r="62" spans="1:6" s="203" customFormat="1" ht="29.25">
      <c r="A62" s="106">
        <v>1461</v>
      </c>
      <c r="B62" s="91" t="s">
        <v>76</v>
      </c>
      <c r="C62" s="200">
        <f t="shared" si="1"/>
        <v>0</v>
      </c>
      <c r="D62" s="201"/>
      <c r="E62" s="201"/>
      <c r="F62" s="202"/>
    </row>
    <row r="63" spans="1:6" s="203" customFormat="1" ht="29.25">
      <c r="A63" s="106">
        <v>1462</v>
      </c>
      <c r="B63" s="91" t="s">
        <v>77</v>
      </c>
      <c r="C63" s="200">
        <f t="shared" si="1"/>
        <v>0</v>
      </c>
      <c r="D63" s="201"/>
      <c r="E63" s="201"/>
      <c r="F63" s="202"/>
    </row>
    <row r="64" spans="1:6" s="203" customFormat="1" ht="19.5">
      <c r="A64" s="106">
        <v>1469</v>
      </c>
      <c r="B64" s="91" t="s">
        <v>78</v>
      </c>
      <c r="C64" s="200">
        <f t="shared" si="1"/>
        <v>0</v>
      </c>
      <c r="D64" s="201"/>
      <c r="E64" s="201"/>
      <c r="F64" s="202"/>
    </row>
    <row r="65" spans="1:6" s="203" customFormat="1" ht="29.25">
      <c r="A65" s="90">
        <v>1470</v>
      </c>
      <c r="B65" s="91" t="s">
        <v>79</v>
      </c>
      <c r="C65" s="200">
        <f t="shared" si="1"/>
        <v>0</v>
      </c>
      <c r="D65" s="200">
        <f>SUM(D66:D68)</f>
        <v>0</v>
      </c>
      <c r="E65" s="200">
        <f>SUM(E66:E68)</f>
        <v>0</v>
      </c>
      <c r="F65" s="204">
        <f>SUM(F66:F68)</f>
        <v>0</v>
      </c>
    </row>
    <row r="66" spans="1:6" s="203" customFormat="1" ht="9.75">
      <c r="A66" s="106">
        <v>1471</v>
      </c>
      <c r="B66" s="91" t="s">
        <v>80</v>
      </c>
      <c r="C66" s="200">
        <f t="shared" si="1"/>
        <v>0</v>
      </c>
      <c r="D66" s="201"/>
      <c r="E66" s="201"/>
      <c r="F66" s="202"/>
    </row>
    <row r="67" spans="1:6" s="203" customFormat="1" ht="9.75">
      <c r="A67" s="106">
        <v>1472</v>
      </c>
      <c r="B67" s="91" t="s">
        <v>81</v>
      </c>
      <c r="C67" s="200">
        <f t="shared" si="1"/>
        <v>0</v>
      </c>
      <c r="D67" s="201"/>
      <c r="E67" s="201"/>
      <c r="F67" s="202"/>
    </row>
    <row r="68" spans="1:6" s="203" customFormat="1" ht="9.75">
      <c r="A68" s="106">
        <v>1479</v>
      </c>
      <c r="B68" s="91" t="s">
        <v>82</v>
      </c>
      <c r="C68" s="200">
        <f t="shared" si="1"/>
        <v>0</v>
      </c>
      <c r="D68" s="201"/>
      <c r="E68" s="201"/>
      <c r="F68" s="202"/>
    </row>
    <row r="69" spans="1:6" s="203" customFormat="1" ht="9.75">
      <c r="A69" s="90">
        <v>1480</v>
      </c>
      <c r="B69" s="91" t="s">
        <v>83</v>
      </c>
      <c r="C69" s="200">
        <f t="shared" si="1"/>
        <v>0</v>
      </c>
      <c r="D69" s="200">
        <f>SUM(D70:D76)</f>
        <v>0</v>
      </c>
      <c r="E69" s="200">
        <f>SUM(E70:E76)</f>
        <v>0</v>
      </c>
      <c r="F69" s="204">
        <f>SUM(F70:F76)</f>
        <v>0</v>
      </c>
    </row>
    <row r="70" spans="1:6" s="203" customFormat="1" ht="19.5">
      <c r="A70" s="106">
        <v>1481</v>
      </c>
      <c r="B70" s="91" t="s">
        <v>84</v>
      </c>
      <c r="C70" s="200">
        <f t="shared" si="1"/>
        <v>0</v>
      </c>
      <c r="D70" s="201"/>
      <c r="E70" s="201"/>
      <c r="F70" s="202"/>
    </row>
    <row r="71" spans="1:6" s="203" customFormat="1" ht="19.5">
      <c r="A71" s="106">
        <v>1482</v>
      </c>
      <c r="B71" s="91" t="s">
        <v>85</v>
      </c>
      <c r="C71" s="200">
        <f t="shared" si="1"/>
        <v>0</v>
      </c>
      <c r="D71" s="201"/>
      <c r="E71" s="201"/>
      <c r="F71" s="202"/>
    </row>
    <row r="72" spans="1:6" s="203" customFormat="1" ht="19.5">
      <c r="A72" s="106">
        <v>1483</v>
      </c>
      <c r="B72" s="91" t="s">
        <v>86</v>
      </c>
      <c r="C72" s="200">
        <f t="shared" si="1"/>
        <v>0</v>
      </c>
      <c r="D72" s="201"/>
      <c r="E72" s="201"/>
      <c r="F72" s="202"/>
    </row>
    <row r="73" spans="1:6" s="203" customFormat="1" ht="29.25">
      <c r="A73" s="106">
        <v>1484</v>
      </c>
      <c r="B73" s="91" t="s">
        <v>87</v>
      </c>
      <c r="C73" s="200">
        <f t="shared" si="1"/>
        <v>0</v>
      </c>
      <c r="D73" s="201"/>
      <c r="E73" s="201"/>
      <c r="F73" s="202"/>
    </row>
    <row r="74" spans="1:6" s="203" customFormat="1" ht="9.75">
      <c r="A74" s="106">
        <v>1485</v>
      </c>
      <c r="B74" s="91" t="s">
        <v>88</v>
      </c>
      <c r="C74" s="200">
        <f t="shared" si="1"/>
        <v>0</v>
      </c>
      <c r="D74" s="201"/>
      <c r="E74" s="201"/>
      <c r="F74" s="202"/>
    </row>
    <row r="75" spans="1:6" s="203" customFormat="1" ht="9.75">
      <c r="A75" s="106">
        <v>1486</v>
      </c>
      <c r="B75" s="91" t="s">
        <v>89</v>
      </c>
      <c r="C75" s="200">
        <f t="shared" si="1"/>
        <v>0</v>
      </c>
      <c r="D75" s="201"/>
      <c r="E75" s="201"/>
      <c r="F75" s="202"/>
    </row>
    <row r="76" spans="1:6" s="203" customFormat="1" ht="29.25">
      <c r="A76" s="106">
        <v>1489</v>
      </c>
      <c r="B76" s="91" t="s">
        <v>90</v>
      </c>
      <c r="C76" s="200">
        <f t="shared" si="1"/>
        <v>0</v>
      </c>
      <c r="D76" s="201"/>
      <c r="E76" s="201"/>
      <c r="F76" s="202"/>
    </row>
    <row r="77" spans="1:6" s="203" customFormat="1" ht="9.75">
      <c r="A77" s="90">
        <v>1490</v>
      </c>
      <c r="B77" s="91" t="s">
        <v>91</v>
      </c>
      <c r="C77" s="200">
        <f t="shared" si="1"/>
        <v>0</v>
      </c>
      <c r="D77" s="200">
        <f>SUM(D78:D81)</f>
        <v>0</v>
      </c>
      <c r="E77" s="200">
        <f>SUM(E78:E81)</f>
        <v>0</v>
      </c>
      <c r="F77" s="204">
        <f>SUM(F78:F81)</f>
        <v>0</v>
      </c>
    </row>
    <row r="78" spans="1:6" s="203" customFormat="1" ht="9.75">
      <c r="A78" s="106">
        <v>1491</v>
      </c>
      <c r="B78" s="91" t="s">
        <v>92</v>
      </c>
      <c r="C78" s="200">
        <f t="shared" si="1"/>
        <v>0</v>
      </c>
      <c r="D78" s="201"/>
      <c r="E78" s="201"/>
      <c r="F78" s="202"/>
    </row>
    <row r="79" spans="1:6" s="203" customFormat="1" ht="9.75">
      <c r="A79" s="106">
        <v>1492</v>
      </c>
      <c r="B79" s="91" t="s">
        <v>93</v>
      </c>
      <c r="C79" s="200">
        <f t="shared" si="1"/>
        <v>0</v>
      </c>
      <c r="D79" s="201"/>
      <c r="E79" s="201"/>
      <c r="F79" s="202"/>
    </row>
    <row r="80" spans="1:6" s="203" customFormat="1" ht="9.75">
      <c r="A80" s="106">
        <v>1493</v>
      </c>
      <c r="B80" s="91" t="s">
        <v>94</v>
      </c>
      <c r="C80" s="200">
        <f t="shared" si="1"/>
        <v>0</v>
      </c>
      <c r="D80" s="201"/>
      <c r="E80" s="201"/>
      <c r="F80" s="202"/>
    </row>
    <row r="81" spans="1:6" s="203" customFormat="1" ht="19.5">
      <c r="A81" s="106">
        <v>1499</v>
      </c>
      <c r="B81" s="91" t="s">
        <v>95</v>
      </c>
      <c r="C81" s="200">
        <f t="shared" si="1"/>
        <v>0</v>
      </c>
      <c r="D81" s="201"/>
      <c r="E81" s="201"/>
      <c r="F81" s="202"/>
    </row>
    <row r="82" spans="1:6" s="181" customFormat="1" ht="45">
      <c r="A82" s="98">
        <v>1500</v>
      </c>
      <c r="B82" s="87" t="s">
        <v>96</v>
      </c>
      <c r="C82" s="118">
        <f t="shared" si="1"/>
        <v>3399</v>
      </c>
      <c r="D82" s="118">
        <f>SUM(D83,D87,D95,D96,D97,D104,D113,D114,D117)</f>
        <v>3399</v>
      </c>
      <c r="E82" s="118">
        <f>SUM(E83,E87,E95,E96,E97,E104,E113,E114,E117)</f>
        <v>0</v>
      </c>
      <c r="F82" s="119">
        <f>SUM(F83,F87,F95,F96,F97,F104,F113,F114,F117)</f>
        <v>0</v>
      </c>
    </row>
    <row r="83" spans="1:6" s="203" customFormat="1" ht="19.5">
      <c r="A83" s="90">
        <v>1510</v>
      </c>
      <c r="B83" s="91" t="s">
        <v>97</v>
      </c>
      <c r="C83" s="200">
        <f t="shared" si="1"/>
        <v>1399</v>
      </c>
      <c r="D83" s="200">
        <f>SUM(D84:D86)</f>
        <v>1399</v>
      </c>
      <c r="E83" s="200">
        <f>SUM(E84:E86)</f>
        <v>0</v>
      </c>
      <c r="F83" s="204">
        <f>SUM(F84:F86)</f>
        <v>0</v>
      </c>
    </row>
    <row r="84" spans="1:6" s="203" customFormat="1" ht="9.75">
      <c r="A84" s="106">
        <v>1511</v>
      </c>
      <c r="B84" s="91" t="s">
        <v>98</v>
      </c>
      <c r="C84" s="200">
        <f t="shared" si="1"/>
        <v>0</v>
      </c>
      <c r="D84" s="201"/>
      <c r="E84" s="201"/>
      <c r="F84" s="202"/>
    </row>
    <row r="85" spans="1:6" s="203" customFormat="1" ht="9.75">
      <c r="A85" s="106">
        <v>1512</v>
      </c>
      <c r="B85" s="91" t="s">
        <v>99</v>
      </c>
      <c r="C85" s="200">
        <f t="shared" si="1"/>
        <v>1399</v>
      </c>
      <c r="D85" s="201">
        <v>1399</v>
      </c>
      <c r="E85" s="201"/>
      <c r="F85" s="202"/>
    </row>
    <row r="86" spans="1:6" s="203" customFormat="1" ht="9.75">
      <c r="A86" s="106">
        <v>1513</v>
      </c>
      <c r="B86" s="91" t="s">
        <v>100</v>
      </c>
      <c r="C86" s="200">
        <f aca="true" t="shared" si="2" ref="C86:C117">SUM(D86:F86)</f>
        <v>0</v>
      </c>
      <c r="D86" s="201"/>
      <c r="E86" s="201"/>
      <c r="F86" s="202"/>
    </row>
    <row r="87" spans="1:6" s="203" customFormat="1" ht="29.25">
      <c r="A87" s="90">
        <v>1520</v>
      </c>
      <c r="B87" s="91" t="s">
        <v>101</v>
      </c>
      <c r="C87" s="200">
        <f t="shared" si="2"/>
        <v>0</v>
      </c>
      <c r="D87" s="200">
        <f>SUM(D88:D94)</f>
        <v>0</v>
      </c>
      <c r="E87" s="200">
        <f>SUM(E88:E94)</f>
        <v>0</v>
      </c>
      <c r="F87" s="204">
        <f>SUM(F88:F94)</f>
        <v>0</v>
      </c>
    </row>
    <row r="88" spans="1:6" s="203" customFormat="1" ht="9.75">
      <c r="A88" s="106">
        <v>1521</v>
      </c>
      <c r="B88" s="91" t="s">
        <v>102</v>
      </c>
      <c r="C88" s="200">
        <f t="shared" si="2"/>
        <v>0</v>
      </c>
      <c r="D88" s="201"/>
      <c r="E88" s="201"/>
      <c r="F88" s="202"/>
    </row>
    <row r="89" spans="1:6" s="203" customFormat="1" ht="9.75">
      <c r="A89" s="106">
        <v>1522</v>
      </c>
      <c r="B89" s="91" t="s">
        <v>103</v>
      </c>
      <c r="C89" s="200">
        <f t="shared" si="2"/>
        <v>0</v>
      </c>
      <c r="D89" s="201"/>
      <c r="E89" s="201"/>
      <c r="F89" s="202"/>
    </row>
    <row r="90" spans="1:6" s="203" customFormat="1" ht="9.75">
      <c r="A90" s="106">
        <v>1523</v>
      </c>
      <c r="B90" s="91" t="s">
        <v>104</v>
      </c>
      <c r="C90" s="200">
        <f t="shared" si="2"/>
        <v>0</v>
      </c>
      <c r="D90" s="201"/>
      <c r="E90" s="201"/>
      <c r="F90" s="202"/>
    </row>
    <row r="91" spans="1:6" s="203" customFormat="1" ht="9.75">
      <c r="A91" s="106">
        <v>1524</v>
      </c>
      <c r="B91" s="91" t="s">
        <v>105</v>
      </c>
      <c r="C91" s="200">
        <f t="shared" si="2"/>
        <v>0</v>
      </c>
      <c r="D91" s="201"/>
      <c r="E91" s="201"/>
      <c r="F91" s="202"/>
    </row>
    <row r="92" spans="1:6" s="203" customFormat="1" ht="9.75">
      <c r="A92" s="106">
        <v>1525</v>
      </c>
      <c r="B92" s="91" t="s">
        <v>106</v>
      </c>
      <c r="C92" s="200">
        <f t="shared" si="2"/>
        <v>0</v>
      </c>
      <c r="D92" s="201"/>
      <c r="E92" s="201"/>
      <c r="F92" s="202"/>
    </row>
    <row r="93" spans="1:6" s="203" customFormat="1" ht="9.75">
      <c r="A93" s="106">
        <v>1528</v>
      </c>
      <c r="B93" s="91" t="s">
        <v>107</v>
      </c>
      <c r="C93" s="200">
        <f t="shared" si="2"/>
        <v>0</v>
      </c>
      <c r="D93" s="201"/>
      <c r="E93" s="201"/>
      <c r="F93" s="202"/>
    </row>
    <row r="94" spans="1:6" s="203" customFormat="1" ht="19.5">
      <c r="A94" s="106">
        <v>1529</v>
      </c>
      <c r="B94" s="91" t="s">
        <v>108</v>
      </c>
      <c r="C94" s="200">
        <f t="shared" si="2"/>
        <v>0</v>
      </c>
      <c r="D94" s="201"/>
      <c r="E94" s="201"/>
      <c r="F94" s="202"/>
    </row>
    <row r="95" spans="1:6" s="203" customFormat="1" ht="9.75">
      <c r="A95" s="90">
        <v>1530</v>
      </c>
      <c r="B95" s="91" t="s">
        <v>109</v>
      </c>
      <c r="C95" s="200">
        <f t="shared" si="2"/>
        <v>0</v>
      </c>
      <c r="D95" s="201"/>
      <c r="E95" s="201"/>
      <c r="F95" s="202"/>
    </row>
    <row r="96" spans="1:6" s="203" customFormat="1" ht="19.5">
      <c r="A96" s="90">
        <v>1540</v>
      </c>
      <c r="B96" s="91" t="s">
        <v>110</v>
      </c>
      <c r="C96" s="200">
        <f t="shared" si="2"/>
        <v>0</v>
      </c>
      <c r="D96" s="201"/>
      <c r="E96" s="201"/>
      <c r="F96" s="202"/>
    </row>
    <row r="97" spans="1:6" s="203" customFormat="1" ht="19.5">
      <c r="A97" s="90">
        <v>1550</v>
      </c>
      <c r="B97" s="91" t="s">
        <v>111</v>
      </c>
      <c r="C97" s="200">
        <f t="shared" si="2"/>
        <v>0</v>
      </c>
      <c r="D97" s="200">
        <f>SUM(D98:D103)</f>
        <v>0</v>
      </c>
      <c r="E97" s="200">
        <f>SUM(E98:E103)</f>
        <v>0</v>
      </c>
      <c r="F97" s="204">
        <f>SUM(F98:F103)</f>
        <v>0</v>
      </c>
    </row>
    <row r="98" spans="1:6" s="203" customFormat="1" ht="9.75">
      <c r="A98" s="106">
        <v>1551</v>
      </c>
      <c r="B98" s="91" t="s">
        <v>112</v>
      </c>
      <c r="C98" s="200">
        <f t="shared" si="2"/>
        <v>0</v>
      </c>
      <c r="D98" s="201"/>
      <c r="E98" s="201"/>
      <c r="F98" s="202"/>
    </row>
    <row r="99" spans="1:6" s="203" customFormat="1" ht="9.75">
      <c r="A99" s="106">
        <v>1552</v>
      </c>
      <c r="B99" s="91" t="s">
        <v>113</v>
      </c>
      <c r="C99" s="200">
        <f t="shared" si="2"/>
        <v>0</v>
      </c>
      <c r="D99" s="201"/>
      <c r="E99" s="201"/>
      <c r="F99" s="202"/>
    </row>
    <row r="100" spans="1:6" s="203" customFormat="1" ht="19.5">
      <c r="A100" s="106">
        <v>1553</v>
      </c>
      <c r="B100" s="91" t="s">
        <v>114</v>
      </c>
      <c r="C100" s="200">
        <f t="shared" si="2"/>
        <v>0</v>
      </c>
      <c r="D100" s="201"/>
      <c r="E100" s="201"/>
      <c r="F100" s="202"/>
    </row>
    <row r="101" spans="1:6" s="203" customFormat="1" ht="29.25">
      <c r="A101" s="106">
        <v>1554</v>
      </c>
      <c r="B101" s="91" t="s">
        <v>115</v>
      </c>
      <c r="C101" s="200">
        <f t="shared" si="2"/>
        <v>0</v>
      </c>
      <c r="D101" s="201"/>
      <c r="E101" s="201"/>
      <c r="F101" s="202"/>
    </row>
    <row r="102" spans="1:6" s="203" customFormat="1" ht="19.5">
      <c r="A102" s="106">
        <v>1555</v>
      </c>
      <c r="B102" s="91" t="s">
        <v>116</v>
      </c>
      <c r="C102" s="200">
        <f t="shared" si="2"/>
        <v>0</v>
      </c>
      <c r="D102" s="201"/>
      <c r="E102" s="201"/>
      <c r="F102" s="202"/>
    </row>
    <row r="103" spans="1:6" s="203" customFormat="1" ht="19.5">
      <c r="A103" s="106">
        <v>1559</v>
      </c>
      <c r="B103" s="91" t="s">
        <v>117</v>
      </c>
      <c r="C103" s="200">
        <f t="shared" si="2"/>
        <v>0</v>
      </c>
      <c r="D103" s="201"/>
      <c r="E103" s="201"/>
      <c r="F103" s="202"/>
    </row>
    <row r="104" spans="1:6" s="203" customFormat="1" ht="19.5">
      <c r="A104" s="90">
        <v>1560</v>
      </c>
      <c r="B104" s="91" t="s">
        <v>118</v>
      </c>
      <c r="C104" s="200">
        <f t="shared" si="2"/>
        <v>2000</v>
      </c>
      <c r="D104" s="200">
        <f>SUM(D105:D112)</f>
        <v>2000</v>
      </c>
      <c r="E104" s="200">
        <f>SUM(E105:E112)</f>
        <v>0</v>
      </c>
      <c r="F104" s="204">
        <f>SUM(F105:F112)</f>
        <v>0</v>
      </c>
    </row>
    <row r="105" spans="1:6" s="203" customFormat="1" ht="9.75">
      <c r="A105" s="106">
        <v>1561</v>
      </c>
      <c r="B105" s="91" t="s">
        <v>119</v>
      </c>
      <c r="C105" s="200">
        <f t="shared" si="2"/>
        <v>2000</v>
      </c>
      <c r="D105" s="201">
        <v>2000</v>
      </c>
      <c r="E105" s="201"/>
      <c r="F105" s="202"/>
    </row>
    <row r="106" spans="1:6" s="203" customFormat="1" ht="19.5">
      <c r="A106" s="106">
        <v>1562</v>
      </c>
      <c r="B106" s="91" t="s">
        <v>120</v>
      </c>
      <c r="C106" s="200">
        <f t="shared" si="2"/>
        <v>0</v>
      </c>
      <c r="D106" s="201"/>
      <c r="E106" s="201"/>
      <c r="F106" s="202"/>
    </row>
    <row r="107" spans="1:6" s="203" customFormat="1" ht="9.75">
      <c r="A107" s="106">
        <v>1563</v>
      </c>
      <c r="B107" s="91" t="s">
        <v>121</v>
      </c>
      <c r="C107" s="200">
        <f t="shared" si="2"/>
        <v>0</v>
      </c>
      <c r="D107" s="201"/>
      <c r="E107" s="201"/>
      <c r="F107" s="202"/>
    </row>
    <row r="108" spans="1:6" s="203" customFormat="1" ht="9.75">
      <c r="A108" s="106">
        <v>1564</v>
      </c>
      <c r="B108" s="91" t="s">
        <v>122</v>
      </c>
      <c r="C108" s="200">
        <f t="shared" si="2"/>
        <v>0</v>
      </c>
      <c r="D108" s="201"/>
      <c r="E108" s="201"/>
      <c r="F108" s="202"/>
    </row>
    <row r="109" spans="1:6" s="203" customFormat="1" ht="9.75" customHeight="1">
      <c r="A109" s="106">
        <v>1565</v>
      </c>
      <c r="B109" s="91" t="s">
        <v>123</v>
      </c>
      <c r="C109" s="200">
        <f t="shared" si="2"/>
        <v>0</v>
      </c>
      <c r="D109" s="201"/>
      <c r="E109" s="201"/>
      <c r="F109" s="202"/>
    </row>
    <row r="110" spans="1:6" s="203" customFormat="1" ht="9.75" customHeight="1">
      <c r="A110" s="106">
        <v>1566</v>
      </c>
      <c r="B110" s="110" t="s">
        <v>124</v>
      </c>
      <c r="C110" s="200">
        <f t="shared" si="2"/>
        <v>0</v>
      </c>
      <c r="D110" s="201"/>
      <c r="E110" s="201"/>
      <c r="F110" s="202"/>
    </row>
    <row r="111" spans="1:6" s="203" customFormat="1" ht="41.25" customHeight="1">
      <c r="A111" s="106">
        <v>1567</v>
      </c>
      <c r="B111" s="110" t="s">
        <v>125</v>
      </c>
      <c r="C111" s="200">
        <f t="shared" si="2"/>
        <v>0</v>
      </c>
      <c r="D111" s="201"/>
      <c r="E111" s="201"/>
      <c r="F111" s="202"/>
    </row>
    <row r="112" spans="1:6" s="203" customFormat="1" ht="9.75" customHeight="1">
      <c r="A112" s="106">
        <v>1568</v>
      </c>
      <c r="B112" s="108" t="s">
        <v>126</v>
      </c>
      <c r="C112" s="200">
        <f t="shared" si="2"/>
        <v>0</v>
      </c>
      <c r="D112" s="201"/>
      <c r="E112" s="201"/>
      <c r="F112" s="202"/>
    </row>
    <row r="113" spans="1:6" s="203" customFormat="1" ht="9.75">
      <c r="A113" s="90">
        <v>1570</v>
      </c>
      <c r="B113" s="91" t="s">
        <v>127</v>
      </c>
      <c r="C113" s="200">
        <f t="shared" si="2"/>
        <v>0</v>
      </c>
      <c r="D113" s="201"/>
      <c r="E113" s="201"/>
      <c r="F113" s="202"/>
    </row>
    <row r="114" spans="1:6" s="203" customFormat="1" ht="9.75">
      <c r="A114" s="90">
        <v>1580</v>
      </c>
      <c r="B114" s="91" t="s">
        <v>128</v>
      </c>
      <c r="C114" s="200">
        <f t="shared" si="2"/>
        <v>0</v>
      </c>
      <c r="D114" s="200">
        <f>SUM(D115:D116)</f>
        <v>0</v>
      </c>
      <c r="E114" s="200">
        <f>SUM(E115:E116)</f>
        <v>0</v>
      </c>
      <c r="F114" s="204">
        <f>SUM(F115:F116)</f>
        <v>0</v>
      </c>
    </row>
    <row r="115" spans="1:6" s="203" customFormat="1" ht="9.75">
      <c r="A115" s="106">
        <v>1581</v>
      </c>
      <c r="B115" s="91" t="s">
        <v>129</v>
      </c>
      <c r="C115" s="200">
        <f t="shared" si="2"/>
        <v>0</v>
      </c>
      <c r="D115" s="201"/>
      <c r="E115" s="201"/>
      <c r="F115" s="202"/>
    </row>
    <row r="116" spans="1:6" s="203" customFormat="1" ht="19.5">
      <c r="A116" s="106">
        <v>1583</v>
      </c>
      <c r="B116" s="91" t="s">
        <v>130</v>
      </c>
      <c r="C116" s="200">
        <f t="shared" si="2"/>
        <v>0</v>
      </c>
      <c r="D116" s="201"/>
      <c r="E116" s="201"/>
      <c r="F116" s="202"/>
    </row>
    <row r="117" spans="1:6" s="203" customFormat="1" ht="9.75">
      <c r="A117" s="90">
        <v>1590</v>
      </c>
      <c r="B117" s="91" t="s">
        <v>131</v>
      </c>
      <c r="C117" s="200">
        <f t="shared" si="2"/>
        <v>0</v>
      </c>
      <c r="D117" s="201"/>
      <c r="E117" s="201"/>
      <c r="F117" s="202"/>
    </row>
    <row r="118" spans="1:6" s="181" customFormat="1" ht="22.5">
      <c r="A118" s="86">
        <v>1600</v>
      </c>
      <c r="B118" s="87" t="s">
        <v>132</v>
      </c>
      <c r="C118" s="118">
        <f aca="true" t="shared" si="3" ref="C118:C148">SUM(D118:F118)</f>
        <v>0</v>
      </c>
      <c r="D118" s="118">
        <f>SUM(D119,D120,D121)</f>
        <v>0</v>
      </c>
      <c r="E118" s="118">
        <f>SUM(E119,E120,E121)</f>
        <v>0</v>
      </c>
      <c r="F118" s="119">
        <f>SUM(F119,F120,F121)</f>
        <v>0</v>
      </c>
    </row>
    <row r="119" spans="1:6" s="203" customFormat="1" ht="9.75">
      <c r="A119" s="90">
        <v>1610</v>
      </c>
      <c r="B119" s="91" t="s">
        <v>133</v>
      </c>
      <c r="C119" s="200">
        <f t="shared" si="3"/>
        <v>0</v>
      </c>
      <c r="D119" s="201"/>
      <c r="E119" s="201"/>
      <c r="F119" s="202"/>
    </row>
    <row r="120" spans="1:6" s="203" customFormat="1" ht="9.75">
      <c r="A120" s="90">
        <v>1620</v>
      </c>
      <c r="B120" s="91" t="s">
        <v>134</v>
      </c>
      <c r="C120" s="200">
        <f t="shared" si="3"/>
        <v>0</v>
      </c>
      <c r="D120" s="201"/>
      <c r="E120" s="201"/>
      <c r="F120" s="202"/>
    </row>
    <row r="121" spans="1:6" s="203" customFormat="1" ht="9.75">
      <c r="A121" s="90">
        <v>1630</v>
      </c>
      <c r="B121" s="91" t="s">
        <v>135</v>
      </c>
      <c r="C121" s="200">
        <f t="shared" si="3"/>
        <v>0</v>
      </c>
      <c r="D121" s="201"/>
      <c r="E121" s="201"/>
      <c r="F121" s="202"/>
    </row>
    <row r="122" spans="1:6" s="181" customFormat="1" ht="22.5">
      <c r="A122" s="86">
        <v>2000</v>
      </c>
      <c r="B122" s="87" t="s">
        <v>136</v>
      </c>
      <c r="C122" s="118">
        <f t="shared" si="3"/>
        <v>0</v>
      </c>
      <c r="D122" s="205"/>
      <c r="E122" s="205"/>
      <c r="F122" s="206"/>
    </row>
    <row r="123" spans="1:6" s="181" customFormat="1" ht="11.25">
      <c r="A123" s="86">
        <v>3000</v>
      </c>
      <c r="B123" s="87" t="s">
        <v>137</v>
      </c>
      <c r="C123" s="118">
        <f t="shared" si="3"/>
        <v>0</v>
      </c>
      <c r="D123" s="118">
        <f>SUM(D124,D125,D126,D127,D128,D129)</f>
        <v>0</v>
      </c>
      <c r="E123" s="118">
        <f>SUM(E124,E125,E126,E127,E128,E129)</f>
        <v>0</v>
      </c>
      <c r="F123" s="119">
        <f>SUM(F124,F125,F126,F127,F128,F129)</f>
        <v>0</v>
      </c>
    </row>
    <row r="124" spans="1:6" s="173" customFormat="1" ht="11.25">
      <c r="A124" s="85">
        <v>3100</v>
      </c>
      <c r="B124" s="45" t="s">
        <v>138</v>
      </c>
      <c r="C124" s="65">
        <f t="shared" si="3"/>
        <v>0</v>
      </c>
      <c r="D124" s="51"/>
      <c r="E124" s="51"/>
      <c r="F124" s="52"/>
    </row>
    <row r="125" spans="1:6" s="173" customFormat="1" ht="22.5">
      <c r="A125" s="85">
        <v>3200</v>
      </c>
      <c r="B125" s="45" t="s">
        <v>139</v>
      </c>
      <c r="C125" s="65">
        <f t="shared" si="3"/>
        <v>0</v>
      </c>
      <c r="D125" s="51"/>
      <c r="E125" s="51"/>
      <c r="F125" s="52"/>
    </row>
    <row r="126" spans="1:6" s="173" customFormat="1" ht="22.5">
      <c r="A126" s="85">
        <v>3300</v>
      </c>
      <c r="B126" s="45" t="s">
        <v>140</v>
      </c>
      <c r="C126" s="65">
        <f t="shared" si="3"/>
        <v>0</v>
      </c>
      <c r="D126" s="51"/>
      <c r="E126" s="51"/>
      <c r="F126" s="52"/>
    </row>
    <row r="127" spans="1:6" s="173" customFormat="1" ht="22.5">
      <c r="A127" s="85">
        <v>3400</v>
      </c>
      <c r="B127" s="45" t="s">
        <v>141</v>
      </c>
      <c r="C127" s="65">
        <f t="shared" si="3"/>
        <v>0</v>
      </c>
      <c r="D127" s="51"/>
      <c r="E127" s="51"/>
      <c r="F127" s="52"/>
    </row>
    <row r="128" spans="1:6" s="173" customFormat="1" ht="11.25">
      <c r="A128" s="85">
        <v>3500</v>
      </c>
      <c r="B128" s="45" t="s">
        <v>142</v>
      </c>
      <c r="C128" s="65">
        <f t="shared" si="3"/>
        <v>0</v>
      </c>
      <c r="D128" s="51"/>
      <c r="E128" s="51"/>
      <c r="F128" s="52"/>
    </row>
    <row r="129" spans="1:6" s="173" customFormat="1" ht="22.5">
      <c r="A129" s="85">
        <v>3600</v>
      </c>
      <c r="B129" s="45" t="s">
        <v>143</v>
      </c>
      <c r="C129" s="65">
        <f t="shared" si="3"/>
        <v>0</v>
      </c>
      <c r="D129" s="51"/>
      <c r="E129" s="51"/>
      <c r="F129" s="52"/>
    </row>
    <row r="130" spans="1:6" s="173" customFormat="1" ht="22.5">
      <c r="A130" s="85">
        <v>3800</v>
      </c>
      <c r="B130" s="45" t="s">
        <v>144</v>
      </c>
      <c r="C130" s="65">
        <f t="shared" si="3"/>
        <v>0</v>
      </c>
      <c r="D130" s="51"/>
      <c r="E130" s="51"/>
      <c r="F130" s="52"/>
    </row>
    <row r="131" spans="1:6" s="209" customFormat="1" ht="38.25">
      <c r="A131" s="112"/>
      <c r="B131" s="113" t="s">
        <v>145</v>
      </c>
      <c r="C131" s="207">
        <f t="shared" si="3"/>
        <v>4000</v>
      </c>
      <c r="D131" s="207">
        <f>SUM(D132,D144,D145)</f>
        <v>4000</v>
      </c>
      <c r="E131" s="207">
        <f>SUM(E132,E144,E145)</f>
        <v>0</v>
      </c>
      <c r="F131" s="208">
        <f>SUM(F132,F144,F145)</f>
        <v>0</v>
      </c>
    </row>
    <row r="132" spans="1:6" s="181" customFormat="1" ht="11.25">
      <c r="A132" s="117">
        <v>4000</v>
      </c>
      <c r="B132" s="54" t="s">
        <v>146</v>
      </c>
      <c r="C132" s="118">
        <f t="shared" si="3"/>
        <v>4000</v>
      </c>
      <c r="D132" s="118">
        <f>SUM(D133,D139,D140,D141,D142,D143)</f>
        <v>4000</v>
      </c>
      <c r="E132" s="118">
        <f>SUM(E133,E139,E140,E141,E142,E143)</f>
        <v>0</v>
      </c>
      <c r="F132" s="119">
        <f>SUM(F133,F139,F140,F141,F142,F143)</f>
        <v>0</v>
      </c>
    </row>
    <row r="133" spans="1:6" s="173" customFormat="1" ht="22.5">
      <c r="A133" s="85">
        <v>4100</v>
      </c>
      <c r="B133" s="45" t="s">
        <v>147</v>
      </c>
      <c r="C133" s="65">
        <f t="shared" si="3"/>
        <v>4000</v>
      </c>
      <c r="D133" s="65">
        <f>SUM(D134:D138)</f>
        <v>4000</v>
      </c>
      <c r="E133" s="65">
        <f>SUM(E134:E138)</f>
        <v>0</v>
      </c>
      <c r="F133" s="120">
        <f>SUM(F134:F138)</f>
        <v>0</v>
      </c>
    </row>
    <row r="134" spans="1:6" s="203" customFormat="1" ht="9.75">
      <c r="A134" s="90">
        <v>4110</v>
      </c>
      <c r="B134" s="91" t="s">
        <v>148</v>
      </c>
      <c r="C134" s="103">
        <f t="shared" si="3"/>
        <v>0</v>
      </c>
      <c r="D134" s="93"/>
      <c r="E134" s="93"/>
      <c r="F134" s="97"/>
    </row>
    <row r="135" spans="1:6" s="203" customFormat="1" ht="9.75">
      <c r="A135" s="90">
        <v>4140</v>
      </c>
      <c r="B135" s="91" t="s">
        <v>149</v>
      </c>
      <c r="C135" s="103">
        <f t="shared" si="3"/>
        <v>0</v>
      </c>
      <c r="D135" s="93"/>
      <c r="E135" s="93"/>
      <c r="F135" s="97"/>
    </row>
    <row r="136" spans="1:6" s="203" customFormat="1" ht="9.75">
      <c r="A136" s="90">
        <v>4150</v>
      </c>
      <c r="B136" s="91" t="s">
        <v>150</v>
      </c>
      <c r="C136" s="103">
        <f t="shared" si="3"/>
        <v>0</v>
      </c>
      <c r="D136" s="93"/>
      <c r="E136" s="93"/>
      <c r="F136" s="97"/>
    </row>
    <row r="137" spans="1:6" s="203" customFormat="1" ht="19.5">
      <c r="A137" s="90">
        <v>4160</v>
      </c>
      <c r="B137" s="91" t="s">
        <v>151</v>
      </c>
      <c r="C137" s="103">
        <f t="shared" si="3"/>
        <v>4000</v>
      </c>
      <c r="D137" s="93">
        <v>4000</v>
      </c>
      <c r="E137" s="93"/>
      <c r="F137" s="97"/>
    </row>
    <row r="138" spans="1:6" s="203" customFormat="1" ht="9.75">
      <c r="A138" s="90">
        <v>4180</v>
      </c>
      <c r="B138" s="91" t="s">
        <v>152</v>
      </c>
      <c r="C138" s="103">
        <f t="shared" si="3"/>
        <v>0</v>
      </c>
      <c r="D138" s="93"/>
      <c r="E138" s="93"/>
      <c r="F138" s="97"/>
    </row>
    <row r="139" spans="1:6" s="173" customFormat="1" ht="22.5">
      <c r="A139" s="85">
        <v>4200</v>
      </c>
      <c r="B139" s="45" t="s">
        <v>153</v>
      </c>
      <c r="C139" s="65">
        <f t="shared" si="3"/>
        <v>0</v>
      </c>
      <c r="D139" s="51"/>
      <c r="E139" s="51"/>
      <c r="F139" s="52"/>
    </row>
    <row r="140" spans="1:6" s="173" customFormat="1" ht="11.25">
      <c r="A140" s="85">
        <v>4300</v>
      </c>
      <c r="B140" s="121" t="s">
        <v>154</v>
      </c>
      <c r="C140" s="65">
        <f t="shared" si="3"/>
        <v>0</v>
      </c>
      <c r="D140" s="51"/>
      <c r="E140" s="51"/>
      <c r="F140" s="52"/>
    </row>
    <row r="141" spans="1:6" s="173" customFormat="1" ht="33.75">
      <c r="A141" s="122">
        <v>4400</v>
      </c>
      <c r="B141" s="121" t="s">
        <v>155</v>
      </c>
      <c r="C141" s="65">
        <f t="shared" si="3"/>
        <v>0</v>
      </c>
      <c r="D141" s="51"/>
      <c r="E141" s="51"/>
      <c r="F141" s="52"/>
    </row>
    <row r="142" spans="1:6" s="173" customFormat="1" ht="22.5">
      <c r="A142" s="85">
        <v>4500</v>
      </c>
      <c r="B142" s="121" t="s">
        <v>156</v>
      </c>
      <c r="C142" s="65">
        <f t="shared" si="3"/>
        <v>0</v>
      </c>
      <c r="D142" s="51"/>
      <c r="E142" s="51"/>
      <c r="F142" s="52"/>
    </row>
    <row r="143" spans="1:6" s="173" customFormat="1" ht="11.25">
      <c r="A143" s="85">
        <v>4700</v>
      </c>
      <c r="B143" s="121" t="s">
        <v>157</v>
      </c>
      <c r="C143" s="65">
        <f t="shared" si="3"/>
        <v>0</v>
      </c>
      <c r="D143" s="51"/>
      <c r="E143" s="51"/>
      <c r="F143" s="52"/>
    </row>
    <row r="144" spans="1:6" s="173" customFormat="1" ht="11.25">
      <c r="A144" s="85">
        <v>6000</v>
      </c>
      <c r="B144" s="123" t="s">
        <v>158</v>
      </c>
      <c r="C144" s="61">
        <f t="shared" si="3"/>
        <v>0</v>
      </c>
      <c r="D144" s="210"/>
      <c r="E144" s="210"/>
      <c r="F144" s="211"/>
    </row>
    <row r="145" spans="1:6" s="181" customFormat="1" ht="11.25">
      <c r="A145" s="86">
        <v>7000</v>
      </c>
      <c r="B145" s="124" t="s">
        <v>159</v>
      </c>
      <c r="C145" s="118">
        <f t="shared" si="3"/>
        <v>0</v>
      </c>
      <c r="D145" s="205"/>
      <c r="E145" s="205"/>
      <c r="F145" s="206"/>
    </row>
    <row r="146" spans="1:6" s="181" customFormat="1" ht="11.25">
      <c r="A146" s="125"/>
      <c r="B146" s="126" t="s">
        <v>160</v>
      </c>
      <c r="C146" s="178">
        <f t="shared" si="3"/>
        <v>0</v>
      </c>
      <c r="D146" s="212">
        <f>SUM(D147:D148)</f>
        <v>0</v>
      </c>
      <c r="E146" s="212">
        <f>SUM(E147:E148)</f>
        <v>0</v>
      </c>
      <c r="F146" s="213">
        <f>SUM(F147:F148)</f>
        <v>0</v>
      </c>
    </row>
    <row r="147" spans="1:6" s="181" customFormat="1" ht="11.25">
      <c r="A147" s="125"/>
      <c r="B147" s="128" t="s">
        <v>19</v>
      </c>
      <c r="C147" s="178">
        <f t="shared" si="3"/>
        <v>0</v>
      </c>
      <c r="D147" s="179"/>
      <c r="E147" s="179"/>
      <c r="F147" s="180"/>
    </row>
    <row r="148" spans="1:6" s="181" customFormat="1" ht="11.25">
      <c r="A148" s="125"/>
      <c r="B148" s="128" t="s">
        <v>20</v>
      </c>
      <c r="C148" s="178">
        <f t="shared" si="3"/>
        <v>0</v>
      </c>
      <c r="D148" s="179"/>
      <c r="E148" s="179"/>
      <c r="F148" s="180"/>
    </row>
    <row r="149" spans="1:6" s="214" customFormat="1" ht="8.25">
      <c r="A149" s="129"/>
      <c r="B149" s="130" t="s">
        <v>161</v>
      </c>
      <c r="C149" s="214">
        <f>SUM(C146,C145,C144,C132,C123,C122,C118,C82,C35,C32,C31,C26)</f>
        <v>7399</v>
      </c>
      <c r="D149" s="214">
        <f>SUM(D146,D145,D144,D132,D123,D122,D118,D82,D35,D32,D31,D26)</f>
        <v>7399</v>
      </c>
      <c r="E149" s="214">
        <f>SUM(E146,E145,E144,E132,E123,E122,E118,E82,E35,E32,E31,E26)</f>
        <v>0</v>
      </c>
      <c r="F149" s="215">
        <f>SUM(F146,F145,F144,F132,F123,F122,F118,F82,F35,F32,F31,F26)</f>
        <v>0</v>
      </c>
    </row>
    <row r="150" s="217" customFormat="1" ht="11.25">
      <c r="A150" s="216"/>
    </row>
    <row r="151" s="217" customFormat="1" ht="11.25">
      <c r="A151" s="216"/>
    </row>
    <row r="152" s="217" customFormat="1" ht="11.25">
      <c r="A152" s="216"/>
    </row>
    <row r="153" s="217" customFormat="1" ht="11.25">
      <c r="A153" s="216"/>
    </row>
    <row r="154" s="217" customFormat="1" ht="11.25">
      <c r="A154" s="216"/>
    </row>
    <row r="155" s="217" customFormat="1" ht="11.25">
      <c r="A155" s="216"/>
    </row>
    <row r="156" s="217" customFormat="1" ht="11.25">
      <c r="A156" s="216"/>
    </row>
    <row r="157" s="217" customFormat="1" ht="11.25">
      <c r="A157" s="216"/>
    </row>
    <row r="158" s="217" customFormat="1" ht="11.25">
      <c r="A158" s="216"/>
    </row>
    <row r="159" s="217" customFormat="1" ht="11.25">
      <c r="A159" s="216"/>
    </row>
    <row r="160" s="217" customFormat="1" ht="11.25">
      <c r="A160" s="216"/>
    </row>
    <row r="161" s="217" customFormat="1" ht="11.25">
      <c r="A161" s="216"/>
    </row>
    <row r="162" s="217" customFormat="1" ht="11.25">
      <c r="A162" s="216"/>
    </row>
    <row r="163" s="217" customFormat="1" ht="11.25">
      <c r="A163" s="216"/>
    </row>
    <row r="164" s="217" customFormat="1" ht="11.25">
      <c r="A164" s="216"/>
    </row>
    <row r="165" s="217" customFormat="1" ht="11.25">
      <c r="A165" s="216"/>
    </row>
    <row r="166" s="217" customFormat="1" ht="11.25">
      <c r="A166" s="216"/>
    </row>
    <row r="167" s="217" customFormat="1" ht="11.25">
      <c r="A167" s="216"/>
    </row>
    <row r="168" s="217" customFormat="1" ht="11.25">
      <c r="A168" s="216"/>
    </row>
    <row r="169" s="217" customFormat="1" ht="11.25">
      <c r="A169" s="216"/>
    </row>
    <row r="170" s="217" customFormat="1" ht="11.25">
      <c r="A170" s="216"/>
    </row>
    <row r="171" s="217" customFormat="1" ht="11.25">
      <c r="A171" s="216"/>
    </row>
    <row r="172" s="217" customFormat="1" ht="11.25">
      <c r="A172" s="216"/>
    </row>
    <row r="173" s="217" customFormat="1" ht="11.25">
      <c r="A173" s="216"/>
    </row>
    <row r="174" s="217" customFormat="1" ht="11.25">
      <c r="A174" s="216"/>
    </row>
    <row r="175" s="217" customFormat="1" ht="11.25">
      <c r="A175" s="216"/>
    </row>
    <row r="176" s="217" customFormat="1" ht="11.25">
      <c r="A176" s="216"/>
    </row>
    <row r="177" s="217" customFormat="1" ht="11.25">
      <c r="A177" s="216"/>
    </row>
    <row r="178" s="217" customFormat="1" ht="11.25">
      <c r="A178" s="216"/>
    </row>
    <row r="179" s="217" customFormat="1" ht="11.25">
      <c r="A179" s="216"/>
    </row>
    <row r="180" s="217" customFormat="1" ht="11.25">
      <c r="A180" s="216"/>
    </row>
    <row r="181" s="217" customFormat="1" ht="11.25">
      <c r="A181" s="216"/>
    </row>
    <row r="182" s="217" customFormat="1" ht="11.25">
      <c r="A182" s="216"/>
    </row>
    <row r="183" s="217" customFormat="1" ht="11.25">
      <c r="A183" s="216"/>
    </row>
    <row r="184" s="217" customFormat="1" ht="11.25">
      <c r="A184" s="216"/>
    </row>
    <row r="185" s="217" customFormat="1" ht="11.25">
      <c r="A185" s="216"/>
    </row>
    <row r="186" s="217" customFormat="1" ht="11.25">
      <c r="A186" s="216"/>
    </row>
    <row r="187" s="217" customFormat="1" ht="11.25">
      <c r="A187" s="216"/>
    </row>
    <row r="188" s="217" customFormat="1" ht="11.25">
      <c r="A188" s="216"/>
    </row>
    <row r="189" s="217" customFormat="1" ht="11.25">
      <c r="A189" s="216"/>
    </row>
    <row r="190" s="217" customFormat="1" ht="11.25">
      <c r="A190" s="216"/>
    </row>
    <row r="191" s="217" customFormat="1" ht="11.25">
      <c r="A191" s="216"/>
    </row>
    <row r="192" s="217" customFormat="1" ht="11.25">
      <c r="A192" s="216"/>
    </row>
    <row r="193" s="217" customFormat="1" ht="11.25">
      <c r="A193" s="216"/>
    </row>
    <row r="194" s="217" customFormat="1" ht="11.25">
      <c r="A194" s="216"/>
    </row>
    <row r="195" s="217" customFormat="1" ht="11.25">
      <c r="A195" s="216"/>
    </row>
    <row r="196" s="217" customFormat="1" ht="11.25">
      <c r="A196" s="216"/>
    </row>
    <row r="197" s="217" customFormat="1" ht="11.25">
      <c r="A197" s="216"/>
    </row>
    <row r="198" s="217" customFormat="1" ht="11.25">
      <c r="A198" s="216"/>
    </row>
    <row r="199" s="217" customFormat="1" ht="11.25">
      <c r="A199" s="216"/>
    </row>
    <row r="200" s="217" customFormat="1" ht="11.25">
      <c r="A200" s="216"/>
    </row>
    <row r="201" s="217" customFormat="1" ht="11.25">
      <c r="A201" s="216"/>
    </row>
    <row r="202" s="217" customFormat="1" ht="11.25">
      <c r="A202" s="216"/>
    </row>
    <row r="203" s="217" customFormat="1" ht="11.25">
      <c r="A203" s="216"/>
    </row>
    <row r="204" s="217" customFormat="1" ht="11.25">
      <c r="A204" s="216"/>
    </row>
    <row r="205" s="217" customFormat="1" ht="11.25">
      <c r="A205" s="216"/>
    </row>
    <row r="206" s="217" customFormat="1" ht="11.25">
      <c r="A206" s="216"/>
    </row>
    <row r="207" s="217" customFormat="1" ht="11.25">
      <c r="A207" s="216"/>
    </row>
    <row r="208" s="217" customFormat="1" ht="11.25">
      <c r="A208" s="216"/>
    </row>
    <row r="209" s="217" customFormat="1" ht="11.25">
      <c r="A209" s="216"/>
    </row>
    <row r="210" s="217" customFormat="1" ht="11.25">
      <c r="A210" s="216"/>
    </row>
    <row r="211" s="217" customFormat="1" ht="11.25">
      <c r="A211" s="216"/>
    </row>
    <row r="212" s="217" customFormat="1" ht="11.25">
      <c r="A212" s="216"/>
    </row>
    <row r="213" s="217" customFormat="1" ht="11.25">
      <c r="A213" s="216"/>
    </row>
    <row r="214" s="217" customFormat="1" ht="11.25">
      <c r="A214" s="216"/>
    </row>
    <row r="215" s="217" customFormat="1" ht="11.25">
      <c r="A215" s="216"/>
    </row>
    <row r="216" s="217" customFormat="1" ht="11.25">
      <c r="A216" s="216"/>
    </row>
    <row r="217" s="217" customFormat="1" ht="11.25">
      <c r="A217" s="216"/>
    </row>
    <row r="218" s="217" customFormat="1" ht="11.25">
      <c r="A218" s="216"/>
    </row>
    <row r="219" s="217" customFormat="1" ht="11.25">
      <c r="A219" s="216"/>
    </row>
    <row r="220" s="217" customFormat="1" ht="11.25">
      <c r="A220" s="216"/>
    </row>
    <row r="221" s="217" customFormat="1" ht="11.25">
      <c r="A221" s="216"/>
    </row>
    <row r="222" s="217" customFormat="1" ht="11.25">
      <c r="A222" s="216"/>
    </row>
    <row r="223" s="217" customFormat="1" ht="11.25">
      <c r="A223" s="216"/>
    </row>
    <row r="224" s="217" customFormat="1" ht="11.25">
      <c r="A224" s="216"/>
    </row>
    <row r="225" s="217" customFormat="1" ht="11.25">
      <c r="A225" s="216"/>
    </row>
    <row r="226" s="217" customFormat="1" ht="11.25">
      <c r="A226" s="216"/>
    </row>
    <row r="227" s="217" customFormat="1" ht="11.25">
      <c r="A227" s="216"/>
    </row>
    <row r="228" s="217" customFormat="1" ht="11.25">
      <c r="A228" s="216"/>
    </row>
    <row r="229" s="217" customFormat="1" ht="11.25">
      <c r="A229" s="216"/>
    </row>
    <row r="230" s="217" customFormat="1" ht="11.25">
      <c r="A230" s="216"/>
    </row>
    <row r="231" s="217" customFormat="1" ht="11.25">
      <c r="A231" s="216"/>
    </row>
    <row r="232" s="217" customFormat="1" ht="11.25">
      <c r="A232" s="216"/>
    </row>
    <row r="233" s="217" customFormat="1" ht="11.25">
      <c r="A233" s="216"/>
    </row>
    <row r="234" s="217" customFormat="1" ht="11.25">
      <c r="A234" s="216"/>
    </row>
    <row r="235" s="217" customFormat="1" ht="11.25">
      <c r="A235" s="216"/>
    </row>
    <row r="236" s="217" customFormat="1" ht="11.25">
      <c r="A236" s="216"/>
    </row>
    <row r="237" s="217" customFormat="1" ht="11.25">
      <c r="A237" s="216"/>
    </row>
    <row r="238" s="217" customFormat="1" ht="11.25">
      <c r="A238" s="216"/>
    </row>
    <row r="239" s="217" customFormat="1" ht="11.25">
      <c r="A239" s="216"/>
    </row>
    <row r="240" s="217" customFormat="1" ht="11.25">
      <c r="A240" s="216"/>
    </row>
    <row r="241" s="217" customFormat="1" ht="11.25">
      <c r="A241" s="216"/>
    </row>
    <row r="242" s="217" customFormat="1" ht="11.25">
      <c r="A242" s="216"/>
    </row>
    <row r="243" s="217" customFormat="1" ht="11.25">
      <c r="A243" s="216"/>
    </row>
    <row r="244" s="217" customFormat="1" ht="11.25">
      <c r="A244" s="216"/>
    </row>
    <row r="245" s="217" customFormat="1" ht="11.25">
      <c r="A245" s="216"/>
    </row>
    <row r="246" s="217" customFormat="1" ht="11.25">
      <c r="A246" s="216"/>
    </row>
    <row r="247" s="217" customFormat="1" ht="11.25">
      <c r="A247" s="216"/>
    </row>
    <row r="248" s="217" customFormat="1" ht="11.25">
      <c r="A248" s="216"/>
    </row>
    <row r="249" s="217" customFormat="1" ht="11.25">
      <c r="A249" s="216"/>
    </row>
    <row r="250" s="217" customFormat="1" ht="11.25">
      <c r="A250" s="216"/>
    </row>
    <row r="251" s="217" customFormat="1" ht="11.25">
      <c r="A251" s="216"/>
    </row>
    <row r="252" s="217" customFormat="1" ht="11.25">
      <c r="A252" s="216"/>
    </row>
    <row r="253" s="217" customFormat="1" ht="11.25">
      <c r="A253" s="216"/>
    </row>
    <row r="254" s="217" customFormat="1" ht="11.25">
      <c r="A254" s="216"/>
    </row>
    <row r="255" s="217" customFormat="1" ht="11.25">
      <c r="A255" s="216"/>
    </row>
    <row r="256" s="217" customFormat="1" ht="11.25">
      <c r="A256" s="216"/>
    </row>
    <row r="257" s="217" customFormat="1" ht="11.25">
      <c r="A257" s="216"/>
    </row>
    <row r="258" s="217" customFormat="1" ht="11.25">
      <c r="A258" s="216"/>
    </row>
    <row r="259" s="217" customFormat="1" ht="11.25">
      <c r="A259" s="216"/>
    </row>
    <row r="260" s="217" customFormat="1" ht="11.25">
      <c r="A260" s="216"/>
    </row>
    <row r="261" s="217" customFormat="1" ht="11.25">
      <c r="A261" s="216"/>
    </row>
    <row r="262" s="217" customFormat="1" ht="11.25">
      <c r="A262" s="216"/>
    </row>
    <row r="263" s="217" customFormat="1" ht="11.25">
      <c r="A263" s="216"/>
    </row>
    <row r="264" s="217" customFormat="1" ht="11.25">
      <c r="A264" s="216"/>
    </row>
    <row r="265" s="217" customFormat="1" ht="11.25">
      <c r="A265" s="216"/>
    </row>
    <row r="266" s="217" customFormat="1" ht="11.25">
      <c r="A266" s="216"/>
    </row>
    <row r="267" s="217" customFormat="1" ht="11.25">
      <c r="A267" s="216"/>
    </row>
    <row r="268" s="217" customFormat="1" ht="11.25">
      <c r="A268" s="216"/>
    </row>
    <row r="269" s="217" customFormat="1" ht="11.25">
      <c r="A269" s="216"/>
    </row>
    <row r="270" s="217" customFormat="1" ht="11.25">
      <c r="A270" s="216"/>
    </row>
    <row r="271" s="217" customFormat="1" ht="11.25">
      <c r="A271" s="216"/>
    </row>
    <row r="272" s="217" customFormat="1" ht="11.25">
      <c r="A272" s="216"/>
    </row>
    <row r="273" s="217" customFormat="1" ht="11.25">
      <c r="A273" s="216"/>
    </row>
    <row r="274" s="217" customFormat="1" ht="11.25">
      <c r="A274" s="216"/>
    </row>
    <row r="275" s="217" customFormat="1" ht="11.25">
      <c r="A275" s="216"/>
    </row>
    <row r="276" s="217" customFormat="1" ht="11.25">
      <c r="A276" s="216"/>
    </row>
    <row r="277" s="217" customFormat="1" ht="11.25">
      <c r="A277" s="216"/>
    </row>
    <row r="278" s="217" customFormat="1" ht="11.25">
      <c r="A278" s="216"/>
    </row>
    <row r="279" s="217" customFormat="1" ht="11.25">
      <c r="A279" s="216"/>
    </row>
    <row r="280" s="217" customFormat="1" ht="11.25">
      <c r="A280" s="216"/>
    </row>
    <row r="281" s="217" customFormat="1" ht="11.25">
      <c r="A281" s="216"/>
    </row>
    <row r="282" s="217" customFormat="1" ht="11.25">
      <c r="A282" s="216"/>
    </row>
    <row r="283" s="217" customFormat="1" ht="11.25">
      <c r="A283" s="216"/>
    </row>
    <row r="284" s="217" customFormat="1" ht="11.25">
      <c r="A284" s="216"/>
    </row>
    <row r="285" s="217" customFormat="1" ht="11.25">
      <c r="A285" s="216"/>
    </row>
    <row r="286" s="217" customFormat="1" ht="11.25">
      <c r="A286" s="216"/>
    </row>
    <row r="287" s="217" customFormat="1" ht="11.25">
      <c r="A287" s="216"/>
    </row>
    <row r="288" s="217" customFormat="1" ht="11.25">
      <c r="A288" s="216"/>
    </row>
    <row r="289" s="217" customFormat="1" ht="11.25">
      <c r="A289" s="216"/>
    </row>
    <row r="290" s="217" customFormat="1" ht="11.25">
      <c r="A290" s="216"/>
    </row>
    <row r="291" s="217" customFormat="1" ht="11.25">
      <c r="A291" s="216"/>
    </row>
    <row r="292" s="217" customFormat="1" ht="11.25">
      <c r="A292" s="216"/>
    </row>
    <row r="293" s="217" customFormat="1" ht="11.25">
      <c r="A293" s="216"/>
    </row>
    <row r="294" s="217" customFormat="1" ht="11.25">
      <c r="A294" s="216"/>
    </row>
    <row r="295" s="217" customFormat="1" ht="11.25">
      <c r="A295" s="216"/>
    </row>
    <row r="296" s="217" customFormat="1" ht="11.25">
      <c r="A296" s="216"/>
    </row>
    <row r="297" s="217" customFormat="1" ht="11.25">
      <c r="A297" s="216"/>
    </row>
    <row r="298" s="217" customFormat="1" ht="11.25">
      <c r="A298" s="216"/>
    </row>
    <row r="299" s="217" customFormat="1" ht="11.25">
      <c r="A299" s="216"/>
    </row>
    <row r="300" s="217" customFormat="1" ht="11.25">
      <c r="A300" s="216"/>
    </row>
    <row r="301" s="217" customFormat="1" ht="11.25">
      <c r="A301" s="216"/>
    </row>
    <row r="302" s="217" customFormat="1" ht="11.25">
      <c r="A302" s="216"/>
    </row>
    <row r="303" s="217" customFormat="1" ht="11.25">
      <c r="A303" s="216"/>
    </row>
    <row r="304" s="217" customFormat="1" ht="11.25">
      <c r="A304" s="216"/>
    </row>
    <row r="305" s="217" customFormat="1" ht="11.25">
      <c r="A305" s="216"/>
    </row>
    <row r="306" s="217" customFormat="1" ht="11.25">
      <c r="A306" s="216"/>
    </row>
    <row r="307" s="217" customFormat="1" ht="11.25">
      <c r="A307" s="216"/>
    </row>
    <row r="308" s="217" customFormat="1" ht="11.25">
      <c r="A308" s="216"/>
    </row>
    <row r="309" s="217" customFormat="1" ht="11.25">
      <c r="A309" s="216"/>
    </row>
    <row r="310" s="217" customFormat="1" ht="11.25">
      <c r="A310" s="216"/>
    </row>
    <row r="311" s="217" customFormat="1" ht="11.25">
      <c r="A311" s="216"/>
    </row>
    <row r="312" s="217" customFormat="1" ht="11.25">
      <c r="A312" s="216"/>
    </row>
    <row r="313" s="217" customFormat="1" ht="11.25">
      <c r="A313" s="216"/>
    </row>
  </sheetData>
  <sheetProtection/>
  <mergeCells count="4">
    <mergeCell ref="C9:F9"/>
    <mergeCell ref="C10:F10"/>
    <mergeCell ref="A2:F2"/>
    <mergeCell ref="A3:F3"/>
  </mergeCells>
  <printOptions gridLines="1" horizontalCentered="1"/>
  <pageMargins left="1.220472440944882" right="0.6299212598425197" top="0.6299212598425197" bottom="0.3937007874015748" header="0.2362204724409449" footer="0.1968503937007874"/>
  <pageSetup horizontalDpi="300" verticalDpi="300" orientation="portrait" paperSize="9" scale="90" r:id="rId1"/>
  <headerFooter alignWithMargins="0">
    <oddHeader>&amp;RTāme Nr.6.19.2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323"/>
  <sheetViews>
    <sheetView view="pageBreakPreview" zoomScaleSheetLayoutView="100" workbookViewId="0" topLeftCell="A1">
      <selection activeCell="A2" sqref="A2"/>
    </sheetView>
  </sheetViews>
  <sheetFormatPr defaultColWidth="9.140625" defaultRowHeight="12.75"/>
  <cols>
    <col min="1" max="1" width="7.57421875" style="135" customWidth="1"/>
    <col min="2" max="2" width="20.421875" style="136" customWidth="1"/>
    <col min="3" max="3" width="8.421875" style="136" customWidth="1"/>
    <col min="4" max="4" width="7.8515625" style="136" customWidth="1"/>
    <col min="5" max="5" width="7.28125" style="136" customWidth="1"/>
    <col min="6" max="7" width="7.140625" style="136" customWidth="1"/>
    <col min="8" max="8" width="8.8515625" style="136" customWidth="1"/>
    <col min="9" max="9" width="0.13671875" style="136" hidden="1" customWidth="1"/>
    <col min="10" max="11" width="0" style="136" hidden="1" customWidth="1"/>
    <col min="12" max="16384" width="9.140625" style="136" customWidth="1"/>
  </cols>
  <sheetData>
    <row r="1" spans="1:8" s="3" customFormat="1" ht="12.75">
      <c r="A1" s="1"/>
      <c r="B1" s="2"/>
      <c r="C1" s="2"/>
      <c r="D1" s="2"/>
      <c r="E1" s="2"/>
      <c r="F1" s="2"/>
      <c r="G1" s="2"/>
      <c r="H1" s="2"/>
    </row>
    <row r="2" spans="1:8" s="3" customFormat="1" ht="18">
      <c r="A2" s="1"/>
      <c r="B2" s="4"/>
      <c r="C2" s="2"/>
      <c r="D2" s="2"/>
      <c r="E2" s="2"/>
      <c r="F2" s="2"/>
      <c r="G2" s="2"/>
      <c r="H2" s="2"/>
    </row>
    <row r="3" spans="1:8" s="3" customFormat="1" ht="18" customHeight="1">
      <c r="A3" s="318" t="s">
        <v>0</v>
      </c>
      <c r="B3" s="318"/>
      <c r="C3" s="318"/>
      <c r="D3" s="318"/>
      <c r="E3" s="318"/>
      <c r="F3" s="318"/>
      <c r="G3" s="318"/>
      <c r="H3" s="318"/>
    </row>
    <row r="4" spans="1:8" s="3" customFormat="1" ht="18">
      <c r="A4" s="1"/>
      <c r="B4" s="5"/>
      <c r="C4" s="6"/>
      <c r="D4" s="2"/>
      <c r="E4" s="2"/>
      <c r="F4" s="2"/>
      <c r="G4" s="2"/>
      <c r="H4" s="2"/>
    </row>
    <row r="5" spans="1:8" s="3" customFormat="1" ht="12.75">
      <c r="A5" s="1" t="s">
        <v>1</v>
      </c>
      <c r="B5" s="7" t="s">
        <v>167</v>
      </c>
      <c r="C5" s="7"/>
      <c r="D5" s="7"/>
      <c r="E5" s="7"/>
      <c r="F5" s="7"/>
      <c r="G5" s="7"/>
      <c r="H5" s="7"/>
    </row>
    <row r="6" spans="1:8" s="3" customFormat="1" ht="12.75">
      <c r="A6" s="1" t="s">
        <v>2</v>
      </c>
      <c r="B6" s="2" t="s">
        <v>196</v>
      </c>
      <c r="C6" s="2"/>
      <c r="D6" s="2"/>
      <c r="E6" s="2"/>
      <c r="F6" s="2"/>
      <c r="G6" s="2"/>
      <c r="H6" s="2"/>
    </row>
    <row r="7" spans="1:8" s="3" customFormat="1" ht="12.75">
      <c r="A7" s="1" t="s">
        <v>197</v>
      </c>
      <c r="B7" s="2"/>
      <c r="C7" s="2"/>
      <c r="D7" s="2"/>
      <c r="E7" s="2"/>
      <c r="F7" s="2"/>
      <c r="G7" s="2"/>
      <c r="H7" s="2"/>
    </row>
    <row r="8" spans="1:8" s="3" customFormat="1" ht="13.5" thickBot="1">
      <c r="A8" s="1" t="s">
        <v>168</v>
      </c>
      <c r="B8" s="2"/>
      <c r="C8" s="2"/>
      <c r="D8" s="2"/>
      <c r="E8" s="2"/>
      <c r="F8" s="2"/>
      <c r="G8" s="2"/>
      <c r="H8" s="2"/>
    </row>
    <row r="9" spans="1:8" s="10" customFormat="1" ht="12.75" customHeight="1">
      <c r="A9" s="8"/>
      <c r="B9" s="9" t="s">
        <v>4</v>
      </c>
      <c r="C9" s="319" t="s">
        <v>5</v>
      </c>
      <c r="D9" s="320"/>
      <c r="E9" s="320"/>
      <c r="F9" s="320"/>
      <c r="G9" s="320"/>
      <c r="H9" s="321"/>
    </row>
    <row r="10" spans="1:8" s="13" customFormat="1" ht="12.75" customHeight="1">
      <c r="A10" s="11" t="s">
        <v>6</v>
      </c>
      <c r="B10" s="12"/>
      <c r="C10" s="315" t="s">
        <v>7</v>
      </c>
      <c r="D10" s="316"/>
      <c r="E10" s="316"/>
      <c r="F10" s="316"/>
      <c r="G10" s="316"/>
      <c r="H10" s="317"/>
    </row>
    <row r="11" spans="1:8" s="16" customFormat="1" ht="56.25" customHeight="1" thickBot="1">
      <c r="A11" s="14" t="s">
        <v>8</v>
      </c>
      <c r="B11" s="15"/>
      <c r="C11" s="20" t="s">
        <v>9</v>
      </c>
      <c r="D11" s="16" t="s">
        <v>10</v>
      </c>
      <c r="E11" s="17" t="s">
        <v>11</v>
      </c>
      <c r="F11" s="17" t="s">
        <v>12</v>
      </c>
      <c r="G11" s="18" t="s">
        <v>13</v>
      </c>
      <c r="H11" s="19" t="s">
        <v>14</v>
      </c>
    </row>
    <row r="12" spans="1:11" s="26" customFormat="1" ht="13.5" customHeight="1" thickBot="1">
      <c r="A12" s="21" t="s">
        <v>15</v>
      </c>
      <c r="B12" s="22">
        <v>2</v>
      </c>
      <c r="C12" s="23">
        <v>3</v>
      </c>
      <c r="D12" s="23">
        <v>4</v>
      </c>
      <c r="E12" s="23">
        <v>5</v>
      </c>
      <c r="F12" s="23">
        <v>6</v>
      </c>
      <c r="G12" s="23">
        <v>7</v>
      </c>
      <c r="H12" s="24">
        <v>8</v>
      </c>
      <c r="I12" s="25">
        <v>27</v>
      </c>
      <c r="J12" s="25">
        <v>28</v>
      </c>
      <c r="K12" s="25">
        <v>29</v>
      </c>
    </row>
    <row r="13" spans="1:8" s="29" customFormat="1" ht="16.5">
      <c r="A13" s="27"/>
      <c r="B13" s="28" t="s">
        <v>16</v>
      </c>
      <c r="D13" s="30"/>
      <c r="E13" s="30"/>
      <c r="F13" s="30"/>
      <c r="G13" s="30"/>
      <c r="H13" s="31"/>
    </row>
    <row r="14" spans="1:8" s="34" customFormat="1" ht="11.25">
      <c r="A14" s="32"/>
      <c r="B14" s="33"/>
      <c r="C14" s="36"/>
      <c r="H14" s="35"/>
    </row>
    <row r="15" spans="1:8" s="43" customFormat="1" ht="32.25" customHeight="1" thickBot="1">
      <c r="A15" s="37"/>
      <c r="B15" s="38" t="s">
        <v>17</v>
      </c>
      <c r="C15" s="39">
        <f>SUM(D15:H15)</f>
        <v>1587034</v>
      </c>
      <c r="D15" s="40">
        <f>SUM(D16,D19,D20,)</f>
        <v>1137159</v>
      </c>
      <c r="E15" s="40">
        <f>SUM(E16,E19,E20,)</f>
        <v>0</v>
      </c>
      <c r="F15" s="41">
        <f>SUM(F16,F19,F20,)</f>
        <v>0</v>
      </c>
      <c r="G15" s="40">
        <f>SUM(G16,G19,G20,)</f>
        <v>0</v>
      </c>
      <c r="H15" s="42">
        <f>SUM(H16,H19,H20,)</f>
        <v>449875</v>
      </c>
    </row>
    <row r="16" spans="1:8" s="49" customFormat="1" ht="21.75" customHeight="1" thickTop="1">
      <c r="A16" s="44"/>
      <c r="B16" s="45" t="s">
        <v>18</v>
      </c>
      <c r="C16" s="48">
        <f>SUM(D16:H16)</f>
        <v>0</v>
      </c>
      <c r="D16" s="46">
        <f>SUM(D17:D18)</f>
        <v>0</v>
      </c>
      <c r="E16" s="46">
        <f>SUM(E17:E18)</f>
        <v>0</v>
      </c>
      <c r="F16" s="46">
        <f>SUM(F17:F18)</f>
        <v>0</v>
      </c>
      <c r="G16" s="46">
        <f>SUM(G17:G18)</f>
        <v>0</v>
      </c>
      <c r="H16" s="47">
        <f>SUM(H17:H18)</f>
        <v>0</v>
      </c>
    </row>
    <row r="17" spans="1:8" s="49" customFormat="1" ht="11.25">
      <c r="A17" s="44"/>
      <c r="B17" s="50" t="s">
        <v>19</v>
      </c>
      <c r="C17" s="48">
        <f>SUM(D17:H17)</f>
        <v>0</v>
      </c>
      <c r="D17" s="51"/>
      <c r="E17" s="51"/>
      <c r="F17" s="51"/>
      <c r="G17" s="51"/>
      <c r="H17" s="52"/>
    </row>
    <row r="18" spans="1:8" s="49" customFormat="1" ht="11.25">
      <c r="A18" s="44"/>
      <c r="B18" s="50" t="s">
        <v>20</v>
      </c>
      <c r="C18" s="48">
        <f>SUM(D18:H18)</f>
        <v>0</v>
      </c>
      <c r="D18" s="51"/>
      <c r="E18" s="51"/>
      <c r="F18" s="51"/>
      <c r="G18" s="51"/>
      <c r="H18" s="52"/>
    </row>
    <row r="19" spans="1:8" s="59" customFormat="1" ht="15.75" customHeight="1">
      <c r="A19" s="53"/>
      <c r="B19" s="54" t="s">
        <v>21</v>
      </c>
      <c r="C19" s="55"/>
      <c r="D19" s="56">
        <v>1137159</v>
      </c>
      <c r="E19" s="56"/>
      <c r="F19" s="56"/>
      <c r="G19" s="57" t="s">
        <v>22</v>
      </c>
      <c r="H19" s="58" t="s">
        <v>22</v>
      </c>
    </row>
    <row r="20" spans="1:8" s="49" customFormat="1" ht="33.75">
      <c r="A20" s="60">
        <v>600</v>
      </c>
      <c r="B20" s="33" t="s">
        <v>23</v>
      </c>
      <c r="C20" s="61">
        <f aca="true" t="shared" si="0" ref="C20:C28">SUM(D20:H20)</f>
        <v>449875</v>
      </c>
      <c r="D20" s="61">
        <f>SUM(D21:D28)</f>
        <v>0</v>
      </c>
      <c r="E20" s="62">
        <f>SUM(E21:E28)</f>
        <v>0</v>
      </c>
      <c r="F20" s="62">
        <f>SUM(F21:F28)</f>
        <v>0</v>
      </c>
      <c r="G20" s="61">
        <f>SUM(G21:G28)</f>
        <v>0</v>
      </c>
      <c r="H20" s="63">
        <f>SUM(H21:H28)</f>
        <v>449875</v>
      </c>
    </row>
    <row r="21" spans="1:8" s="49" customFormat="1" ht="22.5">
      <c r="A21" s="44">
        <v>610</v>
      </c>
      <c r="B21" s="64" t="s">
        <v>24</v>
      </c>
      <c r="C21" s="65">
        <f t="shared" si="0"/>
        <v>0</v>
      </c>
      <c r="D21" s="66" t="s">
        <v>22</v>
      </c>
      <c r="E21" s="66" t="s">
        <v>22</v>
      </c>
      <c r="F21" s="66" t="s">
        <v>22</v>
      </c>
      <c r="G21" s="67"/>
      <c r="H21" s="68" t="s">
        <v>22</v>
      </c>
    </row>
    <row r="22" spans="1:8" s="49" customFormat="1" ht="33.75">
      <c r="A22" s="44">
        <v>630</v>
      </c>
      <c r="B22" s="64" t="s">
        <v>25</v>
      </c>
      <c r="C22" s="65">
        <f t="shared" si="0"/>
        <v>0</v>
      </c>
      <c r="D22" s="66" t="s">
        <v>22</v>
      </c>
      <c r="E22" s="66" t="s">
        <v>22</v>
      </c>
      <c r="F22" s="66" t="s">
        <v>22</v>
      </c>
      <c r="G22" s="67"/>
      <c r="H22" s="68" t="s">
        <v>22</v>
      </c>
    </row>
    <row r="23" spans="1:8" s="49" customFormat="1" ht="11.25">
      <c r="A23" s="44">
        <v>640</v>
      </c>
      <c r="B23" s="64" t="s">
        <v>26</v>
      </c>
      <c r="C23" s="65">
        <f t="shared" si="0"/>
        <v>0</v>
      </c>
      <c r="D23" s="66" t="s">
        <v>22</v>
      </c>
      <c r="E23" s="66" t="s">
        <v>22</v>
      </c>
      <c r="F23" s="66" t="s">
        <v>22</v>
      </c>
      <c r="G23" s="67"/>
      <c r="H23" s="68" t="s">
        <v>22</v>
      </c>
    </row>
    <row r="24" spans="1:8" s="49" customFormat="1" ht="33.75">
      <c r="A24" s="44">
        <v>660</v>
      </c>
      <c r="B24" s="64" t="s">
        <v>27</v>
      </c>
      <c r="C24" s="65">
        <f t="shared" si="0"/>
        <v>0</v>
      </c>
      <c r="D24" s="66" t="s">
        <v>22</v>
      </c>
      <c r="E24" s="66" t="s">
        <v>22</v>
      </c>
      <c r="F24" s="66" t="s">
        <v>22</v>
      </c>
      <c r="G24" s="67"/>
      <c r="H24" s="68" t="s">
        <v>22</v>
      </c>
    </row>
    <row r="25" spans="1:8" s="49" customFormat="1" ht="33.75">
      <c r="A25" s="44">
        <v>690</v>
      </c>
      <c r="B25" s="64" t="s">
        <v>28</v>
      </c>
      <c r="C25" s="65">
        <f t="shared" si="0"/>
        <v>0</v>
      </c>
      <c r="D25" s="66" t="s">
        <v>22</v>
      </c>
      <c r="E25" s="66" t="s">
        <v>22</v>
      </c>
      <c r="F25" s="66" t="s">
        <v>22</v>
      </c>
      <c r="G25" s="67"/>
      <c r="H25" s="68" t="s">
        <v>22</v>
      </c>
    </row>
    <row r="26" spans="1:8" s="49" customFormat="1" ht="11.25">
      <c r="A26" s="44"/>
      <c r="B26" s="64" t="s">
        <v>169</v>
      </c>
      <c r="C26" s="71">
        <f t="shared" si="0"/>
        <v>449875</v>
      </c>
      <c r="D26" s="69"/>
      <c r="E26" s="69"/>
      <c r="F26" s="69"/>
      <c r="G26" s="67"/>
      <c r="H26" s="70">
        <v>449875</v>
      </c>
    </row>
    <row r="27" spans="1:8" s="49" customFormat="1" ht="11.25">
      <c r="A27" s="44"/>
      <c r="B27" s="64" t="s">
        <v>30</v>
      </c>
      <c r="C27" s="71">
        <f t="shared" si="0"/>
        <v>0</v>
      </c>
      <c r="D27" s="69"/>
      <c r="E27" s="69"/>
      <c r="F27" s="69"/>
      <c r="G27" s="67"/>
      <c r="H27" s="70"/>
    </row>
    <row r="28" spans="1:8" s="49" customFormat="1" ht="11.25">
      <c r="A28" s="44"/>
      <c r="B28" s="64" t="s">
        <v>30</v>
      </c>
      <c r="C28" s="71">
        <f t="shared" si="0"/>
        <v>0</v>
      </c>
      <c r="D28" s="69"/>
      <c r="E28" s="69"/>
      <c r="F28" s="69"/>
      <c r="G28" s="67"/>
      <c r="H28" s="70"/>
    </row>
    <row r="29" spans="1:8" s="29" customFormat="1" ht="16.5">
      <c r="A29" s="27"/>
      <c r="B29" s="28" t="s">
        <v>31</v>
      </c>
      <c r="C29" s="72"/>
      <c r="H29" s="31"/>
    </row>
    <row r="30" spans="1:8" s="75" customFormat="1" ht="26.25" thickBot="1">
      <c r="A30" s="73"/>
      <c r="B30" s="74" t="s">
        <v>32</v>
      </c>
      <c r="C30" s="39">
        <f aca="true" t="shared" si="1" ref="C30:C35">SUM(D30:H30)</f>
        <v>1587034</v>
      </c>
      <c r="D30" s="40">
        <f>SUM(D31,D156)</f>
        <v>1137159</v>
      </c>
      <c r="E30" s="40">
        <f>SUM(E31,E156)</f>
        <v>0</v>
      </c>
      <c r="F30" s="41">
        <f>SUM(F31,F156)</f>
        <v>0</v>
      </c>
      <c r="G30" s="40">
        <f>SUM(G31,G156)</f>
        <v>0</v>
      </c>
      <c r="H30" s="42">
        <f>SUM(H31,H156)</f>
        <v>449875</v>
      </c>
    </row>
    <row r="31" spans="1:8" s="81" customFormat="1" ht="36.75" thickTop="1">
      <c r="A31" s="76"/>
      <c r="B31" s="77" t="s">
        <v>33</v>
      </c>
      <c r="C31" s="80">
        <f t="shared" si="1"/>
        <v>1587034</v>
      </c>
      <c r="D31" s="78">
        <f>SUM(D141,D32)</f>
        <v>1137159</v>
      </c>
      <c r="E31" s="78">
        <f>SUM(E141,E32)</f>
        <v>0</v>
      </c>
      <c r="F31" s="79">
        <f>SUM(F141,F32)</f>
        <v>0</v>
      </c>
      <c r="G31" s="78">
        <f>SUM(G141,G32)</f>
        <v>0</v>
      </c>
      <c r="H31" s="63">
        <f>SUM(H141,H32)</f>
        <v>449875</v>
      </c>
    </row>
    <row r="32" spans="1:8" s="84" customFormat="1" ht="22.5">
      <c r="A32" s="82"/>
      <c r="B32" s="33" t="s">
        <v>34</v>
      </c>
      <c r="C32" s="83">
        <f t="shared" si="1"/>
        <v>1025779</v>
      </c>
      <c r="D32" s="61">
        <f>SUM(D33,D132,D133)</f>
        <v>1025779</v>
      </c>
      <c r="E32" s="61">
        <f>SUM(E33,E132,E133)</f>
        <v>0</v>
      </c>
      <c r="F32" s="62">
        <f>SUM(F33,F132,F133)</f>
        <v>0</v>
      </c>
      <c r="G32" s="61">
        <f>SUM(G33,G132,G133)</f>
        <v>0</v>
      </c>
      <c r="H32" s="63">
        <f>SUM(H33,H132,H133)</f>
        <v>0</v>
      </c>
    </row>
    <row r="33" spans="1:8" s="34" customFormat="1" ht="11.25">
      <c r="A33" s="85">
        <v>1000</v>
      </c>
      <c r="B33" s="33" t="s">
        <v>35</v>
      </c>
      <c r="C33" s="83">
        <f t="shared" si="1"/>
        <v>1025779</v>
      </c>
      <c r="D33" s="61">
        <f>SUM(D34,D41,D42,D45,D92,D128)</f>
        <v>1025779</v>
      </c>
      <c r="E33" s="61">
        <f>SUM(E34,E41,E42,E45,E92,E128)</f>
        <v>0</v>
      </c>
      <c r="F33" s="62">
        <f>SUM(F34,F41,F42,F45,F92,F128)</f>
        <v>0</v>
      </c>
      <c r="G33" s="61">
        <f>SUM(G34,G41,G42,G45,G92,G128)</f>
        <v>0</v>
      </c>
      <c r="H33" s="63">
        <f>SUM(H34,H41,H42,H45,H92,H128)</f>
        <v>0</v>
      </c>
    </row>
    <row r="34" spans="1:8" s="59" customFormat="1" ht="11.25">
      <c r="A34" s="86">
        <v>1100</v>
      </c>
      <c r="B34" s="87" t="s">
        <v>36</v>
      </c>
      <c r="C34" s="89">
        <f t="shared" si="1"/>
        <v>1700</v>
      </c>
      <c r="D34" s="88">
        <f>SUM(D35,D38:D40)</f>
        <v>1700</v>
      </c>
      <c r="E34" s="88">
        <f>SUM(E35,E38:E40)</f>
        <v>0</v>
      </c>
      <c r="F34" s="88">
        <f>SUM(F35,F38:F40)</f>
        <v>0</v>
      </c>
      <c r="G34" s="88">
        <f>SUM(G35,G38:G40)</f>
        <v>0</v>
      </c>
      <c r="H34" s="88">
        <f>SUM(H35,H38:H40)</f>
        <v>0</v>
      </c>
    </row>
    <row r="35" spans="1:8" s="95" customFormat="1" ht="9.75">
      <c r="A35" s="90">
        <v>1110</v>
      </c>
      <c r="B35" s="91" t="s">
        <v>37</v>
      </c>
      <c r="C35" s="94">
        <f t="shared" si="1"/>
        <v>0</v>
      </c>
      <c r="D35" s="93"/>
      <c r="E35" s="93"/>
      <c r="F35" s="93"/>
      <c r="G35" s="93"/>
      <c r="H35" s="93"/>
    </row>
    <row r="36" spans="1:8" s="95" customFormat="1" ht="9.75">
      <c r="A36" s="96" t="s">
        <v>38</v>
      </c>
      <c r="B36" s="91" t="s">
        <v>39</v>
      </c>
      <c r="C36" s="94"/>
      <c r="D36" s="93"/>
      <c r="E36" s="93"/>
      <c r="F36" s="93"/>
      <c r="G36" s="93"/>
      <c r="H36" s="97"/>
    </row>
    <row r="37" spans="1:8" s="95" customFormat="1" ht="9.75" customHeight="1">
      <c r="A37" s="96" t="s">
        <v>40</v>
      </c>
      <c r="B37" s="91" t="s">
        <v>41</v>
      </c>
      <c r="C37" s="94"/>
      <c r="D37" s="93"/>
      <c r="E37" s="93"/>
      <c r="F37" s="93"/>
      <c r="G37" s="93"/>
      <c r="H37" s="97"/>
    </row>
    <row r="38" spans="1:8" s="95" customFormat="1" ht="9.75">
      <c r="A38" s="90">
        <v>1140</v>
      </c>
      <c r="B38" s="91" t="s">
        <v>42</v>
      </c>
      <c r="C38" s="94">
        <f aca="true" t="shared" si="2" ref="C38:C69">SUM(D38:H38)</f>
        <v>0</v>
      </c>
      <c r="D38" s="93"/>
      <c r="E38" s="93"/>
      <c r="F38" s="93"/>
      <c r="G38" s="93"/>
      <c r="H38" s="93"/>
    </row>
    <row r="39" spans="1:8" s="95" customFormat="1" ht="9.75">
      <c r="A39" s="90">
        <v>1150</v>
      </c>
      <c r="B39" s="91" t="s">
        <v>43</v>
      </c>
      <c r="C39" s="94">
        <f t="shared" si="2"/>
        <v>0</v>
      </c>
      <c r="D39" s="93"/>
      <c r="E39" s="93"/>
      <c r="F39" s="93"/>
      <c r="G39" s="93"/>
      <c r="H39" s="97"/>
    </row>
    <row r="40" spans="1:8" s="95" customFormat="1" ht="9.75">
      <c r="A40" s="90">
        <v>1170</v>
      </c>
      <c r="B40" s="91" t="s">
        <v>44</v>
      </c>
      <c r="C40" s="94">
        <f t="shared" si="2"/>
        <v>1700</v>
      </c>
      <c r="D40" s="93">
        <f>1700</f>
        <v>1700</v>
      </c>
      <c r="E40" s="93"/>
      <c r="F40" s="93"/>
      <c r="G40" s="93"/>
      <c r="H40" s="97"/>
    </row>
    <row r="41" spans="1:8" s="59" customFormat="1" ht="22.5">
      <c r="A41" s="98">
        <v>1200</v>
      </c>
      <c r="B41" s="87" t="s">
        <v>45</v>
      </c>
      <c r="C41" s="89">
        <f t="shared" si="2"/>
        <v>409</v>
      </c>
      <c r="D41" s="99">
        <f>409</f>
        <v>409</v>
      </c>
      <c r="E41" s="99"/>
      <c r="F41" s="99"/>
      <c r="G41" s="99"/>
      <c r="H41" s="99"/>
    </row>
    <row r="42" spans="1:8" s="59" customFormat="1" ht="11.25">
      <c r="A42" s="86">
        <v>1300</v>
      </c>
      <c r="B42" s="87" t="s">
        <v>46</v>
      </c>
      <c r="C42" s="102">
        <f t="shared" si="2"/>
        <v>0</v>
      </c>
      <c r="D42" s="100">
        <f>SUM(D43:D44)</f>
        <v>0</v>
      </c>
      <c r="E42" s="100">
        <f>SUM(E43:E44)</f>
        <v>0</v>
      </c>
      <c r="F42" s="88">
        <f>SUM(F43:F44)</f>
        <v>0</v>
      </c>
      <c r="G42" s="100">
        <f>SUM(G43:G44)</f>
        <v>0</v>
      </c>
      <c r="H42" s="101">
        <f>SUM(H43:H44)</f>
        <v>0</v>
      </c>
    </row>
    <row r="43" spans="1:8" s="95" customFormat="1" ht="19.5">
      <c r="A43" s="90">
        <v>1310</v>
      </c>
      <c r="B43" s="91" t="s">
        <v>47</v>
      </c>
      <c r="C43" s="103">
        <f t="shared" si="2"/>
        <v>0</v>
      </c>
      <c r="D43" s="93"/>
      <c r="E43" s="93"/>
      <c r="F43" s="93"/>
      <c r="G43" s="93"/>
      <c r="H43" s="97"/>
    </row>
    <row r="44" spans="1:8" s="95" customFormat="1" ht="9.75">
      <c r="A44" s="104">
        <v>1330</v>
      </c>
      <c r="B44" s="91" t="s">
        <v>48</v>
      </c>
      <c r="C44" s="103">
        <f t="shared" si="2"/>
        <v>0</v>
      </c>
      <c r="D44" s="93"/>
      <c r="E44" s="93"/>
      <c r="F44" s="93"/>
      <c r="G44" s="93"/>
      <c r="H44" s="97"/>
    </row>
    <row r="45" spans="1:8" s="59" customFormat="1" ht="22.5">
      <c r="A45" s="98">
        <v>1400</v>
      </c>
      <c r="B45" s="87" t="s">
        <v>49</v>
      </c>
      <c r="C45" s="100">
        <f t="shared" si="2"/>
        <v>990690</v>
      </c>
      <c r="D45" s="100">
        <f>SUM(D46,D52,D53,D61,D71,D75,D79,D87)</f>
        <v>990690</v>
      </c>
      <c r="E45" s="100">
        <f>SUM(E46,E52,E53,E61,E71,E75,E79,E87)</f>
        <v>0</v>
      </c>
      <c r="F45" s="88">
        <f>SUM(F46,F52,F53,F61,F71,F75,F79,F87)</f>
        <v>0</v>
      </c>
      <c r="G45" s="100">
        <f>SUM(G46,G52,G53,G61,G71,G75,G79,G87)</f>
        <v>0</v>
      </c>
      <c r="H45" s="101">
        <f>SUM(H46,H52,H53,H61,H71,H75,H79,H87)</f>
        <v>0</v>
      </c>
    </row>
    <row r="46" spans="1:8" s="95" customFormat="1" ht="19.5">
      <c r="A46" s="90">
        <v>1410</v>
      </c>
      <c r="B46" s="91" t="s">
        <v>50</v>
      </c>
      <c r="C46" s="103">
        <f t="shared" si="2"/>
        <v>0</v>
      </c>
      <c r="D46" s="103">
        <f>SUM(D47:D51)</f>
        <v>0</v>
      </c>
      <c r="E46" s="103">
        <f>SUM(E47:E51)</f>
        <v>0</v>
      </c>
      <c r="F46" s="92">
        <f>SUM(F47:F51)</f>
        <v>0</v>
      </c>
      <c r="G46" s="103">
        <f>SUM(G47:G51)</f>
        <v>0</v>
      </c>
      <c r="H46" s="105">
        <f>SUM(H47:H51)</f>
        <v>0</v>
      </c>
    </row>
    <row r="47" spans="1:8" s="95" customFormat="1" ht="19.5">
      <c r="A47" s="106">
        <v>1411</v>
      </c>
      <c r="B47" s="91" t="s">
        <v>51</v>
      </c>
      <c r="C47" s="103">
        <f t="shared" si="2"/>
        <v>0</v>
      </c>
      <c r="D47" s="93"/>
      <c r="E47" s="93"/>
      <c r="F47" s="93"/>
      <c r="G47" s="93"/>
      <c r="H47" s="97"/>
    </row>
    <row r="48" spans="1:8" s="95" customFormat="1" ht="19.5">
      <c r="A48" s="106">
        <v>1412</v>
      </c>
      <c r="B48" s="91" t="s">
        <v>52</v>
      </c>
      <c r="C48" s="103">
        <f t="shared" si="2"/>
        <v>0</v>
      </c>
      <c r="D48" s="93"/>
      <c r="E48" s="93"/>
      <c r="F48" s="93"/>
      <c r="G48" s="93"/>
      <c r="H48" s="97"/>
    </row>
    <row r="49" spans="1:8" s="95" customFormat="1" ht="19.5">
      <c r="A49" s="106">
        <v>1413</v>
      </c>
      <c r="B49" s="91" t="s">
        <v>53</v>
      </c>
      <c r="C49" s="103">
        <f t="shared" si="2"/>
        <v>0</v>
      </c>
      <c r="D49" s="93"/>
      <c r="E49" s="93"/>
      <c r="F49" s="93"/>
      <c r="G49" s="93"/>
      <c r="H49" s="97"/>
    </row>
    <row r="50" spans="1:8" s="95" customFormat="1" ht="19.5">
      <c r="A50" s="106">
        <v>1414</v>
      </c>
      <c r="B50" s="91" t="s">
        <v>54</v>
      </c>
      <c r="C50" s="103">
        <f t="shared" si="2"/>
        <v>0</v>
      </c>
      <c r="D50" s="93"/>
      <c r="E50" s="93"/>
      <c r="F50" s="93"/>
      <c r="G50" s="93"/>
      <c r="H50" s="97"/>
    </row>
    <row r="51" spans="1:8" s="95" customFormat="1" ht="19.5">
      <c r="A51" s="106">
        <v>1415</v>
      </c>
      <c r="B51" s="91" t="s">
        <v>55</v>
      </c>
      <c r="C51" s="103">
        <f t="shared" si="2"/>
        <v>0</v>
      </c>
      <c r="D51" s="93"/>
      <c r="E51" s="93"/>
      <c r="F51" s="93"/>
      <c r="G51" s="93"/>
      <c r="H51" s="97"/>
    </row>
    <row r="52" spans="1:8" s="95" customFormat="1" ht="19.5">
      <c r="A52" s="90">
        <v>1420</v>
      </c>
      <c r="B52" s="91" t="s">
        <v>56</v>
      </c>
      <c r="C52" s="103">
        <f t="shared" si="2"/>
        <v>0</v>
      </c>
      <c r="D52" s="93"/>
      <c r="E52" s="93"/>
      <c r="F52" s="93"/>
      <c r="G52" s="93"/>
      <c r="H52" s="97"/>
    </row>
    <row r="53" spans="1:8" s="95" customFormat="1" ht="29.25">
      <c r="A53" s="90">
        <v>1440</v>
      </c>
      <c r="B53" s="91" t="s">
        <v>57</v>
      </c>
      <c r="C53" s="103">
        <f t="shared" si="2"/>
        <v>0</v>
      </c>
      <c r="D53" s="103">
        <f>SUM(D54:D60)</f>
        <v>0</v>
      </c>
      <c r="E53" s="103">
        <f>SUM(E54:E60)</f>
        <v>0</v>
      </c>
      <c r="F53" s="92">
        <f>SUM(F54:F60)</f>
        <v>0</v>
      </c>
      <c r="G53" s="103">
        <f>SUM(G54:G60)</f>
        <v>0</v>
      </c>
      <c r="H53" s="105">
        <f>SUM(H54:H60)</f>
        <v>0</v>
      </c>
    </row>
    <row r="54" spans="1:8" s="95" customFormat="1" ht="19.5">
      <c r="A54" s="106">
        <v>1441</v>
      </c>
      <c r="B54" s="91" t="s">
        <v>58</v>
      </c>
      <c r="C54" s="103">
        <f t="shared" si="2"/>
        <v>0</v>
      </c>
      <c r="D54" s="93"/>
      <c r="E54" s="93"/>
      <c r="F54" s="93"/>
      <c r="G54" s="93"/>
      <c r="H54" s="97"/>
    </row>
    <row r="55" spans="1:8" s="95" customFormat="1" ht="19.5">
      <c r="A55" s="106">
        <v>1442</v>
      </c>
      <c r="B55" s="91" t="s">
        <v>59</v>
      </c>
      <c r="C55" s="103">
        <f t="shared" si="2"/>
        <v>0</v>
      </c>
      <c r="D55" s="93"/>
      <c r="E55" s="93"/>
      <c r="F55" s="93"/>
      <c r="G55" s="93"/>
      <c r="H55" s="97"/>
    </row>
    <row r="56" spans="1:8" s="95" customFormat="1" ht="19.5">
      <c r="A56" s="106">
        <v>1443</v>
      </c>
      <c r="B56" s="91" t="s">
        <v>60</v>
      </c>
      <c r="C56" s="103">
        <f t="shared" si="2"/>
        <v>0</v>
      </c>
      <c r="D56" s="93"/>
      <c r="E56" s="93"/>
      <c r="F56" s="93"/>
      <c r="G56" s="93"/>
      <c r="H56" s="97"/>
    </row>
    <row r="57" spans="1:8" s="95" customFormat="1" ht="9.75">
      <c r="A57" s="106">
        <v>1444</v>
      </c>
      <c r="B57" s="91" t="s">
        <v>61</v>
      </c>
      <c r="C57" s="103">
        <f t="shared" si="2"/>
        <v>0</v>
      </c>
      <c r="D57" s="93"/>
      <c r="E57" s="93"/>
      <c r="F57" s="93"/>
      <c r="G57" s="93"/>
      <c r="H57" s="97"/>
    </row>
    <row r="58" spans="1:8" s="95" customFormat="1" ht="19.5">
      <c r="A58" s="106">
        <v>1445</v>
      </c>
      <c r="B58" s="91" t="s">
        <v>62</v>
      </c>
      <c r="C58" s="103">
        <f t="shared" si="2"/>
        <v>0</v>
      </c>
      <c r="D58" s="93"/>
      <c r="E58" s="93"/>
      <c r="F58" s="93"/>
      <c r="G58" s="93"/>
      <c r="H58" s="97"/>
    </row>
    <row r="59" spans="1:8" s="95" customFormat="1" ht="19.5">
      <c r="A59" s="106">
        <v>1447</v>
      </c>
      <c r="B59" s="91" t="s">
        <v>63</v>
      </c>
      <c r="C59" s="103">
        <f t="shared" si="2"/>
        <v>0</v>
      </c>
      <c r="D59" s="93"/>
      <c r="E59" s="93"/>
      <c r="F59" s="93"/>
      <c r="G59" s="93"/>
      <c r="H59" s="97"/>
    </row>
    <row r="60" spans="1:8" s="95" customFormat="1" ht="19.5">
      <c r="A60" s="106">
        <v>1449</v>
      </c>
      <c r="B60" s="91" t="s">
        <v>64</v>
      </c>
      <c r="C60" s="103">
        <f t="shared" si="2"/>
        <v>0</v>
      </c>
      <c r="D60" s="93"/>
      <c r="E60" s="93"/>
      <c r="F60" s="93"/>
      <c r="G60" s="93"/>
      <c r="H60" s="97"/>
    </row>
    <row r="61" spans="1:8" s="95" customFormat="1" ht="39">
      <c r="A61" s="90">
        <v>1450</v>
      </c>
      <c r="B61" s="91" t="s">
        <v>65</v>
      </c>
      <c r="C61" s="103">
        <f t="shared" si="2"/>
        <v>970300</v>
      </c>
      <c r="D61" s="103">
        <f>SUM(D65:D70,D62)</f>
        <v>970300</v>
      </c>
      <c r="E61" s="103">
        <f>SUM(E65:E70,E62)</f>
        <v>0</v>
      </c>
      <c r="F61" s="92">
        <f>SUM(F65:F70,F62)</f>
        <v>0</v>
      </c>
      <c r="G61" s="103">
        <f>SUM(G65:G70,G62)</f>
        <v>0</v>
      </c>
      <c r="H61" s="105">
        <f>SUM(H65:H70,H62)</f>
        <v>0</v>
      </c>
    </row>
    <row r="62" spans="1:8" s="95" customFormat="1" ht="19.5">
      <c r="A62" s="107">
        <v>1451</v>
      </c>
      <c r="B62" s="108" t="s">
        <v>66</v>
      </c>
      <c r="C62" s="103">
        <f t="shared" si="2"/>
        <v>1500</v>
      </c>
      <c r="D62" s="92">
        <f>D63+D64</f>
        <v>1500</v>
      </c>
      <c r="E62" s="92">
        <f>E63+E64</f>
        <v>0</v>
      </c>
      <c r="F62" s="92">
        <f>F63+F64</f>
        <v>0</v>
      </c>
      <c r="G62" s="92">
        <f>G63+G64</f>
        <v>0</v>
      </c>
      <c r="H62" s="109">
        <f>H63+H64</f>
        <v>0</v>
      </c>
    </row>
    <row r="63" spans="1:8" s="95" customFormat="1" ht="9.75">
      <c r="A63" s="106"/>
      <c r="B63" s="91" t="s">
        <v>67</v>
      </c>
      <c r="C63" s="103">
        <f t="shared" si="2"/>
        <v>0</v>
      </c>
      <c r="D63" s="93"/>
      <c r="E63" s="93"/>
      <c r="F63" s="93"/>
      <c r="G63" s="93"/>
      <c r="H63" s="97"/>
    </row>
    <row r="64" spans="1:8" s="95" customFormat="1" ht="9.75">
      <c r="A64" s="106"/>
      <c r="B64" s="91" t="s">
        <v>68</v>
      </c>
      <c r="C64" s="103">
        <f t="shared" si="2"/>
        <v>1500</v>
      </c>
      <c r="D64" s="93">
        <f>1500</f>
        <v>1500</v>
      </c>
      <c r="E64" s="93"/>
      <c r="F64" s="93"/>
      <c r="G64" s="93"/>
      <c r="H64" s="97"/>
    </row>
    <row r="65" spans="1:8" s="95" customFormat="1" ht="19.5">
      <c r="A65" s="106">
        <v>1452</v>
      </c>
      <c r="B65" s="91" t="s">
        <v>69</v>
      </c>
      <c r="C65" s="103">
        <f t="shared" si="2"/>
        <v>0</v>
      </c>
      <c r="D65" s="93"/>
      <c r="E65" s="93"/>
      <c r="F65" s="93"/>
      <c r="G65" s="93"/>
      <c r="H65" s="97"/>
    </row>
    <row r="66" spans="1:8" s="95" customFormat="1" ht="19.5">
      <c r="A66" s="106">
        <v>1453</v>
      </c>
      <c r="B66" s="91" t="s">
        <v>70</v>
      </c>
      <c r="C66" s="103">
        <f t="shared" si="2"/>
        <v>0</v>
      </c>
      <c r="D66" s="93"/>
      <c r="E66" s="93"/>
      <c r="F66" s="93"/>
      <c r="G66" s="93"/>
      <c r="H66" s="97"/>
    </row>
    <row r="67" spans="1:8" s="95" customFormat="1" ht="39">
      <c r="A67" s="106">
        <v>1454</v>
      </c>
      <c r="B67" s="91" t="s">
        <v>71</v>
      </c>
      <c r="C67" s="103">
        <f t="shared" si="2"/>
        <v>948600</v>
      </c>
      <c r="D67" s="93">
        <f>420400+70000+44150+121110+101660+97000+2500+4960+10000+14450+12000+8000+7500+10000+6800+1000+11670+2000+3400</f>
        <v>948600</v>
      </c>
      <c r="E67" s="93"/>
      <c r="F67" s="93"/>
      <c r="G67" s="93"/>
      <c r="H67" s="97"/>
    </row>
    <row r="68" spans="1:8" s="95" customFormat="1" ht="29.25">
      <c r="A68" s="106">
        <v>1455</v>
      </c>
      <c r="B68" s="91" t="s">
        <v>72</v>
      </c>
      <c r="C68" s="103">
        <f t="shared" si="2"/>
        <v>0</v>
      </c>
      <c r="D68" s="93"/>
      <c r="E68" s="93"/>
      <c r="F68" s="93"/>
      <c r="G68" s="93"/>
      <c r="H68" s="97"/>
    </row>
    <row r="69" spans="1:8" s="95" customFormat="1" ht="68.25">
      <c r="A69" s="106">
        <v>1456</v>
      </c>
      <c r="B69" s="91" t="s">
        <v>73</v>
      </c>
      <c r="C69" s="103">
        <f t="shared" si="2"/>
        <v>0</v>
      </c>
      <c r="D69" s="93"/>
      <c r="E69" s="93"/>
      <c r="F69" s="93"/>
      <c r="G69" s="93"/>
      <c r="H69" s="97"/>
    </row>
    <row r="70" spans="1:8" s="95" customFormat="1" ht="19.5">
      <c r="A70" s="106">
        <v>1459</v>
      </c>
      <c r="B70" s="91" t="s">
        <v>74</v>
      </c>
      <c r="C70" s="103">
        <f aca="true" t="shared" si="3" ref="C70:C101">SUM(D70:H70)</f>
        <v>20200</v>
      </c>
      <c r="D70" s="93">
        <f>7000+12000+1200</f>
        <v>20200</v>
      </c>
      <c r="E70" s="93"/>
      <c r="F70" s="93"/>
      <c r="G70" s="93"/>
      <c r="H70" s="97"/>
    </row>
    <row r="71" spans="1:8" s="95" customFormat="1" ht="19.5">
      <c r="A71" s="90">
        <v>1460</v>
      </c>
      <c r="B71" s="91" t="s">
        <v>75</v>
      </c>
      <c r="C71" s="103">
        <f t="shared" si="3"/>
        <v>0</v>
      </c>
      <c r="D71" s="103">
        <f>SUM(D72:D74)</f>
        <v>0</v>
      </c>
      <c r="E71" s="103">
        <f>SUM(E72:E74)</f>
        <v>0</v>
      </c>
      <c r="F71" s="92">
        <f>SUM(F72:F74)</f>
        <v>0</v>
      </c>
      <c r="G71" s="103">
        <f>SUM(G72:G74)</f>
        <v>0</v>
      </c>
      <c r="H71" s="105">
        <f>SUM(H72:H74)</f>
        <v>0</v>
      </c>
    </row>
    <row r="72" spans="1:8" s="95" customFormat="1" ht="29.25">
      <c r="A72" s="106">
        <v>1461</v>
      </c>
      <c r="B72" s="91" t="s">
        <v>76</v>
      </c>
      <c r="C72" s="103">
        <f t="shared" si="3"/>
        <v>0</v>
      </c>
      <c r="D72" s="93"/>
      <c r="E72" s="93"/>
      <c r="F72" s="93"/>
      <c r="G72" s="93"/>
      <c r="H72" s="97"/>
    </row>
    <row r="73" spans="1:8" s="95" customFormat="1" ht="29.25">
      <c r="A73" s="106">
        <v>1462</v>
      </c>
      <c r="B73" s="91" t="s">
        <v>77</v>
      </c>
      <c r="C73" s="103">
        <f t="shared" si="3"/>
        <v>0</v>
      </c>
      <c r="D73" s="93"/>
      <c r="E73" s="93"/>
      <c r="F73" s="93"/>
      <c r="G73" s="93"/>
      <c r="H73" s="97"/>
    </row>
    <row r="74" spans="1:8" s="95" customFormat="1" ht="29.25">
      <c r="A74" s="106">
        <v>1469</v>
      </c>
      <c r="B74" s="91" t="s">
        <v>78</v>
      </c>
      <c r="C74" s="103">
        <f t="shared" si="3"/>
        <v>0</v>
      </c>
      <c r="D74" s="93"/>
      <c r="E74" s="93"/>
      <c r="F74" s="93"/>
      <c r="G74" s="93"/>
      <c r="H74" s="97"/>
    </row>
    <row r="75" spans="1:8" s="95" customFormat="1" ht="29.25">
      <c r="A75" s="90">
        <v>1470</v>
      </c>
      <c r="B75" s="91" t="s">
        <v>79</v>
      </c>
      <c r="C75" s="103">
        <f t="shared" si="3"/>
        <v>840</v>
      </c>
      <c r="D75" s="103">
        <f>SUM(D76:D78)</f>
        <v>840</v>
      </c>
      <c r="E75" s="103">
        <f>SUM(E76:E78)</f>
        <v>0</v>
      </c>
      <c r="F75" s="92">
        <f>SUM(F76:F78)</f>
        <v>0</v>
      </c>
      <c r="G75" s="103">
        <f>SUM(G76:G78)</f>
        <v>0</v>
      </c>
      <c r="H75" s="105">
        <f>SUM(H76:H78)</f>
        <v>0</v>
      </c>
    </row>
    <row r="76" spans="1:8" s="95" customFormat="1" ht="9.75">
      <c r="A76" s="106">
        <v>1471</v>
      </c>
      <c r="B76" s="91" t="s">
        <v>80</v>
      </c>
      <c r="C76" s="103">
        <f t="shared" si="3"/>
        <v>840</v>
      </c>
      <c r="D76" s="93">
        <v>840</v>
      </c>
      <c r="E76" s="93"/>
      <c r="F76" s="93"/>
      <c r="G76" s="93"/>
      <c r="H76" s="97"/>
    </row>
    <row r="77" spans="1:8" s="95" customFormat="1" ht="9.75">
      <c r="A77" s="106">
        <v>1472</v>
      </c>
      <c r="B77" s="91" t="s">
        <v>81</v>
      </c>
      <c r="C77" s="103">
        <f t="shared" si="3"/>
        <v>0</v>
      </c>
      <c r="D77" s="93"/>
      <c r="E77" s="93"/>
      <c r="F77" s="93"/>
      <c r="G77" s="93"/>
      <c r="H77" s="97"/>
    </row>
    <row r="78" spans="1:8" s="95" customFormat="1" ht="9.75">
      <c r="A78" s="106">
        <v>1479</v>
      </c>
      <c r="B78" s="91" t="s">
        <v>82</v>
      </c>
      <c r="C78" s="103">
        <f t="shared" si="3"/>
        <v>0</v>
      </c>
      <c r="D78" s="93"/>
      <c r="E78" s="93"/>
      <c r="F78" s="93"/>
      <c r="G78" s="93"/>
      <c r="H78" s="97"/>
    </row>
    <row r="79" spans="1:8" s="95" customFormat="1" ht="9.75">
      <c r="A79" s="90">
        <v>1480</v>
      </c>
      <c r="B79" s="91" t="s">
        <v>83</v>
      </c>
      <c r="C79" s="103">
        <f t="shared" si="3"/>
        <v>19550</v>
      </c>
      <c r="D79" s="103">
        <f>SUM(D80:D86)</f>
        <v>19550</v>
      </c>
      <c r="E79" s="103">
        <f>SUM(E80:E86)</f>
        <v>0</v>
      </c>
      <c r="F79" s="92">
        <f>SUM(F80:F86)</f>
        <v>0</v>
      </c>
      <c r="G79" s="103">
        <f>SUM(G80:G86)</f>
        <v>0</v>
      </c>
      <c r="H79" s="105">
        <f>SUM(H80:H86)</f>
        <v>0</v>
      </c>
    </row>
    <row r="80" spans="1:8" s="95" customFormat="1" ht="19.5">
      <c r="A80" s="106">
        <v>1481</v>
      </c>
      <c r="B80" s="91" t="s">
        <v>84</v>
      </c>
      <c r="C80" s="103">
        <f t="shared" si="3"/>
        <v>0</v>
      </c>
      <c r="D80" s="93"/>
      <c r="E80" s="93"/>
      <c r="F80" s="93"/>
      <c r="G80" s="93"/>
      <c r="H80" s="97"/>
    </row>
    <row r="81" spans="1:8" s="95" customFormat="1" ht="19.5">
      <c r="A81" s="106">
        <v>1482</v>
      </c>
      <c r="B81" s="91" t="s">
        <v>85</v>
      </c>
      <c r="C81" s="103">
        <f t="shared" si="3"/>
        <v>14550</v>
      </c>
      <c r="D81" s="93">
        <f>500+1000+900+300+350+250+200+5500+2500+300+1500+800+50+400</f>
        <v>14550</v>
      </c>
      <c r="E81" s="93"/>
      <c r="F81" s="93"/>
      <c r="G81" s="93"/>
      <c r="H81" s="97"/>
    </row>
    <row r="82" spans="1:8" s="95" customFormat="1" ht="19.5">
      <c r="A82" s="106">
        <v>1483</v>
      </c>
      <c r="B82" s="91" t="s">
        <v>86</v>
      </c>
      <c r="C82" s="103">
        <f t="shared" si="3"/>
        <v>0</v>
      </c>
      <c r="D82" s="93"/>
      <c r="E82" s="93"/>
      <c r="F82" s="93"/>
      <c r="G82" s="93"/>
      <c r="H82" s="97"/>
    </row>
    <row r="83" spans="1:8" s="95" customFormat="1" ht="29.25">
      <c r="A83" s="106">
        <v>1484</v>
      </c>
      <c r="B83" s="91" t="s">
        <v>87</v>
      </c>
      <c r="C83" s="103">
        <f t="shared" si="3"/>
        <v>0</v>
      </c>
      <c r="D83" s="93"/>
      <c r="E83" s="93"/>
      <c r="F83" s="93"/>
      <c r="G83" s="93"/>
      <c r="H83" s="97"/>
    </row>
    <row r="84" spans="1:8" s="95" customFormat="1" ht="19.5">
      <c r="A84" s="106">
        <v>1485</v>
      </c>
      <c r="B84" s="91" t="s">
        <v>88</v>
      </c>
      <c r="C84" s="103">
        <f t="shared" si="3"/>
        <v>5000</v>
      </c>
      <c r="D84" s="93">
        <v>5000</v>
      </c>
      <c r="E84" s="93"/>
      <c r="F84" s="93"/>
      <c r="G84" s="93"/>
      <c r="H84" s="97"/>
    </row>
    <row r="85" spans="1:8" s="95" customFormat="1" ht="9.75">
      <c r="A85" s="106">
        <v>1486</v>
      </c>
      <c r="B85" s="91" t="s">
        <v>89</v>
      </c>
      <c r="C85" s="103">
        <f t="shared" si="3"/>
        <v>0</v>
      </c>
      <c r="D85" s="93"/>
      <c r="E85" s="93"/>
      <c r="F85" s="93"/>
      <c r="G85" s="93"/>
      <c r="H85" s="97"/>
    </row>
    <row r="86" spans="1:8" s="95" customFormat="1" ht="29.25">
      <c r="A86" s="106">
        <v>1489</v>
      </c>
      <c r="B86" s="91" t="s">
        <v>90</v>
      </c>
      <c r="C86" s="103">
        <f t="shared" si="3"/>
        <v>0</v>
      </c>
      <c r="D86" s="93"/>
      <c r="E86" s="93"/>
      <c r="F86" s="93"/>
      <c r="G86" s="93"/>
      <c r="H86" s="97"/>
    </row>
    <row r="87" spans="1:8" s="95" customFormat="1" ht="9.75">
      <c r="A87" s="90">
        <v>1490</v>
      </c>
      <c r="B87" s="91" t="s">
        <v>91</v>
      </c>
      <c r="C87" s="103">
        <f t="shared" si="3"/>
        <v>0</v>
      </c>
      <c r="D87" s="103">
        <f>SUM(D88:D91)</f>
        <v>0</v>
      </c>
      <c r="E87" s="103">
        <f>SUM(E88:E91)</f>
        <v>0</v>
      </c>
      <c r="F87" s="92">
        <f>SUM(F88:F91)</f>
        <v>0</v>
      </c>
      <c r="G87" s="103">
        <f>SUM(G88:G91)</f>
        <v>0</v>
      </c>
      <c r="H87" s="105">
        <f>SUM(H88:H91)</f>
        <v>0</v>
      </c>
    </row>
    <row r="88" spans="1:8" s="95" customFormat="1" ht="9.75">
      <c r="A88" s="106">
        <v>1491</v>
      </c>
      <c r="B88" s="91" t="s">
        <v>92</v>
      </c>
      <c r="C88" s="103">
        <f t="shared" si="3"/>
        <v>0</v>
      </c>
      <c r="D88" s="93"/>
      <c r="E88" s="93"/>
      <c r="F88" s="93"/>
      <c r="G88" s="93"/>
      <c r="H88" s="97"/>
    </row>
    <row r="89" spans="1:8" s="95" customFormat="1" ht="9.75">
      <c r="A89" s="106">
        <v>1492</v>
      </c>
      <c r="B89" s="91" t="s">
        <v>93</v>
      </c>
      <c r="C89" s="103">
        <f t="shared" si="3"/>
        <v>0</v>
      </c>
      <c r="D89" s="93"/>
      <c r="E89" s="93"/>
      <c r="F89" s="93"/>
      <c r="G89" s="93"/>
      <c r="H89" s="97"/>
    </row>
    <row r="90" spans="1:8" s="95" customFormat="1" ht="9.75">
      <c r="A90" s="106">
        <v>1493</v>
      </c>
      <c r="B90" s="91" t="s">
        <v>94</v>
      </c>
      <c r="C90" s="103">
        <f t="shared" si="3"/>
        <v>0</v>
      </c>
      <c r="D90" s="93"/>
      <c r="E90" s="93"/>
      <c r="F90" s="93"/>
      <c r="G90" s="93"/>
      <c r="H90" s="97"/>
    </row>
    <row r="91" spans="1:8" s="95" customFormat="1" ht="19.5">
      <c r="A91" s="106">
        <v>1499</v>
      </c>
      <c r="B91" s="91" t="s">
        <v>95</v>
      </c>
      <c r="C91" s="103">
        <f t="shared" si="3"/>
        <v>0</v>
      </c>
      <c r="D91" s="93"/>
      <c r="E91" s="93"/>
      <c r="F91" s="93"/>
      <c r="G91" s="93"/>
      <c r="H91" s="97"/>
    </row>
    <row r="92" spans="1:8" s="59" customFormat="1" ht="45">
      <c r="A92" s="98">
        <v>1500</v>
      </c>
      <c r="B92" s="87" t="s">
        <v>96</v>
      </c>
      <c r="C92" s="100">
        <f t="shared" si="3"/>
        <v>32980</v>
      </c>
      <c r="D92" s="100">
        <f>SUM(D93,D97,D105,D106,D107,D114,D123,D124,D127)</f>
        <v>32980</v>
      </c>
      <c r="E92" s="100">
        <f>SUM(E93,E97,E105,E106,E107,E114,E123,E124,E127)</f>
        <v>0</v>
      </c>
      <c r="F92" s="88">
        <f>SUM(F93,F97,F105,F106,F107,F114,F123,F124,F127)</f>
        <v>0</v>
      </c>
      <c r="G92" s="100">
        <f>SUM(G93,G97,G105,G106,G107,G114,G123,G124,G127)</f>
        <v>0</v>
      </c>
      <c r="H92" s="101">
        <f>SUM(H93,H97,H105,H106,H107,H114,H123,H124,H127)</f>
        <v>0</v>
      </c>
    </row>
    <row r="93" spans="1:8" s="95" customFormat="1" ht="19.5">
      <c r="A93" s="90">
        <v>1510</v>
      </c>
      <c r="B93" s="91" t="s">
        <v>97</v>
      </c>
      <c r="C93" s="103">
        <f t="shared" si="3"/>
        <v>6450</v>
      </c>
      <c r="D93" s="103">
        <f>SUM(D94:D96)</f>
        <v>6450</v>
      </c>
      <c r="E93" s="103">
        <f>SUM(E94:E96)</f>
        <v>0</v>
      </c>
      <c r="F93" s="92">
        <f>SUM(F94:F96)</f>
        <v>0</v>
      </c>
      <c r="G93" s="103">
        <f>SUM(G94:G96)</f>
        <v>0</v>
      </c>
      <c r="H93" s="105">
        <f>SUM(H94:H96)</f>
        <v>0</v>
      </c>
    </row>
    <row r="94" spans="1:8" s="95" customFormat="1" ht="9.75">
      <c r="A94" s="106">
        <v>1511</v>
      </c>
      <c r="B94" s="91" t="s">
        <v>98</v>
      </c>
      <c r="C94" s="103">
        <f t="shared" si="3"/>
        <v>0</v>
      </c>
      <c r="D94" s="93"/>
      <c r="E94" s="93"/>
      <c r="F94" s="93"/>
      <c r="G94" s="93"/>
      <c r="H94" s="97"/>
    </row>
    <row r="95" spans="1:8" s="95" customFormat="1" ht="9.75">
      <c r="A95" s="106">
        <v>1512</v>
      </c>
      <c r="B95" s="91" t="s">
        <v>99</v>
      </c>
      <c r="C95" s="103">
        <f t="shared" si="3"/>
        <v>6450</v>
      </c>
      <c r="D95" s="93">
        <f>5000+1450</f>
        <v>6450</v>
      </c>
      <c r="E95" s="93"/>
      <c r="F95" s="93"/>
      <c r="G95" s="93"/>
      <c r="H95" s="97"/>
    </row>
    <row r="96" spans="1:8" s="95" customFormat="1" ht="9.75">
      <c r="A96" s="106">
        <v>1513</v>
      </c>
      <c r="B96" s="91" t="s">
        <v>100</v>
      </c>
      <c r="C96" s="103">
        <f t="shared" si="3"/>
        <v>0</v>
      </c>
      <c r="D96" s="93"/>
      <c r="E96" s="93"/>
      <c r="F96" s="93"/>
      <c r="G96" s="93"/>
      <c r="H96" s="97"/>
    </row>
    <row r="97" spans="1:8" s="95" customFormat="1" ht="29.25">
      <c r="A97" s="90">
        <v>1520</v>
      </c>
      <c r="B97" s="91" t="s">
        <v>101</v>
      </c>
      <c r="C97" s="103">
        <f t="shared" si="3"/>
        <v>7000</v>
      </c>
      <c r="D97" s="103">
        <f>SUM(D98:D104)</f>
        <v>7000</v>
      </c>
      <c r="E97" s="103">
        <f>SUM(E98:E104)</f>
        <v>0</v>
      </c>
      <c r="F97" s="92">
        <f>SUM(F98:F104)</f>
        <v>0</v>
      </c>
      <c r="G97" s="103">
        <f>SUM(G98:G104)</f>
        <v>0</v>
      </c>
      <c r="H97" s="105">
        <f>SUM(H98:H104)</f>
        <v>0</v>
      </c>
    </row>
    <row r="98" spans="1:8" s="95" customFormat="1" ht="9.75">
      <c r="A98" s="106">
        <v>1521</v>
      </c>
      <c r="B98" s="91" t="s">
        <v>102</v>
      </c>
      <c r="C98" s="103">
        <f t="shared" si="3"/>
        <v>0</v>
      </c>
      <c r="D98" s="93"/>
      <c r="E98" s="93"/>
      <c r="F98" s="93"/>
      <c r="G98" s="93"/>
      <c r="H98" s="97"/>
    </row>
    <row r="99" spans="1:8" s="95" customFormat="1" ht="9.75">
      <c r="A99" s="106">
        <v>1522</v>
      </c>
      <c r="B99" s="91" t="s">
        <v>103</v>
      </c>
      <c r="C99" s="103">
        <f t="shared" si="3"/>
        <v>0</v>
      </c>
      <c r="D99" s="93"/>
      <c r="E99" s="93"/>
      <c r="F99" s="93"/>
      <c r="G99" s="93"/>
      <c r="H99" s="97"/>
    </row>
    <row r="100" spans="1:8" s="95" customFormat="1" ht="9.75">
      <c r="A100" s="106">
        <v>1523</v>
      </c>
      <c r="B100" s="91" t="s">
        <v>104</v>
      </c>
      <c r="C100" s="103">
        <f t="shared" si="3"/>
        <v>7000</v>
      </c>
      <c r="D100" s="93">
        <v>7000</v>
      </c>
      <c r="E100" s="93"/>
      <c r="F100" s="93"/>
      <c r="G100" s="93"/>
      <c r="H100" s="97"/>
    </row>
    <row r="101" spans="1:8" s="95" customFormat="1" ht="9.75">
      <c r="A101" s="106">
        <v>1524</v>
      </c>
      <c r="B101" s="91" t="s">
        <v>105</v>
      </c>
      <c r="C101" s="103">
        <f t="shared" si="3"/>
        <v>0</v>
      </c>
      <c r="D101" s="93"/>
      <c r="E101" s="93"/>
      <c r="F101" s="93"/>
      <c r="G101" s="93"/>
      <c r="H101" s="97"/>
    </row>
    <row r="102" spans="1:8" s="95" customFormat="1" ht="9.75">
      <c r="A102" s="106">
        <v>1525</v>
      </c>
      <c r="B102" s="91" t="s">
        <v>106</v>
      </c>
      <c r="C102" s="103">
        <f aca="true" t="shared" si="4" ref="C102:C133">SUM(D102:H102)</f>
        <v>0</v>
      </c>
      <c r="D102" s="93"/>
      <c r="E102" s="93"/>
      <c r="F102" s="93"/>
      <c r="G102" s="93"/>
      <c r="H102" s="97"/>
    </row>
    <row r="103" spans="1:8" s="95" customFormat="1" ht="9.75">
      <c r="A103" s="106">
        <v>1528</v>
      </c>
      <c r="B103" s="91" t="s">
        <v>107</v>
      </c>
      <c r="C103" s="103">
        <f t="shared" si="4"/>
        <v>0</v>
      </c>
      <c r="D103" s="93"/>
      <c r="E103" s="93"/>
      <c r="F103" s="93"/>
      <c r="G103" s="93"/>
      <c r="H103" s="97"/>
    </row>
    <row r="104" spans="1:8" s="95" customFormat="1" ht="19.5">
      <c r="A104" s="106">
        <v>1529</v>
      </c>
      <c r="B104" s="91" t="s">
        <v>108</v>
      </c>
      <c r="C104" s="103">
        <f t="shared" si="4"/>
        <v>0</v>
      </c>
      <c r="D104" s="93"/>
      <c r="E104" s="93"/>
      <c r="F104" s="93"/>
      <c r="G104" s="93"/>
      <c r="H104" s="97"/>
    </row>
    <row r="105" spans="1:8" s="95" customFormat="1" ht="19.5">
      <c r="A105" s="90">
        <v>1530</v>
      </c>
      <c r="B105" s="91" t="s">
        <v>109</v>
      </c>
      <c r="C105" s="103">
        <f t="shared" si="4"/>
        <v>0</v>
      </c>
      <c r="D105" s="93"/>
      <c r="E105" s="93"/>
      <c r="F105" s="93"/>
      <c r="G105" s="93"/>
      <c r="H105" s="97"/>
    </row>
    <row r="106" spans="1:8" s="95" customFormat="1" ht="19.5">
      <c r="A106" s="90">
        <v>1540</v>
      </c>
      <c r="B106" s="91" t="s">
        <v>110</v>
      </c>
      <c r="C106" s="103">
        <f t="shared" si="4"/>
        <v>0</v>
      </c>
      <c r="D106" s="93"/>
      <c r="E106" s="93"/>
      <c r="F106" s="93"/>
      <c r="G106" s="93"/>
      <c r="H106" s="97"/>
    </row>
    <row r="107" spans="1:8" s="95" customFormat="1" ht="19.5">
      <c r="A107" s="90">
        <v>1550</v>
      </c>
      <c r="B107" s="91" t="s">
        <v>111</v>
      </c>
      <c r="C107" s="103">
        <f t="shared" si="4"/>
        <v>0</v>
      </c>
      <c r="D107" s="103">
        <f>SUM(D108:D113)</f>
        <v>0</v>
      </c>
      <c r="E107" s="103">
        <f>SUM(E108:E113)</f>
        <v>0</v>
      </c>
      <c r="F107" s="92">
        <f>SUM(F108:F113)</f>
        <v>0</v>
      </c>
      <c r="G107" s="103">
        <f>SUM(G108:G113)</f>
        <v>0</v>
      </c>
      <c r="H107" s="105">
        <f>SUM(H108:H113)</f>
        <v>0</v>
      </c>
    </row>
    <row r="108" spans="1:8" s="95" customFormat="1" ht="9.75">
      <c r="A108" s="106">
        <v>1551</v>
      </c>
      <c r="B108" s="91" t="s">
        <v>112</v>
      </c>
      <c r="C108" s="103">
        <f t="shared" si="4"/>
        <v>0</v>
      </c>
      <c r="D108" s="93"/>
      <c r="E108" s="93"/>
      <c r="F108" s="93"/>
      <c r="G108" s="93"/>
      <c r="H108" s="97"/>
    </row>
    <row r="109" spans="1:8" s="95" customFormat="1" ht="9.75">
      <c r="A109" s="106">
        <v>1552</v>
      </c>
      <c r="B109" s="91" t="s">
        <v>113</v>
      </c>
      <c r="C109" s="103">
        <f t="shared" si="4"/>
        <v>0</v>
      </c>
      <c r="D109" s="93"/>
      <c r="E109" s="93"/>
      <c r="F109" s="93"/>
      <c r="G109" s="93"/>
      <c r="H109" s="97"/>
    </row>
    <row r="110" spans="1:8" s="95" customFormat="1" ht="19.5">
      <c r="A110" s="106">
        <v>1553</v>
      </c>
      <c r="B110" s="91" t="s">
        <v>114</v>
      </c>
      <c r="C110" s="103">
        <f t="shared" si="4"/>
        <v>0</v>
      </c>
      <c r="D110" s="93"/>
      <c r="E110" s="93"/>
      <c r="F110" s="93"/>
      <c r="G110" s="93"/>
      <c r="H110" s="97"/>
    </row>
    <row r="111" spans="1:8" s="95" customFormat="1" ht="29.25">
      <c r="A111" s="106">
        <v>1554</v>
      </c>
      <c r="B111" s="91" t="s">
        <v>115</v>
      </c>
      <c r="C111" s="103">
        <f t="shared" si="4"/>
        <v>0</v>
      </c>
      <c r="D111" s="93"/>
      <c r="E111" s="93"/>
      <c r="F111" s="93"/>
      <c r="G111" s="93"/>
      <c r="H111" s="97"/>
    </row>
    <row r="112" spans="1:8" s="95" customFormat="1" ht="19.5">
      <c r="A112" s="106">
        <v>1555</v>
      </c>
      <c r="B112" s="91" t="s">
        <v>116</v>
      </c>
      <c r="C112" s="103">
        <f t="shared" si="4"/>
        <v>0</v>
      </c>
      <c r="D112" s="93"/>
      <c r="E112" s="93"/>
      <c r="F112" s="93"/>
      <c r="G112" s="93"/>
      <c r="H112" s="97"/>
    </row>
    <row r="113" spans="1:8" s="95" customFormat="1" ht="19.5">
      <c r="A113" s="106">
        <v>1559</v>
      </c>
      <c r="B113" s="91" t="s">
        <v>117</v>
      </c>
      <c r="C113" s="103">
        <f t="shared" si="4"/>
        <v>0</v>
      </c>
      <c r="D113" s="93"/>
      <c r="E113" s="93"/>
      <c r="F113" s="93"/>
      <c r="G113" s="93"/>
      <c r="H113" s="97"/>
    </row>
    <row r="114" spans="1:8" s="95" customFormat="1" ht="29.25">
      <c r="A114" s="90">
        <v>1560</v>
      </c>
      <c r="B114" s="91" t="s">
        <v>118</v>
      </c>
      <c r="C114" s="103">
        <f t="shared" si="4"/>
        <v>0</v>
      </c>
      <c r="D114" s="103">
        <f>SUM(D115:D122)</f>
        <v>0</v>
      </c>
      <c r="E114" s="103">
        <f>SUM(E115:E122)</f>
        <v>0</v>
      </c>
      <c r="F114" s="103">
        <f>SUM(F115:F122)</f>
        <v>0</v>
      </c>
      <c r="G114" s="103">
        <f>SUM(G115:G122)</f>
        <v>0</v>
      </c>
      <c r="H114" s="105">
        <f>SUM(H115:H122)</f>
        <v>0</v>
      </c>
    </row>
    <row r="115" spans="1:8" s="95" customFormat="1" ht="19.5">
      <c r="A115" s="106">
        <v>1561</v>
      </c>
      <c r="B115" s="91" t="s">
        <v>119</v>
      </c>
      <c r="C115" s="103">
        <f t="shared" si="4"/>
        <v>0</v>
      </c>
      <c r="D115" s="93"/>
      <c r="E115" s="93"/>
      <c r="F115" s="93"/>
      <c r="G115" s="93"/>
      <c r="H115" s="97"/>
    </row>
    <row r="116" spans="1:8" s="95" customFormat="1" ht="19.5">
      <c r="A116" s="106">
        <v>1562</v>
      </c>
      <c r="B116" s="91" t="s">
        <v>120</v>
      </c>
      <c r="C116" s="103">
        <f t="shared" si="4"/>
        <v>0</v>
      </c>
      <c r="D116" s="93"/>
      <c r="E116" s="93"/>
      <c r="F116" s="93"/>
      <c r="G116" s="93"/>
      <c r="H116" s="97"/>
    </row>
    <row r="117" spans="1:8" s="95" customFormat="1" ht="9.75">
      <c r="A117" s="106">
        <v>1563</v>
      </c>
      <c r="B117" s="91" t="s">
        <v>121</v>
      </c>
      <c r="C117" s="103">
        <f t="shared" si="4"/>
        <v>0</v>
      </c>
      <c r="D117" s="93"/>
      <c r="E117" s="93"/>
      <c r="F117" s="93"/>
      <c r="G117" s="93"/>
      <c r="H117" s="97"/>
    </row>
    <row r="118" spans="1:8" s="95" customFormat="1" ht="9.75">
      <c r="A118" s="106">
        <v>1564</v>
      </c>
      <c r="B118" s="91" t="s">
        <v>122</v>
      </c>
      <c r="C118" s="103">
        <f t="shared" si="4"/>
        <v>0</v>
      </c>
      <c r="D118" s="93"/>
      <c r="E118" s="93"/>
      <c r="F118" s="93"/>
      <c r="G118" s="93"/>
      <c r="H118" s="97"/>
    </row>
    <row r="119" spans="1:8" s="95" customFormat="1" ht="9.75" customHeight="1">
      <c r="A119" s="106">
        <v>1565</v>
      </c>
      <c r="B119" s="91" t="s">
        <v>123</v>
      </c>
      <c r="C119" s="103">
        <f t="shared" si="4"/>
        <v>0</v>
      </c>
      <c r="D119" s="93"/>
      <c r="E119" s="93"/>
      <c r="F119" s="93"/>
      <c r="G119" s="93"/>
      <c r="H119" s="97"/>
    </row>
    <row r="120" spans="1:8" s="95" customFormat="1" ht="9.75" customHeight="1">
      <c r="A120" s="106">
        <v>1566</v>
      </c>
      <c r="B120" s="110" t="s">
        <v>124</v>
      </c>
      <c r="C120" s="103">
        <f t="shared" si="4"/>
        <v>0</v>
      </c>
      <c r="D120" s="93"/>
      <c r="E120" s="93"/>
      <c r="F120" s="93"/>
      <c r="G120" s="93"/>
      <c r="H120" s="97"/>
    </row>
    <row r="121" spans="1:8" s="95" customFormat="1" ht="41.25" customHeight="1">
      <c r="A121" s="106">
        <v>1567</v>
      </c>
      <c r="B121" s="110" t="s">
        <v>125</v>
      </c>
      <c r="C121" s="103">
        <f t="shared" si="4"/>
        <v>0</v>
      </c>
      <c r="D121" s="93"/>
      <c r="E121" s="93"/>
      <c r="F121" s="93"/>
      <c r="G121" s="93"/>
      <c r="H121" s="97"/>
    </row>
    <row r="122" spans="1:8" s="95" customFormat="1" ht="9.75" customHeight="1">
      <c r="A122" s="106">
        <v>1568</v>
      </c>
      <c r="B122" s="108" t="s">
        <v>126</v>
      </c>
      <c r="C122" s="103">
        <f t="shared" si="4"/>
        <v>0</v>
      </c>
      <c r="D122" s="93"/>
      <c r="E122" s="93"/>
      <c r="F122" s="93"/>
      <c r="G122" s="93"/>
      <c r="H122" s="97"/>
    </row>
    <row r="123" spans="1:8" s="95" customFormat="1" ht="9.75">
      <c r="A123" s="90">
        <v>1570</v>
      </c>
      <c r="B123" s="91" t="s">
        <v>127</v>
      </c>
      <c r="C123" s="103">
        <f t="shared" si="4"/>
        <v>0</v>
      </c>
      <c r="D123" s="93"/>
      <c r="E123" s="93"/>
      <c r="F123" s="93"/>
      <c r="G123" s="93"/>
      <c r="H123" s="97"/>
    </row>
    <row r="124" spans="1:8" s="95" customFormat="1" ht="19.5">
      <c r="A124" s="90">
        <v>1580</v>
      </c>
      <c r="B124" s="91" t="s">
        <v>128</v>
      </c>
      <c r="C124" s="103">
        <f t="shared" si="4"/>
        <v>0</v>
      </c>
      <c r="D124" s="103">
        <f>SUM(D125:D126)</f>
        <v>0</v>
      </c>
      <c r="E124" s="103">
        <f>SUM(E125:E126)</f>
        <v>0</v>
      </c>
      <c r="F124" s="92">
        <f>SUM(F125:F126)</f>
        <v>0</v>
      </c>
      <c r="G124" s="103">
        <f>SUM(G125:G126)</f>
        <v>0</v>
      </c>
      <c r="H124" s="105">
        <f>SUM(H125:H126)</f>
        <v>0</v>
      </c>
    </row>
    <row r="125" spans="1:8" s="95" customFormat="1" ht="9.75">
      <c r="A125" s="106">
        <v>1581</v>
      </c>
      <c r="B125" s="91" t="s">
        <v>129</v>
      </c>
      <c r="C125" s="103">
        <f t="shared" si="4"/>
        <v>0</v>
      </c>
      <c r="D125" s="93"/>
      <c r="E125" s="93"/>
      <c r="F125" s="93"/>
      <c r="G125" s="93"/>
      <c r="H125" s="97"/>
    </row>
    <row r="126" spans="1:8" s="95" customFormat="1" ht="19.5">
      <c r="A126" s="106">
        <v>1583</v>
      </c>
      <c r="B126" s="91" t="s">
        <v>130</v>
      </c>
      <c r="C126" s="103">
        <f t="shared" si="4"/>
        <v>0</v>
      </c>
      <c r="D126" s="93"/>
      <c r="E126" s="93"/>
      <c r="F126" s="93"/>
      <c r="G126" s="93"/>
      <c r="H126" s="97"/>
    </row>
    <row r="127" spans="1:8" s="95" customFormat="1" ht="9.75">
      <c r="A127" s="90">
        <v>1590</v>
      </c>
      <c r="B127" s="91" t="s">
        <v>131</v>
      </c>
      <c r="C127" s="103">
        <f t="shared" si="4"/>
        <v>19530</v>
      </c>
      <c r="D127" s="93">
        <f>2900+3280+250+550+300+1000+1000+1000+750+2000+1000+350+75+25+50+5000</f>
        <v>19530</v>
      </c>
      <c r="E127" s="93"/>
      <c r="F127" s="93"/>
      <c r="G127" s="93"/>
      <c r="H127" s="97"/>
    </row>
    <row r="128" spans="1:8" s="59" customFormat="1" ht="22.5">
      <c r="A128" s="86">
        <v>1600</v>
      </c>
      <c r="B128" s="87" t="s">
        <v>132</v>
      </c>
      <c r="C128" s="100">
        <f t="shared" si="4"/>
        <v>0</v>
      </c>
      <c r="D128" s="100">
        <f>SUM(D129,D130,D131)</f>
        <v>0</v>
      </c>
      <c r="E128" s="100">
        <f>SUM(E129,E130,E131)</f>
        <v>0</v>
      </c>
      <c r="F128" s="88">
        <f>SUM(F129,F130,F131)</f>
        <v>0</v>
      </c>
      <c r="G128" s="100">
        <f>SUM(G129,G130,G131)</f>
        <v>0</v>
      </c>
      <c r="H128" s="101">
        <f>SUM(H129,H130,H131)</f>
        <v>0</v>
      </c>
    </row>
    <row r="129" spans="1:8" s="95" customFormat="1" ht="9.75">
      <c r="A129" s="90">
        <v>1610</v>
      </c>
      <c r="B129" s="91" t="s">
        <v>133</v>
      </c>
      <c r="C129" s="103">
        <f t="shared" si="4"/>
        <v>0</v>
      </c>
      <c r="D129" s="93"/>
      <c r="E129" s="93"/>
      <c r="F129" s="93"/>
      <c r="G129" s="93"/>
      <c r="H129" s="97"/>
    </row>
    <row r="130" spans="1:8" s="95" customFormat="1" ht="9.75">
      <c r="A130" s="90">
        <v>1620</v>
      </c>
      <c r="B130" s="91" t="s">
        <v>134</v>
      </c>
      <c r="C130" s="103">
        <f t="shared" si="4"/>
        <v>0</v>
      </c>
      <c r="D130" s="93"/>
      <c r="E130" s="93"/>
      <c r="F130" s="93"/>
      <c r="G130" s="93"/>
      <c r="H130" s="97"/>
    </row>
    <row r="131" spans="1:8" s="95" customFormat="1" ht="9.75">
      <c r="A131" s="90">
        <v>1630</v>
      </c>
      <c r="B131" s="91" t="s">
        <v>135</v>
      </c>
      <c r="C131" s="103">
        <f t="shared" si="4"/>
        <v>0</v>
      </c>
      <c r="D131" s="93"/>
      <c r="E131" s="93"/>
      <c r="F131" s="93"/>
      <c r="G131" s="93"/>
      <c r="H131" s="97"/>
    </row>
    <row r="132" spans="1:8" s="59" customFormat="1" ht="22.5">
      <c r="A132" s="86">
        <v>2000</v>
      </c>
      <c r="B132" s="87" t="s">
        <v>136</v>
      </c>
      <c r="C132" s="100">
        <f t="shared" si="4"/>
        <v>0</v>
      </c>
      <c r="D132" s="99"/>
      <c r="E132" s="99"/>
      <c r="F132" s="99"/>
      <c r="G132" s="99"/>
      <c r="H132" s="111"/>
    </row>
    <row r="133" spans="1:8" s="59" customFormat="1" ht="22.5">
      <c r="A133" s="86">
        <v>3000</v>
      </c>
      <c r="B133" s="87" t="s">
        <v>137</v>
      </c>
      <c r="C133" s="311">
        <f t="shared" si="4"/>
        <v>0</v>
      </c>
      <c r="D133" s="312">
        <f>SUM(D134,D135,D136,D137,D138,D140,D139)</f>
        <v>0</v>
      </c>
      <c r="E133" s="312">
        <f>SUM(E134,E135,E136,E137,E138,E140,E139)</f>
        <v>0</v>
      </c>
      <c r="F133" s="312">
        <f>SUM(F134,F135,F136,F137,F138,F140,F139)</f>
        <v>0</v>
      </c>
      <c r="G133" s="312">
        <f>SUM(G134,G135,G136,G137,G138,G140,G139)</f>
        <v>0</v>
      </c>
      <c r="H133" s="313">
        <f>SUM(H134,H135,H136,H137,H138,H140,H139)</f>
        <v>0</v>
      </c>
    </row>
    <row r="134" spans="1:8" s="49" customFormat="1" ht="11.25">
      <c r="A134" s="85">
        <v>3100</v>
      </c>
      <c r="B134" s="45" t="s">
        <v>138</v>
      </c>
      <c r="C134" s="65">
        <f aca="true" t="shared" si="5" ref="C134:C158">SUM(D134:H134)</f>
        <v>0</v>
      </c>
      <c r="D134" s="51"/>
      <c r="E134" s="51"/>
      <c r="F134" s="51"/>
      <c r="G134" s="51"/>
      <c r="H134" s="52"/>
    </row>
    <row r="135" spans="1:8" s="49" customFormat="1" ht="22.5">
      <c r="A135" s="85">
        <v>3200</v>
      </c>
      <c r="B135" s="45" t="s">
        <v>139</v>
      </c>
      <c r="C135" s="65">
        <f t="shared" si="5"/>
        <v>0</v>
      </c>
      <c r="D135" s="51"/>
      <c r="E135" s="51"/>
      <c r="F135" s="51"/>
      <c r="G135" s="51"/>
      <c r="H135" s="52"/>
    </row>
    <row r="136" spans="1:8" s="49" customFormat="1" ht="22.5">
      <c r="A136" s="85">
        <v>3300</v>
      </c>
      <c r="B136" s="45" t="s">
        <v>140</v>
      </c>
      <c r="C136" s="65">
        <f t="shared" si="5"/>
        <v>0</v>
      </c>
      <c r="D136" s="51"/>
      <c r="E136" s="51"/>
      <c r="F136" s="51"/>
      <c r="G136" s="51"/>
      <c r="H136" s="52"/>
    </row>
    <row r="137" spans="1:8" s="49" customFormat="1" ht="22.5">
      <c r="A137" s="85">
        <v>3400</v>
      </c>
      <c r="B137" s="45" t="s">
        <v>141</v>
      </c>
      <c r="C137" s="65">
        <f t="shared" si="5"/>
        <v>0</v>
      </c>
      <c r="D137" s="51"/>
      <c r="E137" s="51"/>
      <c r="F137" s="51"/>
      <c r="G137" s="51"/>
      <c r="H137" s="52"/>
    </row>
    <row r="138" spans="1:8" s="49" customFormat="1" ht="11.25">
      <c r="A138" s="85">
        <v>3500</v>
      </c>
      <c r="B138" s="45" t="s">
        <v>142</v>
      </c>
      <c r="C138" s="65">
        <f t="shared" si="5"/>
        <v>0</v>
      </c>
      <c r="D138" s="51"/>
      <c r="E138" s="51"/>
      <c r="F138" s="51"/>
      <c r="G138" s="51"/>
      <c r="H138" s="52"/>
    </row>
    <row r="139" spans="1:8" s="49" customFormat="1" ht="22.5">
      <c r="A139" s="85">
        <v>3600</v>
      </c>
      <c r="B139" s="45" t="s">
        <v>143</v>
      </c>
      <c r="C139" s="65">
        <f t="shared" si="5"/>
        <v>0</v>
      </c>
      <c r="D139" s="51"/>
      <c r="E139" s="51"/>
      <c r="F139" s="51"/>
      <c r="G139" s="51"/>
      <c r="H139" s="52"/>
    </row>
    <row r="140" spans="1:8" s="49" customFormat="1" ht="33.75">
      <c r="A140" s="85">
        <v>3800</v>
      </c>
      <c r="B140" s="45" t="s">
        <v>144</v>
      </c>
      <c r="C140" s="65">
        <f t="shared" si="5"/>
        <v>0</v>
      </c>
      <c r="D140" s="51"/>
      <c r="E140" s="51"/>
      <c r="F140" s="51"/>
      <c r="G140" s="51"/>
      <c r="H140" s="52"/>
    </row>
    <row r="141" spans="1:8" s="84" customFormat="1" ht="51">
      <c r="A141" s="112"/>
      <c r="B141" s="113" t="s">
        <v>145</v>
      </c>
      <c r="C141" s="114">
        <f t="shared" si="5"/>
        <v>561255</v>
      </c>
      <c r="D141" s="114">
        <f>SUM(D142,D154,D155)</f>
        <v>111380</v>
      </c>
      <c r="E141" s="114">
        <f>SUM(E142,E154,E155)</f>
        <v>0</v>
      </c>
      <c r="F141" s="115">
        <f>SUM(F142,F154,F155)</f>
        <v>0</v>
      </c>
      <c r="G141" s="114">
        <f>SUM(G142,G154,G155)</f>
        <v>0</v>
      </c>
      <c r="H141" s="116">
        <f>SUM(H142,H154,H155)</f>
        <v>449875</v>
      </c>
    </row>
    <row r="142" spans="1:8" s="59" customFormat="1" ht="20.25" customHeight="1">
      <c r="A142" s="117">
        <v>4000</v>
      </c>
      <c r="B142" s="54" t="s">
        <v>146</v>
      </c>
      <c r="C142" s="118">
        <f t="shared" si="5"/>
        <v>196380</v>
      </c>
      <c r="D142" s="118">
        <f>SUM(D143,D149,D150,D151,D152,D153)</f>
        <v>96380</v>
      </c>
      <c r="E142" s="118">
        <f>SUM(E143,E149,E150,E151,E152,E153)</f>
        <v>0</v>
      </c>
      <c r="F142" s="118">
        <f>SUM(F143,F149,F150,F151,F152,F153)</f>
        <v>0</v>
      </c>
      <c r="G142" s="118">
        <f>SUM(G143,G149,G150,G151,G152,G153)</f>
        <v>0</v>
      </c>
      <c r="H142" s="119">
        <f>SUM(H143,H149,H150,H151,H152,H153)</f>
        <v>100000</v>
      </c>
    </row>
    <row r="143" spans="1:8" s="49" customFormat="1" ht="22.5">
      <c r="A143" s="85">
        <v>4100</v>
      </c>
      <c r="B143" s="45" t="s">
        <v>147</v>
      </c>
      <c r="C143" s="65">
        <f t="shared" si="5"/>
        <v>102380</v>
      </c>
      <c r="D143" s="65">
        <f>SUM(D144:D148)</f>
        <v>52380</v>
      </c>
      <c r="E143" s="65">
        <f>SUM(E144:E148)</f>
        <v>0</v>
      </c>
      <c r="F143" s="46">
        <f>SUM(F144:F148)</f>
        <v>0</v>
      </c>
      <c r="G143" s="65">
        <f>SUM(G144:G148)</f>
        <v>0</v>
      </c>
      <c r="H143" s="120">
        <f>SUM(H144:H148)</f>
        <v>50000</v>
      </c>
    </row>
    <row r="144" spans="1:8" s="95" customFormat="1" ht="9.75">
      <c r="A144" s="90">
        <v>4110</v>
      </c>
      <c r="B144" s="91" t="s">
        <v>148</v>
      </c>
      <c r="C144" s="103">
        <f t="shared" si="5"/>
        <v>0</v>
      </c>
      <c r="D144" s="93"/>
      <c r="E144" s="93"/>
      <c r="F144" s="93"/>
      <c r="G144" s="93"/>
      <c r="H144" s="97"/>
    </row>
    <row r="145" spans="1:8" s="95" customFormat="1" ht="9.75">
      <c r="A145" s="90">
        <v>4140</v>
      </c>
      <c r="B145" s="91" t="s">
        <v>149</v>
      </c>
      <c r="C145" s="103">
        <f t="shared" si="5"/>
        <v>0</v>
      </c>
      <c r="D145" s="93"/>
      <c r="E145" s="93"/>
      <c r="F145" s="93"/>
      <c r="G145" s="93"/>
      <c r="H145" s="97"/>
    </row>
    <row r="146" spans="1:8" s="95" customFormat="1" ht="9.75">
      <c r="A146" s="90">
        <v>4150</v>
      </c>
      <c r="B146" s="91" t="s">
        <v>150</v>
      </c>
      <c r="C146" s="103">
        <f t="shared" si="5"/>
        <v>0</v>
      </c>
      <c r="D146" s="93"/>
      <c r="E146" s="93"/>
      <c r="F146" s="93"/>
      <c r="G146" s="93"/>
      <c r="H146" s="97"/>
    </row>
    <row r="147" spans="1:8" s="95" customFormat="1" ht="19.5">
      <c r="A147" s="90">
        <v>4160</v>
      </c>
      <c r="B147" s="91" t="s">
        <v>151</v>
      </c>
      <c r="C147" s="103">
        <f t="shared" si="5"/>
        <v>0</v>
      </c>
      <c r="D147" s="93"/>
      <c r="E147" s="93"/>
      <c r="F147" s="93"/>
      <c r="G147" s="93"/>
      <c r="H147" s="97"/>
    </row>
    <row r="148" spans="1:8" s="95" customFormat="1" ht="9.75">
      <c r="A148" s="90">
        <v>4180</v>
      </c>
      <c r="B148" s="91" t="s">
        <v>152</v>
      </c>
      <c r="C148" s="103">
        <f t="shared" si="5"/>
        <v>102380</v>
      </c>
      <c r="D148" s="93">
        <f>15000+1500+10000+3500+7400+3000+1200+3980+900+1000+400+4500</f>
        <v>52380</v>
      </c>
      <c r="E148" s="93"/>
      <c r="F148" s="93"/>
      <c r="G148" s="93"/>
      <c r="H148" s="97">
        <f>100000-50000</f>
        <v>50000</v>
      </c>
    </row>
    <row r="149" spans="1:8" s="49" customFormat="1" ht="22.5">
      <c r="A149" s="85">
        <v>4200</v>
      </c>
      <c r="B149" s="45" t="s">
        <v>153</v>
      </c>
      <c r="C149" s="65">
        <f t="shared" si="5"/>
        <v>0</v>
      </c>
      <c r="D149" s="51"/>
      <c r="E149" s="51"/>
      <c r="F149" s="51"/>
      <c r="G149" s="51"/>
      <c r="H149" s="52"/>
    </row>
    <row r="150" spans="1:8" s="49" customFormat="1" ht="11.25">
      <c r="A150" s="85">
        <v>4300</v>
      </c>
      <c r="B150" s="121" t="s">
        <v>154</v>
      </c>
      <c r="C150" s="65">
        <f t="shared" si="5"/>
        <v>0</v>
      </c>
      <c r="D150" s="51"/>
      <c r="E150" s="51"/>
      <c r="F150" s="51"/>
      <c r="G150" s="51"/>
      <c r="H150" s="52"/>
    </row>
    <row r="151" spans="1:8" s="49" customFormat="1" ht="33.75">
      <c r="A151" s="122">
        <v>4400</v>
      </c>
      <c r="B151" s="121" t="s">
        <v>155</v>
      </c>
      <c r="C151" s="65">
        <f t="shared" si="5"/>
        <v>0</v>
      </c>
      <c r="D151" s="51"/>
      <c r="E151" s="51"/>
      <c r="F151" s="51"/>
      <c r="G151" s="51"/>
      <c r="H151" s="52"/>
    </row>
    <row r="152" spans="1:8" s="49" customFormat="1" ht="22.5">
      <c r="A152" s="85">
        <v>4500</v>
      </c>
      <c r="B152" s="121" t="s">
        <v>156</v>
      </c>
      <c r="C152" s="65">
        <f t="shared" si="5"/>
        <v>0</v>
      </c>
      <c r="D152" s="51"/>
      <c r="E152" s="51"/>
      <c r="F152" s="51"/>
      <c r="G152" s="51"/>
      <c r="H152" s="52"/>
    </row>
    <row r="153" spans="1:8" s="49" customFormat="1" ht="11.25">
      <c r="A153" s="85">
        <v>4700</v>
      </c>
      <c r="B153" s="121" t="s">
        <v>157</v>
      </c>
      <c r="C153" s="65">
        <f t="shared" si="5"/>
        <v>94000</v>
      </c>
      <c r="D153" s="51">
        <f>2000+10000+15000+7000+10000</f>
        <v>44000</v>
      </c>
      <c r="E153" s="51"/>
      <c r="F153" s="51"/>
      <c r="G153" s="51"/>
      <c r="H153" s="52">
        <v>50000</v>
      </c>
    </row>
    <row r="154" spans="1:8" s="49" customFormat="1" ht="11.25">
      <c r="A154" s="85">
        <v>6000</v>
      </c>
      <c r="B154" s="123" t="s">
        <v>158</v>
      </c>
      <c r="C154" s="61">
        <f t="shared" si="5"/>
        <v>0</v>
      </c>
      <c r="D154" s="51"/>
      <c r="E154" s="51"/>
      <c r="F154" s="51"/>
      <c r="G154" s="51"/>
      <c r="H154" s="52"/>
    </row>
    <row r="155" spans="1:8" s="59" customFormat="1" ht="11.25">
      <c r="A155" s="86">
        <v>7000</v>
      </c>
      <c r="B155" s="124" t="s">
        <v>159</v>
      </c>
      <c r="C155" s="118">
        <f t="shared" si="5"/>
        <v>364875</v>
      </c>
      <c r="D155" s="99">
        <f>15000</f>
        <v>15000</v>
      </c>
      <c r="E155" s="99"/>
      <c r="F155" s="99"/>
      <c r="G155" s="99"/>
      <c r="H155" s="111">
        <f>93000+12675+4200+200000+40000</f>
        <v>349875</v>
      </c>
    </row>
    <row r="156" spans="1:8" s="59" customFormat="1" ht="22.5">
      <c r="A156" s="125"/>
      <c r="B156" s="126" t="s">
        <v>160</v>
      </c>
      <c r="C156" s="88">
        <f t="shared" si="5"/>
        <v>0</v>
      </c>
      <c r="D156" s="88">
        <f>SUM(D157:D158)</f>
        <v>0</v>
      </c>
      <c r="E156" s="88">
        <f>SUM(E157:E158)</f>
        <v>0</v>
      </c>
      <c r="F156" s="88">
        <f>SUM(F157:F158)</f>
        <v>0</v>
      </c>
      <c r="G156" s="88">
        <f>SUM(G157:G158)</f>
        <v>0</v>
      </c>
      <c r="H156" s="127">
        <f>SUM(H157:H158)</f>
        <v>0</v>
      </c>
    </row>
    <row r="157" spans="1:8" s="59" customFormat="1" ht="11.25">
      <c r="A157" s="125"/>
      <c r="B157" s="128" t="s">
        <v>19</v>
      </c>
      <c r="C157" s="100">
        <f t="shared" si="5"/>
        <v>0</v>
      </c>
      <c r="D157" s="99"/>
      <c r="E157" s="99"/>
      <c r="F157" s="99"/>
      <c r="G157" s="99"/>
      <c r="H157" s="111"/>
    </row>
    <row r="158" spans="1:8" s="59" customFormat="1" ht="11.25">
      <c r="A158" s="125"/>
      <c r="B158" s="128" t="s">
        <v>20</v>
      </c>
      <c r="C158" s="100">
        <f t="shared" si="5"/>
        <v>0</v>
      </c>
      <c r="D158" s="99"/>
      <c r="E158" s="99"/>
      <c r="F158" s="99"/>
      <c r="G158" s="99"/>
      <c r="H158" s="111"/>
    </row>
    <row r="159" spans="1:8" s="130" customFormat="1" ht="8.25">
      <c r="A159" s="129"/>
      <c r="B159" s="130" t="s">
        <v>161</v>
      </c>
      <c r="C159" s="131">
        <f aca="true" t="shared" si="6" ref="C159:H159">SUM(C156,C155,C154,C142,C133,C132,C128,C92,C45,C42,C41,C34)</f>
        <v>1587034</v>
      </c>
      <c r="D159" s="131">
        <f t="shared" si="6"/>
        <v>1137159</v>
      </c>
      <c r="E159" s="131">
        <f t="shared" si="6"/>
        <v>0</v>
      </c>
      <c r="F159" s="131">
        <f t="shared" si="6"/>
        <v>0</v>
      </c>
      <c r="G159" s="131">
        <f t="shared" si="6"/>
        <v>0</v>
      </c>
      <c r="H159" s="132">
        <f t="shared" si="6"/>
        <v>449875</v>
      </c>
    </row>
    <row r="160" s="134" customFormat="1" ht="11.25">
      <c r="A160" s="133"/>
    </row>
    <row r="161" s="134" customFormat="1" ht="11.25">
      <c r="A161" s="133"/>
    </row>
    <row r="162" s="134" customFormat="1" ht="11.25">
      <c r="A162" s="133"/>
    </row>
    <row r="163" s="134" customFormat="1" ht="11.25">
      <c r="A163" s="133"/>
    </row>
    <row r="164" s="134" customFormat="1" ht="11.25">
      <c r="A164" s="133"/>
    </row>
    <row r="165" s="134" customFormat="1" ht="11.25">
      <c r="A165" s="133"/>
    </row>
    <row r="166" s="134" customFormat="1" ht="11.25">
      <c r="A166" s="133"/>
    </row>
    <row r="167" s="134" customFormat="1" ht="11.25">
      <c r="A167" s="133"/>
    </row>
    <row r="168" s="134" customFormat="1" ht="11.25">
      <c r="A168" s="133"/>
    </row>
    <row r="169" s="134" customFormat="1" ht="11.25">
      <c r="A169" s="133"/>
    </row>
    <row r="170" s="134" customFormat="1" ht="11.25">
      <c r="A170" s="133"/>
    </row>
    <row r="171" s="134" customFormat="1" ht="11.25">
      <c r="A171" s="133"/>
    </row>
    <row r="172" s="134" customFormat="1" ht="11.25">
      <c r="A172" s="133"/>
    </row>
    <row r="173" s="134" customFormat="1" ht="11.25">
      <c r="A173" s="133"/>
    </row>
    <row r="174" s="134" customFormat="1" ht="11.25">
      <c r="A174" s="133"/>
    </row>
    <row r="175" s="134" customFormat="1" ht="11.25">
      <c r="A175" s="133"/>
    </row>
    <row r="176" s="134" customFormat="1" ht="11.25">
      <c r="A176" s="133"/>
    </row>
    <row r="177" s="134" customFormat="1" ht="11.25">
      <c r="A177" s="133"/>
    </row>
    <row r="178" s="134" customFormat="1" ht="11.25">
      <c r="A178" s="133"/>
    </row>
    <row r="179" s="134" customFormat="1" ht="11.25">
      <c r="A179" s="133"/>
    </row>
    <row r="180" s="134" customFormat="1" ht="11.25">
      <c r="A180" s="133"/>
    </row>
    <row r="181" s="134" customFormat="1" ht="11.25">
      <c r="A181" s="133"/>
    </row>
    <row r="182" s="134" customFormat="1" ht="11.25">
      <c r="A182" s="133"/>
    </row>
    <row r="183" s="134" customFormat="1" ht="11.25">
      <c r="A183" s="133"/>
    </row>
    <row r="184" s="134" customFormat="1" ht="11.25">
      <c r="A184" s="133"/>
    </row>
    <row r="185" s="134" customFormat="1" ht="11.25">
      <c r="A185" s="133"/>
    </row>
    <row r="186" s="134" customFormat="1" ht="11.25">
      <c r="A186" s="133"/>
    </row>
    <row r="187" s="134" customFormat="1" ht="11.25">
      <c r="A187" s="133"/>
    </row>
    <row r="188" s="134" customFormat="1" ht="11.25">
      <c r="A188" s="133"/>
    </row>
    <row r="189" s="134" customFormat="1" ht="11.25">
      <c r="A189" s="133"/>
    </row>
    <row r="190" s="134" customFormat="1" ht="11.25">
      <c r="A190" s="133"/>
    </row>
    <row r="191" s="134" customFormat="1" ht="11.25">
      <c r="A191" s="133"/>
    </row>
    <row r="192" s="134" customFormat="1" ht="11.25">
      <c r="A192" s="133"/>
    </row>
    <row r="193" s="134" customFormat="1" ht="11.25">
      <c r="A193" s="133"/>
    </row>
    <row r="194" s="134" customFormat="1" ht="11.25">
      <c r="A194" s="133"/>
    </row>
    <row r="195" s="134" customFormat="1" ht="11.25">
      <c r="A195" s="133"/>
    </row>
    <row r="196" s="134" customFormat="1" ht="11.25">
      <c r="A196" s="133"/>
    </row>
    <row r="197" s="134" customFormat="1" ht="11.25">
      <c r="A197" s="133"/>
    </row>
    <row r="198" s="134" customFormat="1" ht="11.25">
      <c r="A198" s="133"/>
    </row>
    <row r="199" s="134" customFormat="1" ht="11.25">
      <c r="A199" s="133"/>
    </row>
    <row r="200" s="134" customFormat="1" ht="11.25">
      <c r="A200" s="133"/>
    </row>
    <row r="201" s="134" customFormat="1" ht="11.25">
      <c r="A201" s="133"/>
    </row>
    <row r="202" s="134" customFormat="1" ht="11.25">
      <c r="A202" s="133"/>
    </row>
    <row r="203" s="134" customFormat="1" ht="11.25">
      <c r="A203" s="133"/>
    </row>
    <row r="204" s="134" customFormat="1" ht="11.25">
      <c r="A204" s="133"/>
    </row>
    <row r="205" s="134" customFormat="1" ht="11.25">
      <c r="A205" s="133"/>
    </row>
    <row r="206" s="134" customFormat="1" ht="11.25">
      <c r="A206" s="133"/>
    </row>
    <row r="207" s="134" customFormat="1" ht="11.25">
      <c r="A207" s="133"/>
    </row>
    <row r="208" s="134" customFormat="1" ht="11.25">
      <c r="A208" s="133"/>
    </row>
    <row r="209" s="134" customFormat="1" ht="11.25">
      <c r="A209" s="133"/>
    </row>
    <row r="210" s="134" customFormat="1" ht="11.25">
      <c r="A210" s="133"/>
    </row>
    <row r="211" s="134" customFormat="1" ht="11.25">
      <c r="A211" s="133"/>
    </row>
    <row r="212" s="134" customFormat="1" ht="11.25">
      <c r="A212" s="133"/>
    </row>
    <row r="213" s="134" customFormat="1" ht="11.25">
      <c r="A213" s="133"/>
    </row>
    <row r="214" s="134" customFormat="1" ht="11.25">
      <c r="A214" s="133"/>
    </row>
    <row r="215" s="134" customFormat="1" ht="11.25">
      <c r="A215" s="133"/>
    </row>
    <row r="216" s="134" customFormat="1" ht="11.25">
      <c r="A216" s="133"/>
    </row>
    <row r="217" s="134" customFormat="1" ht="11.25">
      <c r="A217" s="133"/>
    </row>
    <row r="218" s="134" customFormat="1" ht="11.25">
      <c r="A218" s="133"/>
    </row>
    <row r="219" s="134" customFormat="1" ht="11.25">
      <c r="A219" s="133"/>
    </row>
    <row r="220" s="134" customFormat="1" ht="11.25">
      <c r="A220" s="133"/>
    </row>
    <row r="221" s="134" customFormat="1" ht="11.25">
      <c r="A221" s="133"/>
    </row>
    <row r="222" s="134" customFormat="1" ht="11.25">
      <c r="A222" s="133"/>
    </row>
    <row r="223" s="134" customFormat="1" ht="11.25">
      <c r="A223" s="133"/>
    </row>
    <row r="224" s="134" customFormat="1" ht="11.25">
      <c r="A224" s="133"/>
    </row>
    <row r="225" s="134" customFormat="1" ht="11.25">
      <c r="A225" s="133"/>
    </row>
    <row r="226" s="134" customFormat="1" ht="11.25">
      <c r="A226" s="133"/>
    </row>
    <row r="227" s="134" customFormat="1" ht="11.25">
      <c r="A227" s="133"/>
    </row>
    <row r="228" s="134" customFormat="1" ht="11.25">
      <c r="A228" s="133"/>
    </row>
    <row r="229" s="134" customFormat="1" ht="11.25">
      <c r="A229" s="133"/>
    </row>
    <row r="230" s="134" customFormat="1" ht="11.25">
      <c r="A230" s="133"/>
    </row>
    <row r="231" s="134" customFormat="1" ht="11.25">
      <c r="A231" s="133"/>
    </row>
    <row r="232" s="134" customFormat="1" ht="11.25">
      <c r="A232" s="133"/>
    </row>
    <row r="233" s="134" customFormat="1" ht="11.25">
      <c r="A233" s="133"/>
    </row>
    <row r="234" s="134" customFormat="1" ht="11.25">
      <c r="A234" s="133"/>
    </row>
    <row r="235" s="134" customFormat="1" ht="11.25">
      <c r="A235" s="133"/>
    </row>
    <row r="236" s="134" customFormat="1" ht="11.25">
      <c r="A236" s="133"/>
    </row>
    <row r="237" s="134" customFormat="1" ht="11.25">
      <c r="A237" s="133"/>
    </row>
    <row r="238" s="134" customFormat="1" ht="11.25">
      <c r="A238" s="133"/>
    </row>
    <row r="239" s="134" customFormat="1" ht="11.25">
      <c r="A239" s="133"/>
    </row>
    <row r="240" s="134" customFormat="1" ht="11.25">
      <c r="A240" s="133"/>
    </row>
    <row r="241" s="134" customFormat="1" ht="11.25">
      <c r="A241" s="133"/>
    </row>
    <row r="242" s="134" customFormat="1" ht="11.25">
      <c r="A242" s="133"/>
    </row>
    <row r="243" s="134" customFormat="1" ht="11.25">
      <c r="A243" s="133"/>
    </row>
    <row r="244" s="134" customFormat="1" ht="11.25">
      <c r="A244" s="133"/>
    </row>
    <row r="245" s="134" customFormat="1" ht="11.25">
      <c r="A245" s="133"/>
    </row>
    <row r="246" s="134" customFormat="1" ht="11.25">
      <c r="A246" s="133"/>
    </row>
    <row r="247" s="134" customFormat="1" ht="11.25">
      <c r="A247" s="133"/>
    </row>
    <row r="248" s="134" customFormat="1" ht="11.25">
      <c r="A248" s="133"/>
    </row>
    <row r="249" s="134" customFormat="1" ht="11.25">
      <c r="A249" s="133"/>
    </row>
    <row r="250" s="134" customFormat="1" ht="11.25">
      <c r="A250" s="133"/>
    </row>
    <row r="251" s="134" customFormat="1" ht="11.25">
      <c r="A251" s="133"/>
    </row>
    <row r="252" s="134" customFormat="1" ht="11.25">
      <c r="A252" s="133"/>
    </row>
    <row r="253" s="134" customFormat="1" ht="11.25">
      <c r="A253" s="133"/>
    </row>
    <row r="254" s="134" customFormat="1" ht="11.25">
      <c r="A254" s="133"/>
    </row>
    <row r="255" s="134" customFormat="1" ht="11.25">
      <c r="A255" s="133"/>
    </row>
    <row r="256" s="134" customFormat="1" ht="11.25">
      <c r="A256" s="133"/>
    </row>
    <row r="257" s="134" customFormat="1" ht="11.25">
      <c r="A257" s="133"/>
    </row>
    <row r="258" s="134" customFormat="1" ht="11.25">
      <c r="A258" s="133"/>
    </row>
    <row r="259" s="134" customFormat="1" ht="11.25">
      <c r="A259" s="133"/>
    </row>
    <row r="260" s="134" customFormat="1" ht="11.25">
      <c r="A260" s="133"/>
    </row>
    <row r="261" s="134" customFormat="1" ht="11.25">
      <c r="A261" s="133"/>
    </row>
    <row r="262" s="134" customFormat="1" ht="11.25">
      <c r="A262" s="133"/>
    </row>
    <row r="263" s="134" customFormat="1" ht="11.25">
      <c r="A263" s="133"/>
    </row>
    <row r="264" s="134" customFormat="1" ht="11.25">
      <c r="A264" s="133"/>
    </row>
    <row r="265" s="134" customFormat="1" ht="11.25">
      <c r="A265" s="133"/>
    </row>
    <row r="266" s="134" customFormat="1" ht="11.25">
      <c r="A266" s="133"/>
    </row>
    <row r="267" s="134" customFormat="1" ht="11.25">
      <c r="A267" s="133"/>
    </row>
    <row r="268" s="134" customFormat="1" ht="11.25">
      <c r="A268" s="133"/>
    </row>
    <row r="269" s="134" customFormat="1" ht="11.25">
      <c r="A269" s="133"/>
    </row>
    <row r="270" s="134" customFormat="1" ht="11.25">
      <c r="A270" s="133"/>
    </row>
    <row r="271" s="134" customFormat="1" ht="11.25">
      <c r="A271" s="133"/>
    </row>
    <row r="272" s="134" customFormat="1" ht="11.25">
      <c r="A272" s="133"/>
    </row>
    <row r="273" s="134" customFormat="1" ht="11.25">
      <c r="A273" s="133"/>
    </row>
    <row r="274" s="134" customFormat="1" ht="11.25">
      <c r="A274" s="133"/>
    </row>
    <row r="275" s="134" customFormat="1" ht="11.25">
      <c r="A275" s="133"/>
    </row>
    <row r="276" s="134" customFormat="1" ht="11.25">
      <c r="A276" s="133"/>
    </row>
    <row r="277" s="134" customFormat="1" ht="11.25">
      <c r="A277" s="133"/>
    </row>
    <row r="278" s="134" customFormat="1" ht="11.25">
      <c r="A278" s="133"/>
    </row>
    <row r="279" s="134" customFormat="1" ht="11.25">
      <c r="A279" s="133"/>
    </row>
    <row r="280" s="134" customFormat="1" ht="11.25">
      <c r="A280" s="133"/>
    </row>
    <row r="281" s="134" customFormat="1" ht="11.25">
      <c r="A281" s="133"/>
    </row>
    <row r="282" s="134" customFormat="1" ht="11.25">
      <c r="A282" s="133"/>
    </row>
    <row r="283" s="134" customFormat="1" ht="11.25">
      <c r="A283" s="133"/>
    </row>
    <row r="284" s="134" customFormat="1" ht="11.25">
      <c r="A284" s="133"/>
    </row>
    <row r="285" s="134" customFormat="1" ht="11.25">
      <c r="A285" s="133"/>
    </row>
    <row r="286" s="134" customFormat="1" ht="11.25">
      <c r="A286" s="133"/>
    </row>
    <row r="287" s="134" customFormat="1" ht="11.25">
      <c r="A287" s="133"/>
    </row>
    <row r="288" s="134" customFormat="1" ht="11.25">
      <c r="A288" s="133"/>
    </row>
    <row r="289" s="134" customFormat="1" ht="11.25">
      <c r="A289" s="133"/>
    </row>
    <row r="290" s="134" customFormat="1" ht="11.25">
      <c r="A290" s="133"/>
    </row>
    <row r="291" s="134" customFormat="1" ht="11.25">
      <c r="A291" s="133"/>
    </row>
    <row r="292" s="134" customFormat="1" ht="11.25">
      <c r="A292" s="133"/>
    </row>
    <row r="293" s="134" customFormat="1" ht="11.25">
      <c r="A293" s="133"/>
    </row>
    <row r="294" s="134" customFormat="1" ht="11.25">
      <c r="A294" s="133"/>
    </row>
    <row r="295" s="134" customFormat="1" ht="11.25">
      <c r="A295" s="133"/>
    </row>
    <row r="296" s="134" customFormat="1" ht="11.25">
      <c r="A296" s="133"/>
    </row>
    <row r="297" s="134" customFormat="1" ht="11.25">
      <c r="A297" s="133"/>
    </row>
    <row r="298" s="134" customFormat="1" ht="11.25">
      <c r="A298" s="133"/>
    </row>
    <row r="299" s="134" customFormat="1" ht="11.25">
      <c r="A299" s="133"/>
    </row>
    <row r="300" s="134" customFormat="1" ht="11.25">
      <c r="A300" s="133"/>
    </row>
    <row r="301" s="134" customFormat="1" ht="11.25">
      <c r="A301" s="133"/>
    </row>
    <row r="302" s="134" customFormat="1" ht="11.25">
      <c r="A302" s="133"/>
    </row>
    <row r="303" s="134" customFormat="1" ht="11.25">
      <c r="A303" s="133"/>
    </row>
    <row r="304" s="134" customFormat="1" ht="11.25">
      <c r="A304" s="133"/>
    </row>
    <row r="305" s="134" customFormat="1" ht="11.25">
      <c r="A305" s="133"/>
    </row>
    <row r="306" s="134" customFormat="1" ht="11.25">
      <c r="A306" s="133"/>
    </row>
    <row r="307" s="134" customFormat="1" ht="11.25">
      <c r="A307" s="133"/>
    </row>
    <row r="308" s="134" customFormat="1" ht="11.25">
      <c r="A308" s="133"/>
    </row>
    <row r="309" s="134" customFormat="1" ht="11.25">
      <c r="A309" s="133"/>
    </row>
    <row r="310" s="134" customFormat="1" ht="11.25">
      <c r="A310" s="133"/>
    </row>
    <row r="311" s="134" customFormat="1" ht="11.25">
      <c r="A311" s="133"/>
    </row>
    <row r="312" s="134" customFormat="1" ht="11.25">
      <c r="A312" s="133"/>
    </row>
    <row r="313" s="134" customFormat="1" ht="11.25">
      <c r="A313" s="133"/>
    </row>
    <row r="314" s="134" customFormat="1" ht="11.25">
      <c r="A314" s="133"/>
    </row>
    <row r="315" s="134" customFormat="1" ht="11.25">
      <c r="A315" s="133"/>
    </row>
    <row r="316" s="134" customFormat="1" ht="11.25">
      <c r="A316" s="133"/>
    </row>
    <row r="317" s="134" customFormat="1" ht="11.25">
      <c r="A317" s="133"/>
    </row>
    <row r="318" s="134" customFormat="1" ht="11.25">
      <c r="A318" s="133"/>
    </row>
    <row r="319" s="134" customFormat="1" ht="11.25">
      <c r="A319" s="133"/>
    </row>
    <row r="320" s="134" customFormat="1" ht="11.25">
      <c r="A320" s="133"/>
    </row>
    <row r="321" s="134" customFormat="1" ht="11.25">
      <c r="A321" s="133"/>
    </row>
    <row r="322" s="134" customFormat="1" ht="11.25">
      <c r="A322" s="133"/>
    </row>
    <row r="323" s="134" customFormat="1" ht="11.25">
      <c r="A323" s="133"/>
    </row>
  </sheetData>
  <sheetProtection/>
  <mergeCells count="3">
    <mergeCell ref="C10:H10"/>
    <mergeCell ref="A3:H3"/>
    <mergeCell ref="C9:H9"/>
  </mergeCells>
  <printOptions gridLines="1" horizontalCentered="1"/>
  <pageMargins left="1.220472440944882" right="0.6299212598425197" top="0.6299212598425197" bottom="0.3937007874015748" header="0.2362204724409449" footer="0.1968503937007874"/>
  <pageSetup horizontalDpi="300" verticalDpi="300" orientation="portrait" paperSize="9" scale="90" r:id="rId1"/>
  <headerFooter alignWithMargins="0">
    <oddHeader>&amp;RTāme Nr.7.1.1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313"/>
  <sheetViews>
    <sheetView view="pageBreakPreview" zoomScaleSheetLayoutView="100" workbookViewId="0" topLeftCell="A1">
      <selection activeCell="A4" sqref="A4"/>
    </sheetView>
  </sheetViews>
  <sheetFormatPr defaultColWidth="9.140625" defaultRowHeight="12.75"/>
  <cols>
    <col min="1" max="1" width="6.7109375" style="218" customWidth="1"/>
    <col min="2" max="2" width="24.8515625" style="0" customWidth="1"/>
    <col min="3" max="3" width="9.421875" style="0" customWidth="1"/>
    <col min="4" max="4" width="10.00390625" style="0" customWidth="1"/>
    <col min="5" max="5" width="8.28125" style="0" customWidth="1"/>
    <col min="6" max="6" width="9.421875" style="0" customWidth="1"/>
    <col min="7" max="7" width="0.13671875" style="0" customWidth="1"/>
    <col min="8" max="9" width="0" style="0" hidden="1" customWidth="1"/>
  </cols>
  <sheetData>
    <row r="1" spans="1:6" s="139" customFormat="1" ht="12.75">
      <c r="A1" s="137"/>
      <c r="B1" s="138"/>
      <c r="C1" s="138"/>
      <c r="D1" s="138"/>
      <c r="E1" s="138"/>
      <c r="F1" s="138"/>
    </row>
    <row r="2" spans="1:6" s="139" customFormat="1" ht="12.75">
      <c r="A2" s="328" t="s">
        <v>187</v>
      </c>
      <c r="B2" s="328"/>
      <c r="C2" s="328"/>
      <c r="D2" s="328"/>
      <c r="E2" s="328"/>
      <c r="F2" s="328"/>
    </row>
    <row r="3" spans="1:6" s="139" customFormat="1" ht="12.75">
      <c r="A3" s="328" t="s">
        <v>188</v>
      </c>
      <c r="B3" s="328"/>
      <c r="C3" s="328"/>
      <c r="D3" s="328"/>
      <c r="E3" s="328"/>
      <c r="F3" s="328"/>
    </row>
    <row r="4" spans="1:6" s="139" customFormat="1" ht="18">
      <c r="A4" s="137"/>
      <c r="B4" s="140"/>
      <c r="C4" s="141"/>
      <c r="D4" s="138"/>
      <c r="E4" s="138"/>
      <c r="F4" s="138"/>
    </row>
    <row r="5" spans="1:6" s="139" customFormat="1" ht="12.75">
      <c r="A5" s="137" t="s">
        <v>162</v>
      </c>
      <c r="B5" s="142" t="s">
        <v>167</v>
      </c>
      <c r="C5" s="142"/>
      <c r="D5" s="142"/>
      <c r="E5" s="142"/>
      <c r="F5" s="142"/>
    </row>
    <row r="6" spans="1:6" s="139" customFormat="1" ht="12.75">
      <c r="A6" s="137" t="s">
        <v>2</v>
      </c>
      <c r="B6" s="138" t="s">
        <v>196</v>
      </c>
      <c r="C6" s="138"/>
      <c r="D6" s="138"/>
      <c r="E6" s="138"/>
      <c r="F6" s="138"/>
    </row>
    <row r="7" spans="1:6" s="139" customFormat="1" ht="12.75">
      <c r="A7" s="137" t="s">
        <v>197</v>
      </c>
      <c r="B7" s="138"/>
      <c r="C7" s="138"/>
      <c r="D7" s="138"/>
      <c r="E7" s="138"/>
      <c r="F7" s="138"/>
    </row>
    <row r="8" spans="1:6" s="139" customFormat="1" ht="13.5" thickBot="1">
      <c r="A8" s="1" t="s">
        <v>3</v>
      </c>
      <c r="B8" s="143"/>
      <c r="C8" s="138"/>
      <c r="D8" s="138"/>
      <c r="E8" s="138"/>
      <c r="F8" s="138"/>
    </row>
    <row r="9" spans="1:6" s="146" customFormat="1" ht="12.75" customHeight="1">
      <c r="A9" s="144"/>
      <c r="B9" s="145"/>
      <c r="C9" s="322" t="s">
        <v>5</v>
      </c>
      <c r="D9" s="323"/>
      <c r="E9" s="323"/>
      <c r="F9" s="324"/>
    </row>
    <row r="10" spans="1:6" s="149" customFormat="1" ht="12.75" customHeight="1">
      <c r="A10" s="147" t="s">
        <v>6</v>
      </c>
      <c r="B10" s="148" t="s">
        <v>4</v>
      </c>
      <c r="C10" s="325" t="s">
        <v>7</v>
      </c>
      <c r="D10" s="326"/>
      <c r="E10" s="326"/>
      <c r="F10" s="327"/>
    </row>
    <row r="11" spans="1:6" s="152" customFormat="1" ht="51" customHeight="1" thickBot="1">
      <c r="A11" s="150" t="s">
        <v>8</v>
      </c>
      <c r="B11" s="151"/>
      <c r="C11" s="152" t="s">
        <v>9</v>
      </c>
      <c r="D11" s="154" t="s">
        <v>169</v>
      </c>
      <c r="E11" s="154"/>
      <c r="F11" s="155"/>
    </row>
    <row r="12" spans="1:6" s="157" customFormat="1" ht="17.25" customHeight="1" thickBot="1">
      <c r="A12" s="156" t="s">
        <v>15</v>
      </c>
      <c r="B12" s="22">
        <v>2</v>
      </c>
      <c r="C12" s="23">
        <v>3</v>
      </c>
      <c r="D12" s="23">
        <v>4</v>
      </c>
      <c r="E12" s="23">
        <v>5</v>
      </c>
      <c r="F12" s="24">
        <v>6</v>
      </c>
    </row>
    <row r="13" spans="1:6" s="160" customFormat="1" ht="16.5">
      <c r="A13" s="158"/>
      <c r="B13" s="159" t="s">
        <v>16</v>
      </c>
      <c r="D13" s="161"/>
      <c r="E13" s="161"/>
      <c r="F13" s="162"/>
    </row>
    <row r="14" spans="1:6" s="165" customFormat="1" ht="9.75" customHeight="1">
      <c r="A14" s="163"/>
      <c r="B14" s="164"/>
      <c r="F14" s="166"/>
    </row>
    <row r="15" spans="1:6" s="168" customFormat="1" ht="30.75" customHeight="1" thickBot="1">
      <c r="A15" s="167"/>
      <c r="B15" s="38" t="s">
        <v>17</v>
      </c>
      <c r="C15" s="40">
        <f>SUM(D15:F15)</f>
        <v>449875</v>
      </c>
      <c r="D15" s="40">
        <f>SUM(D16,D19,)</f>
        <v>449875</v>
      </c>
      <c r="E15" s="40">
        <f>SUM(E16,E19,)</f>
        <v>0</v>
      </c>
      <c r="F15" s="42">
        <f>SUM(F16,F19,)</f>
        <v>0</v>
      </c>
    </row>
    <row r="16" spans="1:6" s="173" customFormat="1" ht="12" thickTop="1">
      <c r="A16" s="169"/>
      <c r="B16" s="170" t="s">
        <v>18</v>
      </c>
      <c r="C16" s="171">
        <f>SUM(D16:F16)</f>
        <v>0</v>
      </c>
      <c r="D16" s="171">
        <f>SUM(D17:D18)</f>
        <v>0</v>
      </c>
      <c r="E16" s="171">
        <f>SUM(E17:E18)</f>
        <v>0</v>
      </c>
      <c r="F16" s="172">
        <f>SUM(F17:F18)</f>
        <v>0</v>
      </c>
    </row>
    <row r="17" spans="1:6" s="173" customFormat="1" ht="11.25">
      <c r="A17" s="169"/>
      <c r="B17" s="174" t="s">
        <v>19</v>
      </c>
      <c r="C17" s="171">
        <f>SUM(D17:F17)</f>
        <v>0</v>
      </c>
      <c r="D17" s="175"/>
      <c r="E17" s="175"/>
      <c r="F17" s="176"/>
    </row>
    <row r="18" spans="1:6" s="173" customFormat="1" ht="11.25">
      <c r="A18" s="169"/>
      <c r="B18" s="174" t="s">
        <v>20</v>
      </c>
      <c r="C18" s="171">
        <f>SUM(D18:F18)</f>
        <v>0</v>
      </c>
      <c r="D18" s="175"/>
      <c r="E18" s="175"/>
      <c r="F18" s="176"/>
    </row>
    <row r="19" spans="1:6" s="181" customFormat="1" ht="13.5" customHeight="1">
      <c r="A19" s="177"/>
      <c r="B19" s="54" t="s">
        <v>21</v>
      </c>
      <c r="C19" s="178">
        <f>SUM(D19:F19)</f>
        <v>449875</v>
      </c>
      <c r="D19" s="179">
        <v>449875</v>
      </c>
      <c r="E19" s="179"/>
      <c r="F19" s="180"/>
    </row>
    <row r="20" spans="1:6" s="173" customFormat="1" ht="11.25">
      <c r="A20" s="169"/>
      <c r="B20" s="170"/>
      <c r="C20" s="182"/>
      <c r="D20" s="182"/>
      <c r="E20" s="182"/>
      <c r="F20" s="183"/>
    </row>
    <row r="21" spans="1:6" s="160" customFormat="1" ht="16.5">
      <c r="A21" s="158"/>
      <c r="B21" s="159" t="s">
        <v>31</v>
      </c>
      <c r="C21" s="184"/>
      <c r="D21" s="184"/>
      <c r="E21" s="184"/>
      <c r="F21" s="185"/>
    </row>
    <row r="22" spans="1:6" s="187" customFormat="1" ht="26.25" thickBot="1">
      <c r="A22" s="186"/>
      <c r="B22" s="74" t="s">
        <v>32</v>
      </c>
      <c r="C22" s="40">
        <f aca="true" t="shared" si="0" ref="C22:C53">SUM(D22:F22)</f>
        <v>449875</v>
      </c>
      <c r="D22" s="40">
        <f>SUM(D23,D146)</f>
        <v>449875</v>
      </c>
      <c r="E22" s="40">
        <f>SUM(E23,E146)</f>
        <v>0</v>
      </c>
      <c r="F22" s="42">
        <f>SUM(F23,F146)</f>
        <v>0</v>
      </c>
    </row>
    <row r="23" spans="1:6" s="189" customFormat="1" ht="36.75" thickTop="1">
      <c r="A23" s="188"/>
      <c r="B23" s="77" t="s">
        <v>33</v>
      </c>
      <c r="C23" s="61">
        <f t="shared" si="0"/>
        <v>449875</v>
      </c>
      <c r="D23" s="78">
        <f>SUM(D131,D24)</f>
        <v>449875</v>
      </c>
      <c r="E23" s="78">
        <f>SUM(E131,E24)</f>
        <v>0</v>
      </c>
      <c r="F23" s="63">
        <f>SUM(F131,F24)</f>
        <v>0</v>
      </c>
    </row>
    <row r="24" spans="1:6" s="192" customFormat="1" ht="24">
      <c r="A24" s="190"/>
      <c r="B24" s="191" t="s">
        <v>34</v>
      </c>
      <c r="C24" s="61">
        <f t="shared" si="0"/>
        <v>0</v>
      </c>
      <c r="D24" s="61">
        <f>SUM(D25,D122,D123)</f>
        <v>0</v>
      </c>
      <c r="E24" s="61">
        <f>SUM(E25,E122,E123)</f>
        <v>0</v>
      </c>
      <c r="F24" s="63">
        <f>SUM(F25,F122,F123)</f>
        <v>0</v>
      </c>
    </row>
    <row r="25" spans="1:6" s="165" customFormat="1" ht="11.25">
      <c r="A25" s="193">
        <v>1000</v>
      </c>
      <c r="B25" s="164" t="s">
        <v>35</v>
      </c>
      <c r="C25" s="194">
        <f t="shared" si="0"/>
        <v>0</v>
      </c>
      <c r="D25" s="194">
        <f>SUM(D26,D31,D32,D35,D82,D118)</f>
        <v>0</v>
      </c>
      <c r="E25" s="194">
        <f>SUM(E26,E31,E32,E35,E82,E118)</f>
        <v>0</v>
      </c>
      <c r="F25" s="195">
        <f>SUM(F26,F31,F32,F35,F82,F118)</f>
        <v>0</v>
      </c>
    </row>
    <row r="26" spans="1:6" s="181" customFormat="1" ht="11.25">
      <c r="A26" s="86">
        <v>1100</v>
      </c>
      <c r="B26" s="196" t="s">
        <v>36</v>
      </c>
      <c r="C26" s="178">
        <f t="shared" si="0"/>
        <v>0</v>
      </c>
      <c r="D26" s="178">
        <f>SUM(D28:D30,D27)</f>
        <v>0</v>
      </c>
      <c r="E26" s="178">
        <f>SUM(E28:E30,E27)</f>
        <v>0</v>
      </c>
      <c r="F26" s="197">
        <f>SUM(F28:F30,F27)</f>
        <v>0</v>
      </c>
    </row>
    <row r="27" spans="1:6" s="203" customFormat="1" ht="9.75">
      <c r="A27" s="198">
        <v>1110</v>
      </c>
      <c r="B27" s="199" t="s">
        <v>37</v>
      </c>
      <c r="C27" s="200">
        <f t="shared" si="0"/>
        <v>0</v>
      </c>
      <c r="D27" s="201"/>
      <c r="E27" s="201"/>
      <c r="F27" s="202"/>
    </row>
    <row r="28" spans="1:6" s="203" customFormat="1" ht="9.75">
      <c r="A28" s="198">
        <v>1140</v>
      </c>
      <c r="B28" s="199" t="s">
        <v>42</v>
      </c>
      <c r="C28" s="200">
        <f t="shared" si="0"/>
        <v>0</v>
      </c>
      <c r="D28" s="201"/>
      <c r="E28" s="201"/>
      <c r="F28" s="202"/>
    </row>
    <row r="29" spans="1:6" s="203" customFormat="1" ht="9.75">
      <c r="A29" s="198">
        <v>1150</v>
      </c>
      <c r="B29" s="91" t="s">
        <v>43</v>
      </c>
      <c r="C29" s="200">
        <f t="shared" si="0"/>
        <v>0</v>
      </c>
      <c r="D29" s="201"/>
      <c r="E29" s="201"/>
      <c r="F29" s="202"/>
    </row>
    <row r="30" spans="1:6" s="203" customFormat="1" ht="9.75">
      <c r="A30" s="198">
        <v>1170</v>
      </c>
      <c r="B30" s="199" t="s">
        <v>44</v>
      </c>
      <c r="C30" s="200">
        <f t="shared" si="0"/>
        <v>0</v>
      </c>
      <c r="D30" s="201"/>
      <c r="E30" s="201"/>
      <c r="F30" s="202"/>
    </row>
    <row r="31" spans="1:6" s="181" customFormat="1" ht="22.5">
      <c r="A31" s="98">
        <v>1200</v>
      </c>
      <c r="B31" s="87" t="s">
        <v>45</v>
      </c>
      <c r="C31" s="178">
        <f t="shared" si="0"/>
        <v>0</v>
      </c>
      <c r="D31" s="179"/>
      <c r="E31" s="179"/>
      <c r="F31" s="180"/>
    </row>
    <row r="32" spans="1:6" s="181" customFormat="1" ht="11.25">
      <c r="A32" s="86">
        <v>1300</v>
      </c>
      <c r="B32" s="87" t="s">
        <v>46</v>
      </c>
      <c r="C32" s="178">
        <f t="shared" si="0"/>
        <v>0</v>
      </c>
      <c r="D32" s="178">
        <f>SUM(D33:D34)</f>
        <v>0</v>
      </c>
      <c r="E32" s="178">
        <f>SUM(E33:E34)</f>
        <v>0</v>
      </c>
      <c r="F32" s="197">
        <f>SUM(F33:F34)</f>
        <v>0</v>
      </c>
    </row>
    <row r="33" spans="1:6" s="203" customFormat="1" ht="19.5">
      <c r="A33" s="90">
        <v>1310</v>
      </c>
      <c r="B33" s="91" t="s">
        <v>47</v>
      </c>
      <c r="C33" s="200">
        <f t="shared" si="0"/>
        <v>0</v>
      </c>
      <c r="D33" s="201"/>
      <c r="E33" s="201"/>
      <c r="F33" s="202"/>
    </row>
    <row r="34" spans="1:6" s="203" customFormat="1" ht="9.75">
      <c r="A34" s="104">
        <v>1330</v>
      </c>
      <c r="B34" s="91" t="s">
        <v>48</v>
      </c>
      <c r="C34" s="200">
        <f t="shared" si="0"/>
        <v>0</v>
      </c>
      <c r="D34" s="201"/>
      <c r="E34" s="201"/>
      <c r="F34" s="202"/>
    </row>
    <row r="35" spans="1:6" s="181" customFormat="1" ht="11.25">
      <c r="A35" s="98">
        <v>1400</v>
      </c>
      <c r="B35" s="87" t="s">
        <v>49</v>
      </c>
      <c r="C35" s="118">
        <f t="shared" si="0"/>
        <v>0</v>
      </c>
      <c r="D35" s="118">
        <f>SUM(D36,D42,D43,D51,D61,D65,D69,D77)</f>
        <v>0</v>
      </c>
      <c r="E35" s="118">
        <f>SUM(E36,E42,E43,E51,E61,E65,E69,E77)</f>
        <v>0</v>
      </c>
      <c r="F35" s="119">
        <f>SUM(F36,F42,F43,F51,F61,F65,F69,F77)</f>
        <v>0</v>
      </c>
    </row>
    <row r="36" spans="1:6" s="203" customFormat="1" ht="19.5">
      <c r="A36" s="90">
        <v>1410</v>
      </c>
      <c r="B36" s="91" t="s">
        <v>50</v>
      </c>
      <c r="C36" s="200">
        <f t="shared" si="0"/>
        <v>0</v>
      </c>
      <c r="D36" s="200">
        <f>SUM(D37:D41)</f>
        <v>0</v>
      </c>
      <c r="E36" s="200">
        <f>SUM(E37:E41)</f>
        <v>0</v>
      </c>
      <c r="F36" s="204">
        <f>SUM(F37:F41)</f>
        <v>0</v>
      </c>
    </row>
    <row r="37" spans="1:6" s="203" customFormat="1" ht="19.5">
      <c r="A37" s="106">
        <v>1411</v>
      </c>
      <c r="B37" s="91" t="s">
        <v>51</v>
      </c>
      <c r="C37" s="200">
        <f t="shared" si="0"/>
        <v>0</v>
      </c>
      <c r="D37" s="201"/>
      <c r="E37" s="201"/>
      <c r="F37" s="202"/>
    </row>
    <row r="38" spans="1:6" s="203" customFormat="1" ht="19.5">
      <c r="A38" s="106">
        <v>1412</v>
      </c>
      <c r="B38" s="91" t="s">
        <v>52</v>
      </c>
      <c r="C38" s="200">
        <f t="shared" si="0"/>
        <v>0</v>
      </c>
      <c r="D38" s="201"/>
      <c r="E38" s="201"/>
      <c r="F38" s="202"/>
    </row>
    <row r="39" spans="1:6" s="203" customFormat="1" ht="9.75">
      <c r="A39" s="106">
        <v>1413</v>
      </c>
      <c r="B39" s="91" t="s">
        <v>53</v>
      </c>
      <c r="C39" s="200">
        <f t="shared" si="0"/>
        <v>0</v>
      </c>
      <c r="D39" s="201"/>
      <c r="E39" s="201"/>
      <c r="F39" s="202"/>
    </row>
    <row r="40" spans="1:6" s="203" customFormat="1" ht="19.5">
      <c r="A40" s="106">
        <v>1414</v>
      </c>
      <c r="B40" s="91" t="s">
        <v>54</v>
      </c>
      <c r="C40" s="200">
        <f t="shared" si="0"/>
        <v>0</v>
      </c>
      <c r="D40" s="201"/>
      <c r="E40" s="201"/>
      <c r="F40" s="202"/>
    </row>
    <row r="41" spans="1:6" s="203" customFormat="1" ht="19.5">
      <c r="A41" s="106">
        <v>1415</v>
      </c>
      <c r="B41" s="91" t="s">
        <v>55</v>
      </c>
      <c r="C41" s="200">
        <f t="shared" si="0"/>
        <v>0</v>
      </c>
      <c r="D41" s="201"/>
      <c r="E41" s="201"/>
      <c r="F41" s="202"/>
    </row>
    <row r="42" spans="1:6" s="203" customFormat="1" ht="19.5">
      <c r="A42" s="90">
        <v>1420</v>
      </c>
      <c r="B42" s="91" t="s">
        <v>56</v>
      </c>
      <c r="C42" s="200">
        <f t="shared" si="0"/>
        <v>0</v>
      </c>
      <c r="D42" s="201"/>
      <c r="E42" s="201"/>
      <c r="F42" s="202"/>
    </row>
    <row r="43" spans="1:6" s="203" customFormat="1" ht="29.25">
      <c r="A43" s="90">
        <v>1440</v>
      </c>
      <c r="B43" s="91" t="s">
        <v>57</v>
      </c>
      <c r="C43" s="200">
        <f t="shared" si="0"/>
        <v>0</v>
      </c>
      <c r="D43" s="200">
        <f>SUM(D44:D50)</f>
        <v>0</v>
      </c>
      <c r="E43" s="200">
        <f>SUM(E44:E50)</f>
        <v>0</v>
      </c>
      <c r="F43" s="204">
        <f>SUM(F44:F50)</f>
        <v>0</v>
      </c>
    </row>
    <row r="44" spans="1:6" s="203" customFormat="1" ht="9.75">
      <c r="A44" s="106">
        <v>1441</v>
      </c>
      <c r="B44" s="91" t="s">
        <v>58</v>
      </c>
      <c r="C44" s="200">
        <f t="shared" si="0"/>
        <v>0</v>
      </c>
      <c r="D44" s="201"/>
      <c r="E44" s="201"/>
      <c r="F44" s="202"/>
    </row>
    <row r="45" spans="1:6" s="203" customFormat="1" ht="19.5">
      <c r="A45" s="106">
        <v>1442</v>
      </c>
      <c r="B45" s="91" t="s">
        <v>59</v>
      </c>
      <c r="C45" s="200">
        <f t="shared" si="0"/>
        <v>0</v>
      </c>
      <c r="D45" s="201"/>
      <c r="E45" s="201"/>
      <c r="F45" s="202"/>
    </row>
    <row r="46" spans="1:6" s="203" customFormat="1" ht="19.5">
      <c r="A46" s="106">
        <v>1443</v>
      </c>
      <c r="B46" s="91" t="s">
        <v>60</v>
      </c>
      <c r="C46" s="200">
        <f t="shared" si="0"/>
        <v>0</v>
      </c>
      <c r="D46" s="201"/>
      <c r="E46" s="201"/>
      <c r="F46" s="202"/>
    </row>
    <row r="47" spans="1:6" s="203" customFormat="1" ht="9.75">
      <c r="A47" s="106">
        <v>1444</v>
      </c>
      <c r="B47" s="91" t="s">
        <v>61</v>
      </c>
      <c r="C47" s="200">
        <f t="shared" si="0"/>
        <v>0</v>
      </c>
      <c r="D47" s="201"/>
      <c r="E47" s="201"/>
      <c r="F47" s="202"/>
    </row>
    <row r="48" spans="1:6" s="203" customFormat="1" ht="19.5">
      <c r="A48" s="106">
        <v>1445</v>
      </c>
      <c r="B48" s="91" t="s">
        <v>62</v>
      </c>
      <c r="C48" s="200">
        <f t="shared" si="0"/>
        <v>0</v>
      </c>
      <c r="D48" s="201"/>
      <c r="E48" s="201"/>
      <c r="F48" s="202"/>
    </row>
    <row r="49" spans="1:6" s="203" customFormat="1" ht="19.5">
      <c r="A49" s="106">
        <v>1447</v>
      </c>
      <c r="B49" s="91" t="s">
        <v>63</v>
      </c>
      <c r="C49" s="200">
        <f t="shared" si="0"/>
        <v>0</v>
      </c>
      <c r="D49" s="201"/>
      <c r="E49" s="201"/>
      <c r="F49" s="202"/>
    </row>
    <row r="50" spans="1:6" s="203" customFormat="1" ht="19.5">
      <c r="A50" s="106">
        <v>1449</v>
      </c>
      <c r="B50" s="91" t="s">
        <v>64</v>
      </c>
      <c r="C50" s="200">
        <f t="shared" si="0"/>
        <v>0</v>
      </c>
      <c r="D50" s="201"/>
      <c r="E50" s="201"/>
      <c r="F50" s="202"/>
    </row>
    <row r="51" spans="1:6" s="203" customFormat="1" ht="29.25">
      <c r="A51" s="90">
        <v>1450</v>
      </c>
      <c r="B51" s="91" t="s">
        <v>65</v>
      </c>
      <c r="C51" s="200">
        <f t="shared" si="0"/>
        <v>0</v>
      </c>
      <c r="D51" s="200">
        <f>SUM(D55:D60,D52)</f>
        <v>0</v>
      </c>
      <c r="E51" s="200">
        <f>SUM(E55:E60,E52)</f>
        <v>0</v>
      </c>
      <c r="F51" s="204">
        <f>SUM(F55:F60,F52)</f>
        <v>0</v>
      </c>
    </row>
    <row r="52" spans="1:6" s="203" customFormat="1" ht="9.75">
      <c r="A52" s="107">
        <v>1451</v>
      </c>
      <c r="B52" s="108" t="s">
        <v>66</v>
      </c>
      <c r="C52" s="200">
        <f t="shared" si="0"/>
        <v>0</v>
      </c>
      <c r="D52" s="92">
        <f>D53+D54</f>
        <v>0</v>
      </c>
      <c r="E52" s="92">
        <f>E53+E54</f>
        <v>0</v>
      </c>
      <c r="F52" s="109">
        <f>F53+F54</f>
        <v>0</v>
      </c>
    </row>
    <row r="53" spans="1:6" s="203" customFormat="1" ht="9.75">
      <c r="A53" s="106"/>
      <c r="B53" s="91" t="s">
        <v>67</v>
      </c>
      <c r="C53" s="200">
        <f t="shared" si="0"/>
        <v>0</v>
      </c>
      <c r="D53" s="201"/>
      <c r="E53" s="201"/>
      <c r="F53" s="202"/>
    </row>
    <row r="54" spans="1:6" s="203" customFormat="1" ht="9.75">
      <c r="A54" s="106"/>
      <c r="B54" s="91" t="s">
        <v>68</v>
      </c>
      <c r="C54" s="200">
        <f aca="true" t="shared" si="1" ref="C54:C85">SUM(D54:F54)</f>
        <v>0</v>
      </c>
      <c r="D54" s="201"/>
      <c r="E54" s="201"/>
      <c r="F54" s="202"/>
    </row>
    <row r="55" spans="1:6" s="203" customFormat="1" ht="19.5">
      <c r="A55" s="106">
        <v>1452</v>
      </c>
      <c r="B55" s="91" t="s">
        <v>69</v>
      </c>
      <c r="C55" s="200">
        <f t="shared" si="1"/>
        <v>0</v>
      </c>
      <c r="D55" s="201"/>
      <c r="E55" s="201"/>
      <c r="F55" s="202"/>
    </row>
    <row r="56" spans="1:6" s="203" customFormat="1" ht="19.5">
      <c r="A56" s="106">
        <v>1453</v>
      </c>
      <c r="B56" s="91" t="s">
        <v>70</v>
      </c>
      <c r="C56" s="200">
        <f t="shared" si="1"/>
        <v>0</v>
      </c>
      <c r="D56" s="201"/>
      <c r="E56" s="201"/>
      <c r="F56" s="202"/>
    </row>
    <row r="57" spans="1:6" s="203" customFormat="1" ht="39">
      <c r="A57" s="106">
        <v>1454</v>
      </c>
      <c r="B57" s="91" t="s">
        <v>71</v>
      </c>
      <c r="C57" s="200">
        <f t="shared" si="1"/>
        <v>0</v>
      </c>
      <c r="D57" s="201"/>
      <c r="E57" s="201"/>
      <c r="F57" s="202"/>
    </row>
    <row r="58" spans="1:6" s="203" customFormat="1" ht="29.25">
      <c r="A58" s="106">
        <v>1455</v>
      </c>
      <c r="B58" s="91" t="s">
        <v>72</v>
      </c>
      <c r="C58" s="200">
        <f t="shared" si="1"/>
        <v>0</v>
      </c>
      <c r="D58" s="201"/>
      <c r="E58" s="201"/>
      <c r="F58" s="202"/>
    </row>
    <row r="59" spans="1:6" s="203" customFormat="1" ht="48.75">
      <c r="A59" s="106">
        <v>1456</v>
      </c>
      <c r="B59" s="91" t="s">
        <v>73</v>
      </c>
      <c r="C59" s="200">
        <f t="shared" si="1"/>
        <v>0</v>
      </c>
      <c r="D59" s="201"/>
      <c r="E59" s="201"/>
      <c r="F59" s="202"/>
    </row>
    <row r="60" spans="1:6" s="203" customFormat="1" ht="19.5">
      <c r="A60" s="106">
        <v>1459</v>
      </c>
      <c r="B60" s="91" t="s">
        <v>74</v>
      </c>
      <c r="C60" s="200">
        <f t="shared" si="1"/>
        <v>0</v>
      </c>
      <c r="D60" s="201"/>
      <c r="E60" s="201"/>
      <c r="F60" s="202"/>
    </row>
    <row r="61" spans="1:6" s="203" customFormat="1" ht="19.5">
      <c r="A61" s="90">
        <v>1460</v>
      </c>
      <c r="B61" s="91" t="s">
        <v>75</v>
      </c>
      <c r="C61" s="200">
        <f t="shared" si="1"/>
        <v>0</v>
      </c>
      <c r="D61" s="200">
        <f>SUM(D62:D64)</f>
        <v>0</v>
      </c>
      <c r="E61" s="200">
        <f>SUM(E62:E64)</f>
        <v>0</v>
      </c>
      <c r="F61" s="204">
        <f>SUM(F62:F64)</f>
        <v>0</v>
      </c>
    </row>
    <row r="62" spans="1:6" s="203" customFormat="1" ht="19.5">
      <c r="A62" s="106">
        <v>1461</v>
      </c>
      <c r="B62" s="91" t="s">
        <v>76</v>
      </c>
      <c r="C62" s="200">
        <f t="shared" si="1"/>
        <v>0</v>
      </c>
      <c r="D62" s="201"/>
      <c r="E62" s="201"/>
      <c r="F62" s="202"/>
    </row>
    <row r="63" spans="1:6" s="203" customFormat="1" ht="19.5">
      <c r="A63" s="106">
        <v>1462</v>
      </c>
      <c r="B63" s="91" t="s">
        <v>77</v>
      </c>
      <c r="C63" s="200">
        <f t="shared" si="1"/>
        <v>0</v>
      </c>
      <c r="D63" s="201"/>
      <c r="E63" s="201"/>
      <c r="F63" s="202"/>
    </row>
    <row r="64" spans="1:6" s="203" customFormat="1" ht="19.5">
      <c r="A64" s="106">
        <v>1469</v>
      </c>
      <c r="B64" s="91" t="s">
        <v>78</v>
      </c>
      <c r="C64" s="200">
        <f t="shared" si="1"/>
        <v>0</v>
      </c>
      <c r="D64" s="201"/>
      <c r="E64" s="201"/>
      <c r="F64" s="202"/>
    </row>
    <row r="65" spans="1:6" s="203" customFormat="1" ht="19.5">
      <c r="A65" s="90">
        <v>1470</v>
      </c>
      <c r="B65" s="91" t="s">
        <v>79</v>
      </c>
      <c r="C65" s="200">
        <f t="shared" si="1"/>
        <v>0</v>
      </c>
      <c r="D65" s="200">
        <f>SUM(D66:D68)</f>
        <v>0</v>
      </c>
      <c r="E65" s="200">
        <f>SUM(E66:E68)</f>
        <v>0</v>
      </c>
      <c r="F65" s="204">
        <f>SUM(F66:F68)</f>
        <v>0</v>
      </c>
    </row>
    <row r="66" spans="1:6" s="203" customFormat="1" ht="9.75">
      <c r="A66" s="106">
        <v>1471</v>
      </c>
      <c r="B66" s="91" t="s">
        <v>80</v>
      </c>
      <c r="C66" s="200">
        <f t="shared" si="1"/>
        <v>0</v>
      </c>
      <c r="D66" s="201"/>
      <c r="E66" s="201"/>
      <c r="F66" s="202"/>
    </row>
    <row r="67" spans="1:6" s="203" customFormat="1" ht="9.75">
      <c r="A67" s="106">
        <v>1472</v>
      </c>
      <c r="B67" s="91" t="s">
        <v>81</v>
      </c>
      <c r="C67" s="200">
        <f t="shared" si="1"/>
        <v>0</v>
      </c>
      <c r="D67" s="201"/>
      <c r="E67" s="201"/>
      <c r="F67" s="202"/>
    </row>
    <row r="68" spans="1:6" s="203" customFormat="1" ht="9.75">
      <c r="A68" s="106">
        <v>1479</v>
      </c>
      <c r="B68" s="91" t="s">
        <v>82</v>
      </c>
      <c r="C68" s="200">
        <f t="shared" si="1"/>
        <v>0</v>
      </c>
      <c r="D68" s="201"/>
      <c r="E68" s="201"/>
      <c r="F68" s="202"/>
    </row>
    <row r="69" spans="1:6" s="203" customFormat="1" ht="9.75">
      <c r="A69" s="90">
        <v>1480</v>
      </c>
      <c r="B69" s="91" t="s">
        <v>83</v>
      </c>
      <c r="C69" s="200">
        <f t="shared" si="1"/>
        <v>0</v>
      </c>
      <c r="D69" s="200">
        <f>SUM(D70:D76)</f>
        <v>0</v>
      </c>
      <c r="E69" s="200">
        <f>SUM(E70:E76)</f>
        <v>0</v>
      </c>
      <c r="F69" s="204">
        <f>SUM(F70:F76)</f>
        <v>0</v>
      </c>
    </row>
    <row r="70" spans="1:6" s="203" customFormat="1" ht="19.5">
      <c r="A70" s="106">
        <v>1481</v>
      </c>
      <c r="B70" s="91" t="s">
        <v>84</v>
      </c>
      <c r="C70" s="200">
        <f t="shared" si="1"/>
        <v>0</v>
      </c>
      <c r="D70" s="201"/>
      <c r="E70" s="201"/>
      <c r="F70" s="202"/>
    </row>
    <row r="71" spans="1:6" s="203" customFormat="1" ht="19.5">
      <c r="A71" s="106">
        <v>1482</v>
      </c>
      <c r="B71" s="91" t="s">
        <v>85</v>
      </c>
      <c r="C71" s="200">
        <f t="shared" si="1"/>
        <v>0</v>
      </c>
      <c r="D71" s="201"/>
      <c r="E71" s="201"/>
      <c r="F71" s="202"/>
    </row>
    <row r="72" spans="1:6" s="203" customFormat="1" ht="9.75">
      <c r="A72" s="106">
        <v>1483</v>
      </c>
      <c r="B72" s="91" t="s">
        <v>86</v>
      </c>
      <c r="C72" s="200">
        <f t="shared" si="1"/>
        <v>0</v>
      </c>
      <c r="D72" s="201"/>
      <c r="E72" s="201"/>
      <c r="F72" s="202"/>
    </row>
    <row r="73" spans="1:6" s="203" customFormat="1" ht="19.5">
      <c r="A73" s="106">
        <v>1484</v>
      </c>
      <c r="B73" s="91" t="s">
        <v>87</v>
      </c>
      <c r="C73" s="200">
        <f t="shared" si="1"/>
        <v>0</v>
      </c>
      <c r="D73" s="201"/>
      <c r="E73" s="201"/>
      <c r="F73" s="202"/>
    </row>
    <row r="74" spans="1:6" s="203" customFormat="1" ht="9.75">
      <c r="A74" s="106">
        <v>1485</v>
      </c>
      <c r="B74" s="91" t="s">
        <v>88</v>
      </c>
      <c r="C74" s="200">
        <f t="shared" si="1"/>
        <v>0</v>
      </c>
      <c r="D74" s="201"/>
      <c r="E74" s="201"/>
      <c r="F74" s="202"/>
    </row>
    <row r="75" spans="1:6" s="203" customFormat="1" ht="9.75">
      <c r="A75" s="106">
        <v>1486</v>
      </c>
      <c r="B75" s="91" t="s">
        <v>89</v>
      </c>
      <c r="C75" s="200">
        <f t="shared" si="1"/>
        <v>0</v>
      </c>
      <c r="D75" s="201"/>
      <c r="E75" s="201"/>
      <c r="F75" s="202"/>
    </row>
    <row r="76" spans="1:6" s="203" customFormat="1" ht="19.5">
      <c r="A76" s="106">
        <v>1489</v>
      </c>
      <c r="B76" s="91" t="s">
        <v>90</v>
      </c>
      <c r="C76" s="200">
        <f t="shared" si="1"/>
        <v>0</v>
      </c>
      <c r="D76" s="201"/>
      <c r="E76" s="201"/>
      <c r="F76" s="202"/>
    </row>
    <row r="77" spans="1:6" s="203" customFormat="1" ht="9.75">
      <c r="A77" s="90">
        <v>1490</v>
      </c>
      <c r="B77" s="91" t="s">
        <v>91</v>
      </c>
      <c r="C77" s="200">
        <f t="shared" si="1"/>
        <v>0</v>
      </c>
      <c r="D77" s="200">
        <f>SUM(D78:D81)</f>
        <v>0</v>
      </c>
      <c r="E77" s="200">
        <f>SUM(E78:E81)</f>
        <v>0</v>
      </c>
      <c r="F77" s="204">
        <f>SUM(F78:F81)</f>
        <v>0</v>
      </c>
    </row>
    <row r="78" spans="1:6" s="203" customFormat="1" ht="9.75">
      <c r="A78" s="106">
        <v>1491</v>
      </c>
      <c r="B78" s="91" t="s">
        <v>92</v>
      </c>
      <c r="C78" s="200">
        <f t="shared" si="1"/>
        <v>0</v>
      </c>
      <c r="D78" s="201"/>
      <c r="E78" s="201"/>
      <c r="F78" s="202"/>
    </row>
    <row r="79" spans="1:6" s="203" customFormat="1" ht="9.75">
      <c r="A79" s="106">
        <v>1492</v>
      </c>
      <c r="B79" s="91" t="s">
        <v>93</v>
      </c>
      <c r="C79" s="200">
        <f t="shared" si="1"/>
        <v>0</v>
      </c>
      <c r="D79" s="201"/>
      <c r="E79" s="201"/>
      <c r="F79" s="202"/>
    </row>
    <row r="80" spans="1:6" s="203" customFormat="1" ht="9.75">
      <c r="A80" s="106">
        <v>1493</v>
      </c>
      <c r="B80" s="91" t="s">
        <v>94</v>
      </c>
      <c r="C80" s="200">
        <f t="shared" si="1"/>
        <v>0</v>
      </c>
      <c r="D80" s="201"/>
      <c r="E80" s="201"/>
      <c r="F80" s="202"/>
    </row>
    <row r="81" spans="1:6" s="203" customFormat="1" ht="9.75">
      <c r="A81" s="106">
        <v>1499</v>
      </c>
      <c r="B81" s="91" t="s">
        <v>95</v>
      </c>
      <c r="C81" s="200">
        <f t="shared" si="1"/>
        <v>0</v>
      </c>
      <c r="D81" s="201"/>
      <c r="E81" s="201"/>
      <c r="F81" s="202"/>
    </row>
    <row r="82" spans="1:6" s="181" customFormat="1" ht="33.75">
      <c r="A82" s="98">
        <v>1500</v>
      </c>
      <c r="B82" s="87" t="s">
        <v>96</v>
      </c>
      <c r="C82" s="118">
        <f t="shared" si="1"/>
        <v>0</v>
      </c>
      <c r="D82" s="118">
        <f>SUM(D83,D87,D95,D96,D97,D104,D113,D114,D117)</f>
        <v>0</v>
      </c>
      <c r="E82" s="118">
        <f>SUM(E83,E87,E95,E96,E97,E104,E113,E114,E117)</f>
        <v>0</v>
      </c>
      <c r="F82" s="119">
        <f>SUM(F83,F87,F95,F96,F97,F104,F113,F114,F117)</f>
        <v>0</v>
      </c>
    </row>
    <row r="83" spans="1:6" s="203" customFormat="1" ht="19.5">
      <c r="A83" s="90">
        <v>1510</v>
      </c>
      <c r="B83" s="91" t="s">
        <v>97</v>
      </c>
      <c r="C83" s="200">
        <f t="shared" si="1"/>
        <v>0</v>
      </c>
      <c r="D83" s="200">
        <f>SUM(D84:D86)</f>
        <v>0</v>
      </c>
      <c r="E83" s="200">
        <f>SUM(E84:E86)</f>
        <v>0</v>
      </c>
      <c r="F83" s="204">
        <f>SUM(F84:F86)</f>
        <v>0</v>
      </c>
    </row>
    <row r="84" spans="1:6" s="203" customFormat="1" ht="9.75">
      <c r="A84" s="106">
        <v>1511</v>
      </c>
      <c r="B84" s="91" t="s">
        <v>98</v>
      </c>
      <c r="C84" s="200">
        <f t="shared" si="1"/>
        <v>0</v>
      </c>
      <c r="D84" s="201"/>
      <c r="E84" s="201"/>
      <c r="F84" s="202"/>
    </row>
    <row r="85" spans="1:6" s="203" customFormat="1" ht="9.75">
      <c r="A85" s="106">
        <v>1512</v>
      </c>
      <c r="B85" s="91" t="s">
        <v>99</v>
      </c>
      <c r="C85" s="200">
        <f t="shared" si="1"/>
        <v>0</v>
      </c>
      <c r="D85" s="201"/>
      <c r="E85" s="201"/>
      <c r="F85" s="202"/>
    </row>
    <row r="86" spans="1:6" s="203" customFormat="1" ht="9.75">
      <c r="A86" s="106">
        <v>1513</v>
      </c>
      <c r="B86" s="91" t="s">
        <v>100</v>
      </c>
      <c r="C86" s="200">
        <f aca="true" t="shared" si="2" ref="C86:C117">SUM(D86:F86)</f>
        <v>0</v>
      </c>
      <c r="D86" s="201"/>
      <c r="E86" s="201"/>
      <c r="F86" s="202"/>
    </row>
    <row r="87" spans="1:6" s="203" customFormat="1" ht="19.5">
      <c r="A87" s="90">
        <v>1520</v>
      </c>
      <c r="B87" s="91" t="s">
        <v>101</v>
      </c>
      <c r="C87" s="200">
        <f t="shared" si="2"/>
        <v>0</v>
      </c>
      <c r="D87" s="200">
        <f>SUM(D88:D94)</f>
        <v>0</v>
      </c>
      <c r="E87" s="200">
        <f>SUM(E88:E94)</f>
        <v>0</v>
      </c>
      <c r="F87" s="204">
        <f>SUM(F88:F94)</f>
        <v>0</v>
      </c>
    </row>
    <row r="88" spans="1:6" s="203" customFormat="1" ht="9.75">
      <c r="A88" s="106">
        <v>1521</v>
      </c>
      <c r="B88" s="91" t="s">
        <v>102</v>
      </c>
      <c r="C88" s="200">
        <f t="shared" si="2"/>
        <v>0</v>
      </c>
      <c r="D88" s="201"/>
      <c r="E88" s="201"/>
      <c r="F88" s="202"/>
    </row>
    <row r="89" spans="1:6" s="203" customFormat="1" ht="9.75">
      <c r="A89" s="106">
        <v>1522</v>
      </c>
      <c r="B89" s="91" t="s">
        <v>103</v>
      </c>
      <c r="C89" s="200">
        <f t="shared" si="2"/>
        <v>0</v>
      </c>
      <c r="D89" s="201"/>
      <c r="E89" s="201"/>
      <c r="F89" s="202"/>
    </row>
    <row r="90" spans="1:6" s="203" customFormat="1" ht="9.75">
      <c r="A90" s="106">
        <v>1523</v>
      </c>
      <c r="B90" s="91" t="s">
        <v>104</v>
      </c>
      <c r="C90" s="200">
        <f t="shared" si="2"/>
        <v>0</v>
      </c>
      <c r="D90" s="201"/>
      <c r="E90" s="201"/>
      <c r="F90" s="202"/>
    </row>
    <row r="91" spans="1:6" s="203" customFormat="1" ht="9.75">
      <c r="A91" s="106">
        <v>1524</v>
      </c>
      <c r="B91" s="91" t="s">
        <v>105</v>
      </c>
      <c r="C91" s="200">
        <f t="shared" si="2"/>
        <v>0</v>
      </c>
      <c r="D91" s="201"/>
      <c r="E91" s="201"/>
      <c r="F91" s="202"/>
    </row>
    <row r="92" spans="1:6" s="203" customFormat="1" ht="9.75">
      <c r="A92" s="106">
        <v>1525</v>
      </c>
      <c r="B92" s="91" t="s">
        <v>106</v>
      </c>
      <c r="C92" s="200">
        <f t="shared" si="2"/>
        <v>0</v>
      </c>
      <c r="D92" s="201"/>
      <c r="E92" s="201"/>
      <c r="F92" s="202"/>
    </row>
    <row r="93" spans="1:6" s="203" customFormat="1" ht="9.75">
      <c r="A93" s="106">
        <v>1528</v>
      </c>
      <c r="B93" s="91" t="s">
        <v>107</v>
      </c>
      <c r="C93" s="200">
        <f t="shared" si="2"/>
        <v>0</v>
      </c>
      <c r="D93" s="201"/>
      <c r="E93" s="201"/>
      <c r="F93" s="202"/>
    </row>
    <row r="94" spans="1:6" s="203" customFormat="1" ht="19.5">
      <c r="A94" s="106">
        <v>1529</v>
      </c>
      <c r="B94" s="91" t="s">
        <v>108</v>
      </c>
      <c r="C94" s="200">
        <f t="shared" si="2"/>
        <v>0</v>
      </c>
      <c r="D94" s="201"/>
      <c r="E94" s="201"/>
      <c r="F94" s="202"/>
    </row>
    <row r="95" spans="1:6" s="203" customFormat="1" ht="9.75">
      <c r="A95" s="90">
        <v>1530</v>
      </c>
      <c r="B95" s="91" t="s">
        <v>109</v>
      </c>
      <c r="C95" s="200">
        <f t="shared" si="2"/>
        <v>0</v>
      </c>
      <c r="D95" s="201"/>
      <c r="E95" s="201"/>
      <c r="F95" s="202"/>
    </row>
    <row r="96" spans="1:6" s="203" customFormat="1" ht="19.5">
      <c r="A96" s="90">
        <v>1540</v>
      </c>
      <c r="B96" s="91" t="s">
        <v>110</v>
      </c>
      <c r="C96" s="200">
        <f t="shared" si="2"/>
        <v>0</v>
      </c>
      <c r="D96" s="201"/>
      <c r="E96" s="201"/>
      <c r="F96" s="202"/>
    </row>
    <row r="97" spans="1:6" s="203" customFormat="1" ht="19.5">
      <c r="A97" s="90">
        <v>1550</v>
      </c>
      <c r="B97" s="91" t="s">
        <v>111</v>
      </c>
      <c r="C97" s="200">
        <f t="shared" si="2"/>
        <v>0</v>
      </c>
      <c r="D97" s="200">
        <f>SUM(D98:D103)</f>
        <v>0</v>
      </c>
      <c r="E97" s="200">
        <f>SUM(E98:E103)</f>
        <v>0</v>
      </c>
      <c r="F97" s="204">
        <f>SUM(F98:F103)</f>
        <v>0</v>
      </c>
    </row>
    <row r="98" spans="1:6" s="203" customFormat="1" ht="9.75">
      <c r="A98" s="106">
        <v>1551</v>
      </c>
      <c r="B98" s="91" t="s">
        <v>112</v>
      </c>
      <c r="C98" s="200">
        <f t="shared" si="2"/>
        <v>0</v>
      </c>
      <c r="D98" s="201"/>
      <c r="E98" s="201"/>
      <c r="F98" s="202"/>
    </row>
    <row r="99" spans="1:6" s="203" customFormat="1" ht="9.75">
      <c r="A99" s="106">
        <v>1552</v>
      </c>
      <c r="B99" s="91" t="s">
        <v>113</v>
      </c>
      <c r="C99" s="200">
        <f t="shared" si="2"/>
        <v>0</v>
      </c>
      <c r="D99" s="201"/>
      <c r="E99" s="201"/>
      <c r="F99" s="202"/>
    </row>
    <row r="100" spans="1:6" s="203" customFormat="1" ht="19.5">
      <c r="A100" s="106">
        <v>1553</v>
      </c>
      <c r="B100" s="91" t="s">
        <v>114</v>
      </c>
      <c r="C100" s="200">
        <f t="shared" si="2"/>
        <v>0</v>
      </c>
      <c r="D100" s="201"/>
      <c r="E100" s="201"/>
      <c r="F100" s="202"/>
    </row>
    <row r="101" spans="1:6" s="203" customFormat="1" ht="29.25">
      <c r="A101" s="106">
        <v>1554</v>
      </c>
      <c r="B101" s="91" t="s">
        <v>115</v>
      </c>
      <c r="C101" s="200">
        <f t="shared" si="2"/>
        <v>0</v>
      </c>
      <c r="D101" s="201"/>
      <c r="E101" s="201"/>
      <c r="F101" s="202"/>
    </row>
    <row r="102" spans="1:6" s="203" customFormat="1" ht="19.5">
      <c r="A102" s="106">
        <v>1555</v>
      </c>
      <c r="B102" s="91" t="s">
        <v>116</v>
      </c>
      <c r="C102" s="200">
        <f t="shared" si="2"/>
        <v>0</v>
      </c>
      <c r="D102" s="201"/>
      <c r="E102" s="201"/>
      <c r="F102" s="202"/>
    </row>
    <row r="103" spans="1:6" s="203" customFormat="1" ht="19.5">
      <c r="A103" s="106">
        <v>1559</v>
      </c>
      <c r="B103" s="91" t="s">
        <v>117</v>
      </c>
      <c r="C103" s="200">
        <f t="shared" si="2"/>
        <v>0</v>
      </c>
      <c r="D103" s="201"/>
      <c r="E103" s="201"/>
      <c r="F103" s="202"/>
    </row>
    <row r="104" spans="1:6" s="203" customFormat="1" ht="19.5">
      <c r="A104" s="90">
        <v>1560</v>
      </c>
      <c r="B104" s="91" t="s">
        <v>118</v>
      </c>
      <c r="C104" s="200">
        <f t="shared" si="2"/>
        <v>0</v>
      </c>
      <c r="D104" s="200">
        <f>SUM(D105:D112)</f>
        <v>0</v>
      </c>
      <c r="E104" s="200">
        <f>SUM(E105:E112)</f>
        <v>0</v>
      </c>
      <c r="F104" s="204">
        <f>SUM(F105:F112)</f>
        <v>0</v>
      </c>
    </row>
    <row r="105" spans="1:6" s="203" customFormat="1" ht="9.75">
      <c r="A105" s="106">
        <v>1561</v>
      </c>
      <c r="B105" s="91" t="s">
        <v>119</v>
      </c>
      <c r="C105" s="200">
        <f t="shared" si="2"/>
        <v>0</v>
      </c>
      <c r="D105" s="201"/>
      <c r="E105" s="201"/>
      <c r="F105" s="202"/>
    </row>
    <row r="106" spans="1:6" s="203" customFormat="1" ht="19.5">
      <c r="A106" s="106">
        <v>1562</v>
      </c>
      <c r="B106" s="91" t="s">
        <v>120</v>
      </c>
      <c r="C106" s="200">
        <f t="shared" si="2"/>
        <v>0</v>
      </c>
      <c r="D106" s="201"/>
      <c r="E106" s="201"/>
      <c r="F106" s="202"/>
    </row>
    <row r="107" spans="1:6" s="203" customFormat="1" ht="9.75">
      <c r="A107" s="106">
        <v>1563</v>
      </c>
      <c r="B107" s="91" t="s">
        <v>121</v>
      </c>
      <c r="C107" s="200">
        <f t="shared" si="2"/>
        <v>0</v>
      </c>
      <c r="D107" s="201"/>
      <c r="E107" s="201"/>
      <c r="F107" s="202"/>
    </row>
    <row r="108" spans="1:6" s="203" customFormat="1" ht="9.75">
      <c r="A108" s="106">
        <v>1564</v>
      </c>
      <c r="B108" s="91" t="s">
        <v>122</v>
      </c>
      <c r="C108" s="200">
        <f t="shared" si="2"/>
        <v>0</v>
      </c>
      <c r="D108" s="201"/>
      <c r="E108" s="201"/>
      <c r="F108" s="202"/>
    </row>
    <row r="109" spans="1:6" s="203" customFormat="1" ht="9.75" customHeight="1">
      <c r="A109" s="106">
        <v>1565</v>
      </c>
      <c r="B109" s="91" t="s">
        <v>123</v>
      </c>
      <c r="C109" s="200">
        <f t="shared" si="2"/>
        <v>0</v>
      </c>
      <c r="D109" s="201"/>
      <c r="E109" s="201"/>
      <c r="F109" s="202"/>
    </row>
    <row r="110" spans="1:6" s="203" customFormat="1" ht="9.75" customHeight="1">
      <c r="A110" s="106">
        <v>1566</v>
      </c>
      <c r="B110" s="110" t="s">
        <v>124</v>
      </c>
      <c r="C110" s="200">
        <f t="shared" si="2"/>
        <v>0</v>
      </c>
      <c r="D110" s="201"/>
      <c r="E110" s="201"/>
      <c r="F110" s="202"/>
    </row>
    <row r="111" spans="1:6" s="203" customFormat="1" ht="41.25" customHeight="1">
      <c r="A111" s="106">
        <v>1567</v>
      </c>
      <c r="B111" s="110" t="s">
        <v>125</v>
      </c>
      <c r="C111" s="200">
        <f t="shared" si="2"/>
        <v>0</v>
      </c>
      <c r="D111" s="201"/>
      <c r="E111" s="201"/>
      <c r="F111" s="202"/>
    </row>
    <row r="112" spans="1:6" s="203" customFormat="1" ht="9.75" customHeight="1">
      <c r="A112" s="106">
        <v>1568</v>
      </c>
      <c r="B112" s="108" t="s">
        <v>126</v>
      </c>
      <c r="C112" s="200">
        <f t="shared" si="2"/>
        <v>0</v>
      </c>
      <c r="D112" s="201"/>
      <c r="E112" s="201"/>
      <c r="F112" s="202"/>
    </row>
    <row r="113" spans="1:6" s="203" customFormat="1" ht="9.75">
      <c r="A113" s="90">
        <v>1570</v>
      </c>
      <c r="B113" s="91" t="s">
        <v>127</v>
      </c>
      <c r="C113" s="200">
        <f t="shared" si="2"/>
        <v>0</v>
      </c>
      <c r="D113" s="201"/>
      <c r="E113" s="201"/>
      <c r="F113" s="202"/>
    </row>
    <row r="114" spans="1:6" s="203" customFormat="1" ht="9.75">
      <c r="A114" s="90">
        <v>1580</v>
      </c>
      <c r="B114" s="91" t="s">
        <v>128</v>
      </c>
      <c r="C114" s="200">
        <f t="shared" si="2"/>
        <v>0</v>
      </c>
      <c r="D114" s="200">
        <f>SUM(D115:D116)</f>
        <v>0</v>
      </c>
      <c r="E114" s="200">
        <f>SUM(E115:E116)</f>
        <v>0</v>
      </c>
      <c r="F114" s="204">
        <f>SUM(F115:F116)</f>
        <v>0</v>
      </c>
    </row>
    <row r="115" spans="1:6" s="203" customFormat="1" ht="9.75">
      <c r="A115" s="106">
        <v>1581</v>
      </c>
      <c r="B115" s="91" t="s">
        <v>129</v>
      </c>
      <c r="C115" s="200">
        <f t="shared" si="2"/>
        <v>0</v>
      </c>
      <c r="D115" s="201"/>
      <c r="E115" s="201"/>
      <c r="F115" s="202"/>
    </row>
    <row r="116" spans="1:6" s="203" customFormat="1" ht="19.5">
      <c r="A116" s="106">
        <v>1583</v>
      </c>
      <c r="B116" s="91" t="s">
        <v>130</v>
      </c>
      <c r="C116" s="200">
        <f t="shared" si="2"/>
        <v>0</v>
      </c>
      <c r="D116" s="201"/>
      <c r="E116" s="201"/>
      <c r="F116" s="202"/>
    </row>
    <row r="117" spans="1:6" s="203" customFormat="1" ht="9.75">
      <c r="A117" s="90">
        <v>1590</v>
      </c>
      <c r="B117" s="91" t="s">
        <v>131</v>
      </c>
      <c r="C117" s="200">
        <f t="shared" si="2"/>
        <v>0</v>
      </c>
      <c r="D117" s="201"/>
      <c r="E117" s="201"/>
      <c r="F117" s="202"/>
    </row>
    <row r="118" spans="1:6" s="181" customFormat="1" ht="11.25">
      <c r="A118" s="86">
        <v>1600</v>
      </c>
      <c r="B118" s="87" t="s">
        <v>132</v>
      </c>
      <c r="C118" s="118">
        <f aca="true" t="shared" si="3" ref="C118:C148">SUM(D118:F118)</f>
        <v>0</v>
      </c>
      <c r="D118" s="118">
        <f>SUM(D119,D120,D121)</f>
        <v>0</v>
      </c>
      <c r="E118" s="118">
        <f>SUM(E119,E120,E121)</f>
        <v>0</v>
      </c>
      <c r="F118" s="119">
        <f>SUM(F119,F120,F121)</f>
        <v>0</v>
      </c>
    </row>
    <row r="119" spans="1:6" s="203" customFormat="1" ht="9.75">
      <c r="A119" s="90">
        <v>1610</v>
      </c>
      <c r="B119" s="91" t="s">
        <v>133</v>
      </c>
      <c r="C119" s="200">
        <f t="shared" si="3"/>
        <v>0</v>
      </c>
      <c r="D119" s="201"/>
      <c r="E119" s="201"/>
      <c r="F119" s="202"/>
    </row>
    <row r="120" spans="1:6" s="203" customFormat="1" ht="9.75">
      <c r="A120" s="90">
        <v>1620</v>
      </c>
      <c r="B120" s="91" t="s">
        <v>134</v>
      </c>
      <c r="C120" s="200">
        <f t="shared" si="3"/>
        <v>0</v>
      </c>
      <c r="D120" s="201"/>
      <c r="E120" s="201"/>
      <c r="F120" s="202"/>
    </row>
    <row r="121" spans="1:6" s="203" customFormat="1" ht="9.75">
      <c r="A121" s="90">
        <v>1630</v>
      </c>
      <c r="B121" s="91" t="s">
        <v>135</v>
      </c>
      <c r="C121" s="200">
        <f t="shared" si="3"/>
        <v>0</v>
      </c>
      <c r="D121" s="201"/>
      <c r="E121" s="201"/>
      <c r="F121" s="202"/>
    </row>
    <row r="122" spans="1:6" s="181" customFormat="1" ht="22.5">
      <c r="A122" s="86">
        <v>2000</v>
      </c>
      <c r="B122" s="87" t="s">
        <v>136</v>
      </c>
      <c r="C122" s="118">
        <f t="shared" si="3"/>
        <v>0</v>
      </c>
      <c r="D122" s="205"/>
      <c r="E122" s="205"/>
      <c r="F122" s="206"/>
    </row>
    <row r="123" spans="1:6" s="181" customFormat="1" ht="11.25">
      <c r="A123" s="86">
        <v>3000</v>
      </c>
      <c r="B123" s="87" t="s">
        <v>137</v>
      </c>
      <c r="C123" s="118">
        <f t="shared" si="3"/>
        <v>0</v>
      </c>
      <c r="D123" s="118">
        <f>SUM(D124,D125,D126,D127,D128,D129,D130)</f>
        <v>0</v>
      </c>
      <c r="E123" s="118">
        <f>SUM(E124,E125,E126,E127,E128,E129,E130)</f>
        <v>0</v>
      </c>
      <c r="F123" s="119">
        <f>SUM(F124,F125,F126,F127,F128,F129,F130)</f>
        <v>0</v>
      </c>
    </row>
    <row r="124" spans="1:6" s="173" customFormat="1" ht="11.25">
      <c r="A124" s="85">
        <v>3100</v>
      </c>
      <c r="B124" s="45" t="s">
        <v>138</v>
      </c>
      <c r="C124" s="65">
        <f t="shared" si="3"/>
        <v>0</v>
      </c>
      <c r="D124" s="51"/>
      <c r="E124" s="51"/>
      <c r="F124" s="52"/>
    </row>
    <row r="125" spans="1:6" s="173" customFormat="1" ht="22.5">
      <c r="A125" s="85">
        <v>3200</v>
      </c>
      <c r="B125" s="45" t="s">
        <v>139</v>
      </c>
      <c r="C125" s="65">
        <f t="shared" si="3"/>
        <v>0</v>
      </c>
      <c r="D125" s="51"/>
      <c r="E125" s="51"/>
      <c r="F125" s="52"/>
    </row>
    <row r="126" spans="1:6" s="173" customFormat="1" ht="11.25">
      <c r="A126" s="85">
        <v>3300</v>
      </c>
      <c r="B126" s="45" t="s">
        <v>140</v>
      </c>
      <c r="C126" s="65">
        <f t="shared" si="3"/>
        <v>0</v>
      </c>
      <c r="D126" s="51"/>
      <c r="E126" s="51"/>
      <c r="F126" s="52"/>
    </row>
    <row r="127" spans="1:6" s="173" customFormat="1" ht="22.5">
      <c r="A127" s="85">
        <v>3400</v>
      </c>
      <c r="B127" s="45" t="s">
        <v>141</v>
      </c>
      <c r="C127" s="65">
        <f t="shared" si="3"/>
        <v>0</v>
      </c>
      <c r="D127" s="51"/>
      <c r="E127" s="51"/>
      <c r="F127" s="52"/>
    </row>
    <row r="128" spans="1:6" s="173" customFormat="1" ht="11.25">
      <c r="A128" s="85">
        <v>3500</v>
      </c>
      <c r="B128" s="45" t="s">
        <v>142</v>
      </c>
      <c r="C128" s="65">
        <f t="shared" si="3"/>
        <v>0</v>
      </c>
      <c r="D128" s="51"/>
      <c r="E128" s="51"/>
      <c r="F128" s="52"/>
    </row>
    <row r="129" spans="1:6" s="173" customFormat="1" ht="11.25">
      <c r="A129" s="85">
        <v>3600</v>
      </c>
      <c r="B129" s="45" t="s">
        <v>143</v>
      </c>
      <c r="C129" s="65">
        <f t="shared" si="3"/>
        <v>0</v>
      </c>
      <c r="D129" s="51"/>
      <c r="E129" s="51"/>
      <c r="F129" s="52"/>
    </row>
    <row r="130" spans="1:6" s="173" customFormat="1" ht="22.5">
      <c r="A130" s="85">
        <v>3800</v>
      </c>
      <c r="B130" s="45" t="s">
        <v>144</v>
      </c>
      <c r="C130" s="65">
        <f t="shared" si="3"/>
        <v>0</v>
      </c>
      <c r="D130" s="51"/>
      <c r="E130" s="51"/>
      <c r="F130" s="52"/>
    </row>
    <row r="131" spans="1:6" s="209" customFormat="1" ht="38.25">
      <c r="A131" s="112"/>
      <c r="B131" s="113" t="s">
        <v>145</v>
      </c>
      <c r="C131" s="207">
        <f t="shared" si="3"/>
        <v>449875</v>
      </c>
      <c r="D131" s="207">
        <f>SUM(D132,D144,D145)</f>
        <v>449875</v>
      </c>
      <c r="E131" s="207">
        <f>SUM(E132,E144,E145)</f>
        <v>0</v>
      </c>
      <c r="F131" s="208">
        <f>SUM(F132,F144,F145)</f>
        <v>0</v>
      </c>
    </row>
    <row r="132" spans="1:6" s="181" customFormat="1" ht="11.25">
      <c r="A132" s="117">
        <v>4000</v>
      </c>
      <c r="B132" s="54" t="s">
        <v>146</v>
      </c>
      <c r="C132" s="118">
        <f t="shared" si="3"/>
        <v>100000</v>
      </c>
      <c r="D132" s="118">
        <f>SUM(D133,D139,D140,D141,D142,D143)</f>
        <v>100000</v>
      </c>
      <c r="E132" s="118">
        <f>SUM(E133,E139,E140,E141,E142,E143)</f>
        <v>0</v>
      </c>
      <c r="F132" s="119">
        <f>SUM(F133,F139,F140,F141,F142,F143)</f>
        <v>0</v>
      </c>
    </row>
    <row r="133" spans="1:6" s="173" customFormat="1" ht="22.5">
      <c r="A133" s="85">
        <v>4100</v>
      </c>
      <c r="B133" s="45" t="s">
        <v>147</v>
      </c>
      <c r="C133" s="65">
        <f t="shared" si="3"/>
        <v>50000</v>
      </c>
      <c r="D133" s="65">
        <f>SUM(D134:D138)</f>
        <v>50000</v>
      </c>
      <c r="E133" s="65">
        <f>SUM(E134:E138)</f>
        <v>0</v>
      </c>
      <c r="F133" s="120">
        <f>SUM(F134:F138)</f>
        <v>0</v>
      </c>
    </row>
    <row r="134" spans="1:6" s="203" customFormat="1" ht="9.75">
      <c r="A134" s="90">
        <v>4110</v>
      </c>
      <c r="B134" s="91" t="s">
        <v>148</v>
      </c>
      <c r="C134" s="103">
        <f t="shared" si="3"/>
        <v>0</v>
      </c>
      <c r="D134" s="93"/>
      <c r="E134" s="93"/>
      <c r="F134" s="97"/>
    </row>
    <row r="135" spans="1:6" s="203" customFormat="1" ht="9.75">
      <c r="A135" s="90">
        <v>4140</v>
      </c>
      <c r="B135" s="91" t="s">
        <v>149</v>
      </c>
      <c r="C135" s="103">
        <f t="shared" si="3"/>
        <v>0</v>
      </c>
      <c r="D135" s="93"/>
      <c r="E135" s="93"/>
      <c r="F135" s="97"/>
    </row>
    <row r="136" spans="1:6" s="203" customFormat="1" ht="9.75">
      <c r="A136" s="90">
        <v>4150</v>
      </c>
      <c r="B136" s="91" t="s">
        <v>150</v>
      </c>
      <c r="C136" s="103">
        <f t="shared" si="3"/>
        <v>0</v>
      </c>
      <c r="D136" s="93"/>
      <c r="E136" s="93"/>
      <c r="F136" s="97"/>
    </row>
    <row r="137" spans="1:6" s="203" customFormat="1" ht="9.75">
      <c r="A137" s="90">
        <v>4160</v>
      </c>
      <c r="B137" s="91" t="s">
        <v>151</v>
      </c>
      <c r="C137" s="103">
        <f t="shared" si="3"/>
        <v>0</v>
      </c>
      <c r="D137" s="93"/>
      <c r="E137" s="93"/>
      <c r="F137" s="97"/>
    </row>
    <row r="138" spans="1:6" s="203" customFormat="1" ht="9.75">
      <c r="A138" s="90">
        <v>4180</v>
      </c>
      <c r="B138" s="91" t="s">
        <v>152</v>
      </c>
      <c r="C138" s="103">
        <f t="shared" si="3"/>
        <v>50000</v>
      </c>
      <c r="D138" s="93">
        <v>50000</v>
      </c>
      <c r="E138" s="93"/>
      <c r="F138" s="97"/>
    </row>
    <row r="139" spans="1:6" s="173" customFormat="1" ht="22.5">
      <c r="A139" s="85">
        <v>4200</v>
      </c>
      <c r="B139" s="45" t="s">
        <v>153</v>
      </c>
      <c r="C139" s="65">
        <f t="shared" si="3"/>
        <v>0</v>
      </c>
      <c r="D139" s="51"/>
      <c r="E139" s="51"/>
      <c r="F139" s="52"/>
    </row>
    <row r="140" spans="1:6" s="173" customFormat="1" ht="11.25">
      <c r="A140" s="85">
        <v>4300</v>
      </c>
      <c r="B140" s="121" t="s">
        <v>154</v>
      </c>
      <c r="C140" s="65">
        <f t="shared" si="3"/>
        <v>0</v>
      </c>
      <c r="D140" s="51"/>
      <c r="E140" s="51"/>
      <c r="F140" s="52"/>
    </row>
    <row r="141" spans="1:6" s="173" customFormat="1" ht="33.75">
      <c r="A141" s="122">
        <v>4400</v>
      </c>
      <c r="B141" s="121" t="s">
        <v>155</v>
      </c>
      <c r="C141" s="65">
        <f t="shared" si="3"/>
        <v>0</v>
      </c>
      <c r="D141" s="51"/>
      <c r="E141" s="51"/>
      <c r="F141" s="52"/>
    </row>
    <row r="142" spans="1:6" s="173" customFormat="1" ht="22.5">
      <c r="A142" s="85">
        <v>4500</v>
      </c>
      <c r="B142" s="121" t="s">
        <v>156</v>
      </c>
      <c r="C142" s="65">
        <f t="shared" si="3"/>
        <v>0</v>
      </c>
      <c r="D142" s="51"/>
      <c r="E142" s="51"/>
      <c r="F142" s="52"/>
    </row>
    <row r="143" spans="1:6" s="173" customFormat="1" ht="11.25">
      <c r="A143" s="85">
        <v>4700</v>
      </c>
      <c r="B143" s="121" t="s">
        <v>157</v>
      </c>
      <c r="C143" s="65">
        <f t="shared" si="3"/>
        <v>50000</v>
      </c>
      <c r="D143" s="51">
        <v>50000</v>
      </c>
      <c r="E143" s="51"/>
      <c r="F143" s="52"/>
    </row>
    <row r="144" spans="1:6" s="173" customFormat="1" ht="11.25">
      <c r="A144" s="85">
        <v>6000</v>
      </c>
      <c r="B144" s="123" t="s">
        <v>158</v>
      </c>
      <c r="C144" s="61">
        <f t="shared" si="3"/>
        <v>0</v>
      </c>
      <c r="D144" s="210"/>
      <c r="E144" s="210"/>
      <c r="F144" s="211"/>
    </row>
    <row r="145" spans="1:6" s="181" customFormat="1" ht="11.25">
      <c r="A145" s="86">
        <v>7000</v>
      </c>
      <c r="B145" s="124" t="s">
        <v>159</v>
      </c>
      <c r="C145" s="118">
        <f t="shared" si="3"/>
        <v>349875</v>
      </c>
      <c r="D145" s="205">
        <f>200000+93000+40000+12675+4200</f>
        <v>349875</v>
      </c>
      <c r="E145" s="205"/>
      <c r="F145" s="206"/>
    </row>
    <row r="146" spans="1:6" s="181" customFormat="1" ht="11.25">
      <c r="A146" s="125"/>
      <c r="B146" s="126" t="s">
        <v>160</v>
      </c>
      <c r="C146" s="178">
        <f t="shared" si="3"/>
        <v>0</v>
      </c>
      <c r="D146" s="212">
        <f>SUM(D147:D148)</f>
        <v>0</v>
      </c>
      <c r="E146" s="212">
        <f>SUM(E147:E148)</f>
        <v>0</v>
      </c>
      <c r="F146" s="213">
        <f>SUM(F147:F148)</f>
        <v>0</v>
      </c>
    </row>
    <row r="147" spans="1:6" s="181" customFormat="1" ht="11.25">
      <c r="A147" s="125"/>
      <c r="B147" s="128" t="s">
        <v>19</v>
      </c>
      <c r="C147" s="178">
        <f t="shared" si="3"/>
        <v>0</v>
      </c>
      <c r="D147" s="179"/>
      <c r="E147" s="179"/>
      <c r="F147" s="180"/>
    </row>
    <row r="148" spans="1:6" s="181" customFormat="1" ht="11.25">
      <c r="A148" s="125"/>
      <c r="B148" s="128" t="s">
        <v>20</v>
      </c>
      <c r="C148" s="178">
        <f t="shared" si="3"/>
        <v>0</v>
      </c>
      <c r="D148" s="179"/>
      <c r="E148" s="179"/>
      <c r="F148" s="180"/>
    </row>
    <row r="149" spans="1:6" s="214" customFormat="1" ht="8.25">
      <c r="A149" s="129"/>
      <c r="B149" s="130" t="s">
        <v>161</v>
      </c>
      <c r="C149" s="214">
        <f>SUM(C146,C145,C144,C132,C123,C122,C118,C82,C35,C32,C31,C26)</f>
        <v>449875</v>
      </c>
      <c r="D149" s="214">
        <f>SUM(D146,D145,D144,D132,D123,D122,D118,D82,D35,D32,D31,D26)</f>
        <v>449875</v>
      </c>
      <c r="E149" s="214">
        <f>SUM(E146,E145,E144,E132,E123,E122,E118,E82,E35,E32,E31,E26)</f>
        <v>0</v>
      </c>
      <c r="F149" s="215">
        <f>SUM(F146,F145,F144,F132,F123,F122,F118,F82,F35,F32,F31,F26)</f>
        <v>0</v>
      </c>
    </row>
    <row r="150" s="217" customFormat="1" ht="11.25">
      <c r="A150" s="216"/>
    </row>
    <row r="151" s="217" customFormat="1" ht="11.25">
      <c r="A151" s="216"/>
    </row>
    <row r="152" s="217" customFormat="1" ht="11.25">
      <c r="A152" s="216"/>
    </row>
    <row r="153" s="217" customFormat="1" ht="11.25">
      <c r="A153" s="216"/>
    </row>
    <row r="154" s="217" customFormat="1" ht="11.25">
      <c r="A154" s="216"/>
    </row>
    <row r="155" s="217" customFormat="1" ht="11.25">
      <c r="A155" s="216"/>
    </row>
    <row r="156" s="217" customFormat="1" ht="11.25">
      <c r="A156" s="216"/>
    </row>
    <row r="157" s="217" customFormat="1" ht="11.25">
      <c r="A157" s="216"/>
    </row>
    <row r="158" s="217" customFormat="1" ht="11.25">
      <c r="A158" s="216"/>
    </row>
    <row r="159" s="217" customFormat="1" ht="11.25">
      <c r="A159" s="216"/>
    </row>
    <row r="160" s="217" customFormat="1" ht="11.25">
      <c r="A160" s="216"/>
    </row>
    <row r="161" s="217" customFormat="1" ht="11.25">
      <c r="A161" s="216"/>
    </row>
    <row r="162" s="217" customFormat="1" ht="11.25">
      <c r="A162" s="216"/>
    </row>
    <row r="163" s="217" customFormat="1" ht="11.25">
      <c r="A163" s="216"/>
    </row>
    <row r="164" s="217" customFormat="1" ht="11.25">
      <c r="A164" s="216"/>
    </row>
    <row r="165" s="217" customFormat="1" ht="11.25">
      <c r="A165" s="216"/>
    </row>
    <row r="166" s="217" customFormat="1" ht="11.25">
      <c r="A166" s="216"/>
    </row>
    <row r="167" s="217" customFormat="1" ht="11.25">
      <c r="A167" s="216"/>
    </row>
    <row r="168" s="217" customFormat="1" ht="11.25">
      <c r="A168" s="216"/>
    </row>
    <row r="169" s="217" customFormat="1" ht="11.25">
      <c r="A169" s="216"/>
    </row>
    <row r="170" s="217" customFormat="1" ht="11.25">
      <c r="A170" s="216"/>
    </row>
    <row r="171" s="217" customFormat="1" ht="11.25">
      <c r="A171" s="216"/>
    </row>
    <row r="172" s="217" customFormat="1" ht="11.25">
      <c r="A172" s="216"/>
    </row>
    <row r="173" s="217" customFormat="1" ht="11.25">
      <c r="A173" s="216"/>
    </row>
    <row r="174" s="217" customFormat="1" ht="11.25">
      <c r="A174" s="216"/>
    </row>
    <row r="175" s="217" customFormat="1" ht="11.25">
      <c r="A175" s="216"/>
    </row>
    <row r="176" s="217" customFormat="1" ht="11.25">
      <c r="A176" s="216"/>
    </row>
    <row r="177" s="217" customFormat="1" ht="11.25">
      <c r="A177" s="216"/>
    </row>
    <row r="178" s="217" customFormat="1" ht="11.25">
      <c r="A178" s="216"/>
    </row>
    <row r="179" s="217" customFormat="1" ht="11.25">
      <c r="A179" s="216"/>
    </row>
    <row r="180" s="217" customFormat="1" ht="11.25">
      <c r="A180" s="216"/>
    </row>
    <row r="181" s="217" customFormat="1" ht="11.25">
      <c r="A181" s="216"/>
    </row>
    <row r="182" s="217" customFormat="1" ht="11.25">
      <c r="A182" s="216"/>
    </row>
    <row r="183" s="217" customFormat="1" ht="11.25">
      <c r="A183" s="216"/>
    </row>
    <row r="184" s="217" customFormat="1" ht="11.25">
      <c r="A184" s="216"/>
    </row>
    <row r="185" s="217" customFormat="1" ht="11.25">
      <c r="A185" s="216"/>
    </row>
    <row r="186" s="217" customFormat="1" ht="11.25">
      <c r="A186" s="216"/>
    </row>
    <row r="187" s="217" customFormat="1" ht="11.25">
      <c r="A187" s="216"/>
    </row>
    <row r="188" s="217" customFormat="1" ht="11.25">
      <c r="A188" s="216"/>
    </row>
    <row r="189" s="217" customFormat="1" ht="11.25">
      <c r="A189" s="216"/>
    </row>
    <row r="190" s="217" customFormat="1" ht="11.25">
      <c r="A190" s="216"/>
    </row>
    <row r="191" s="217" customFormat="1" ht="11.25">
      <c r="A191" s="216"/>
    </row>
    <row r="192" s="217" customFormat="1" ht="11.25">
      <c r="A192" s="216"/>
    </row>
    <row r="193" s="217" customFormat="1" ht="11.25">
      <c r="A193" s="216"/>
    </row>
    <row r="194" s="217" customFormat="1" ht="11.25">
      <c r="A194" s="216"/>
    </row>
    <row r="195" s="217" customFormat="1" ht="11.25">
      <c r="A195" s="216"/>
    </row>
    <row r="196" s="217" customFormat="1" ht="11.25">
      <c r="A196" s="216"/>
    </row>
    <row r="197" s="217" customFormat="1" ht="11.25">
      <c r="A197" s="216"/>
    </row>
    <row r="198" s="217" customFormat="1" ht="11.25">
      <c r="A198" s="216"/>
    </row>
    <row r="199" s="217" customFormat="1" ht="11.25">
      <c r="A199" s="216"/>
    </row>
    <row r="200" s="217" customFormat="1" ht="11.25">
      <c r="A200" s="216"/>
    </row>
    <row r="201" s="217" customFormat="1" ht="11.25">
      <c r="A201" s="216"/>
    </row>
    <row r="202" s="217" customFormat="1" ht="11.25">
      <c r="A202" s="216"/>
    </row>
    <row r="203" s="217" customFormat="1" ht="11.25">
      <c r="A203" s="216"/>
    </row>
    <row r="204" s="217" customFormat="1" ht="11.25">
      <c r="A204" s="216"/>
    </row>
    <row r="205" s="217" customFormat="1" ht="11.25">
      <c r="A205" s="216"/>
    </row>
    <row r="206" s="217" customFormat="1" ht="11.25">
      <c r="A206" s="216"/>
    </row>
    <row r="207" s="217" customFormat="1" ht="11.25">
      <c r="A207" s="216"/>
    </row>
    <row r="208" s="217" customFormat="1" ht="11.25">
      <c r="A208" s="216"/>
    </row>
    <row r="209" s="217" customFormat="1" ht="11.25">
      <c r="A209" s="216"/>
    </row>
    <row r="210" s="217" customFormat="1" ht="11.25">
      <c r="A210" s="216"/>
    </row>
    <row r="211" s="217" customFormat="1" ht="11.25">
      <c r="A211" s="216"/>
    </row>
    <row r="212" s="217" customFormat="1" ht="11.25">
      <c r="A212" s="216"/>
    </row>
    <row r="213" s="217" customFormat="1" ht="11.25">
      <c r="A213" s="216"/>
    </row>
    <row r="214" s="217" customFormat="1" ht="11.25">
      <c r="A214" s="216"/>
    </row>
    <row r="215" s="217" customFormat="1" ht="11.25">
      <c r="A215" s="216"/>
    </row>
    <row r="216" s="217" customFormat="1" ht="11.25">
      <c r="A216" s="216"/>
    </row>
    <row r="217" s="217" customFormat="1" ht="11.25">
      <c r="A217" s="216"/>
    </row>
    <row r="218" s="217" customFormat="1" ht="11.25">
      <c r="A218" s="216"/>
    </row>
    <row r="219" s="217" customFormat="1" ht="11.25">
      <c r="A219" s="216"/>
    </row>
    <row r="220" s="217" customFormat="1" ht="11.25">
      <c r="A220" s="216"/>
    </row>
    <row r="221" s="217" customFormat="1" ht="11.25">
      <c r="A221" s="216"/>
    </row>
    <row r="222" s="217" customFormat="1" ht="11.25">
      <c r="A222" s="216"/>
    </row>
    <row r="223" s="217" customFormat="1" ht="11.25">
      <c r="A223" s="216"/>
    </row>
    <row r="224" s="217" customFormat="1" ht="11.25">
      <c r="A224" s="216"/>
    </row>
    <row r="225" s="217" customFormat="1" ht="11.25">
      <c r="A225" s="216"/>
    </row>
    <row r="226" s="217" customFormat="1" ht="11.25">
      <c r="A226" s="216"/>
    </row>
    <row r="227" s="217" customFormat="1" ht="11.25">
      <c r="A227" s="216"/>
    </row>
    <row r="228" s="217" customFormat="1" ht="11.25">
      <c r="A228" s="216"/>
    </row>
    <row r="229" s="217" customFormat="1" ht="11.25">
      <c r="A229" s="216"/>
    </row>
    <row r="230" s="217" customFormat="1" ht="11.25">
      <c r="A230" s="216"/>
    </row>
    <row r="231" s="217" customFormat="1" ht="11.25">
      <c r="A231" s="216"/>
    </row>
    <row r="232" s="217" customFormat="1" ht="11.25">
      <c r="A232" s="216"/>
    </row>
    <row r="233" s="217" customFormat="1" ht="11.25">
      <c r="A233" s="216"/>
    </row>
    <row r="234" s="217" customFormat="1" ht="11.25">
      <c r="A234" s="216"/>
    </row>
    <row r="235" s="217" customFormat="1" ht="11.25">
      <c r="A235" s="216"/>
    </row>
    <row r="236" s="217" customFormat="1" ht="11.25">
      <c r="A236" s="216"/>
    </row>
    <row r="237" s="217" customFormat="1" ht="11.25">
      <c r="A237" s="216"/>
    </row>
    <row r="238" s="217" customFormat="1" ht="11.25">
      <c r="A238" s="216"/>
    </row>
    <row r="239" s="217" customFormat="1" ht="11.25">
      <c r="A239" s="216"/>
    </row>
    <row r="240" s="217" customFormat="1" ht="11.25">
      <c r="A240" s="216"/>
    </row>
    <row r="241" s="217" customFormat="1" ht="11.25">
      <c r="A241" s="216"/>
    </row>
    <row r="242" s="217" customFormat="1" ht="11.25">
      <c r="A242" s="216"/>
    </row>
    <row r="243" s="217" customFormat="1" ht="11.25">
      <c r="A243" s="216"/>
    </row>
    <row r="244" s="217" customFormat="1" ht="11.25">
      <c r="A244" s="216"/>
    </row>
    <row r="245" s="217" customFormat="1" ht="11.25">
      <c r="A245" s="216"/>
    </row>
    <row r="246" s="217" customFormat="1" ht="11.25">
      <c r="A246" s="216"/>
    </row>
    <row r="247" s="217" customFormat="1" ht="11.25">
      <c r="A247" s="216"/>
    </row>
    <row r="248" s="217" customFormat="1" ht="11.25">
      <c r="A248" s="216"/>
    </row>
    <row r="249" s="217" customFormat="1" ht="11.25">
      <c r="A249" s="216"/>
    </row>
    <row r="250" s="217" customFormat="1" ht="11.25">
      <c r="A250" s="216"/>
    </row>
    <row r="251" s="217" customFormat="1" ht="11.25">
      <c r="A251" s="216"/>
    </row>
    <row r="252" s="217" customFormat="1" ht="11.25">
      <c r="A252" s="216"/>
    </row>
    <row r="253" s="217" customFormat="1" ht="11.25">
      <c r="A253" s="216"/>
    </row>
    <row r="254" s="217" customFormat="1" ht="11.25">
      <c r="A254" s="216"/>
    </row>
    <row r="255" s="217" customFormat="1" ht="11.25">
      <c r="A255" s="216"/>
    </row>
    <row r="256" s="217" customFormat="1" ht="11.25">
      <c r="A256" s="216"/>
    </row>
    <row r="257" s="217" customFormat="1" ht="11.25">
      <c r="A257" s="216"/>
    </row>
    <row r="258" s="217" customFormat="1" ht="11.25">
      <c r="A258" s="216"/>
    </row>
    <row r="259" s="217" customFormat="1" ht="11.25">
      <c r="A259" s="216"/>
    </row>
    <row r="260" s="217" customFormat="1" ht="11.25">
      <c r="A260" s="216"/>
    </row>
    <row r="261" s="217" customFormat="1" ht="11.25">
      <c r="A261" s="216"/>
    </row>
    <row r="262" s="217" customFormat="1" ht="11.25">
      <c r="A262" s="216"/>
    </row>
    <row r="263" s="217" customFormat="1" ht="11.25">
      <c r="A263" s="216"/>
    </row>
    <row r="264" s="217" customFormat="1" ht="11.25">
      <c r="A264" s="216"/>
    </row>
    <row r="265" s="217" customFormat="1" ht="11.25">
      <c r="A265" s="216"/>
    </row>
    <row r="266" s="217" customFormat="1" ht="11.25">
      <c r="A266" s="216"/>
    </row>
    <row r="267" s="217" customFormat="1" ht="11.25">
      <c r="A267" s="216"/>
    </row>
    <row r="268" s="217" customFormat="1" ht="11.25">
      <c r="A268" s="216"/>
    </row>
    <row r="269" s="217" customFormat="1" ht="11.25">
      <c r="A269" s="216"/>
    </row>
    <row r="270" s="217" customFormat="1" ht="11.25">
      <c r="A270" s="216"/>
    </row>
    <row r="271" s="217" customFormat="1" ht="11.25">
      <c r="A271" s="216"/>
    </row>
    <row r="272" s="217" customFormat="1" ht="11.25">
      <c r="A272" s="216"/>
    </row>
    <row r="273" s="217" customFormat="1" ht="11.25">
      <c r="A273" s="216"/>
    </row>
    <row r="274" s="217" customFormat="1" ht="11.25">
      <c r="A274" s="216"/>
    </row>
    <row r="275" s="217" customFormat="1" ht="11.25">
      <c r="A275" s="216"/>
    </row>
    <row r="276" s="217" customFormat="1" ht="11.25">
      <c r="A276" s="216"/>
    </row>
    <row r="277" s="217" customFormat="1" ht="11.25">
      <c r="A277" s="216"/>
    </row>
    <row r="278" s="217" customFormat="1" ht="11.25">
      <c r="A278" s="216"/>
    </row>
    <row r="279" s="217" customFormat="1" ht="11.25">
      <c r="A279" s="216"/>
    </row>
    <row r="280" s="217" customFormat="1" ht="11.25">
      <c r="A280" s="216"/>
    </row>
    <row r="281" s="217" customFormat="1" ht="11.25">
      <c r="A281" s="216"/>
    </row>
    <row r="282" s="217" customFormat="1" ht="11.25">
      <c r="A282" s="216"/>
    </row>
    <row r="283" s="217" customFormat="1" ht="11.25">
      <c r="A283" s="216"/>
    </row>
    <row r="284" s="217" customFormat="1" ht="11.25">
      <c r="A284" s="216"/>
    </row>
    <row r="285" s="217" customFormat="1" ht="11.25">
      <c r="A285" s="216"/>
    </row>
    <row r="286" s="217" customFormat="1" ht="11.25">
      <c r="A286" s="216"/>
    </row>
    <row r="287" s="217" customFormat="1" ht="11.25">
      <c r="A287" s="216"/>
    </row>
    <row r="288" s="217" customFormat="1" ht="11.25">
      <c r="A288" s="216"/>
    </row>
    <row r="289" s="217" customFormat="1" ht="11.25">
      <c r="A289" s="216"/>
    </row>
    <row r="290" s="217" customFormat="1" ht="11.25">
      <c r="A290" s="216"/>
    </row>
    <row r="291" s="217" customFormat="1" ht="11.25">
      <c r="A291" s="216"/>
    </row>
    <row r="292" s="217" customFormat="1" ht="11.25">
      <c r="A292" s="216"/>
    </row>
    <row r="293" s="217" customFormat="1" ht="11.25">
      <c r="A293" s="216"/>
    </row>
    <row r="294" s="217" customFormat="1" ht="11.25">
      <c r="A294" s="216"/>
    </row>
    <row r="295" s="217" customFormat="1" ht="11.25">
      <c r="A295" s="216"/>
    </row>
    <row r="296" s="217" customFormat="1" ht="11.25">
      <c r="A296" s="216"/>
    </row>
    <row r="297" s="217" customFormat="1" ht="11.25">
      <c r="A297" s="216"/>
    </row>
    <row r="298" s="217" customFormat="1" ht="11.25">
      <c r="A298" s="216"/>
    </row>
    <row r="299" s="217" customFormat="1" ht="11.25">
      <c r="A299" s="216"/>
    </row>
    <row r="300" s="217" customFormat="1" ht="11.25">
      <c r="A300" s="216"/>
    </row>
    <row r="301" s="217" customFormat="1" ht="11.25">
      <c r="A301" s="216"/>
    </row>
    <row r="302" s="217" customFormat="1" ht="11.25">
      <c r="A302" s="216"/>
    </row>
    <row r="303" s="217" customFormat="1" ht="11.25">
      <c r="A303" s="216"/>
    </row>
    <row r="304" s="217" customFormat="1" ht="11.25">
      <c r="A304" s="216"/>
    </row>
    <row r="305" s="217" customFormat="1" ht="11.25">
      <c r="A305" s="216"/>
    </row>
    <row r="306" s="217" customFormat="1" ht="11.25">
      <c r="A306" s="216"/>
    </row>
    <row r="307" s="217" customFormat="1" ht="11.25">
      <c r="A307" s="216"/>
    </row>
    <row r="308" s="217" customFormat="1" ht="11.25">
      <c r="A308" s="216"/>
    </row>
    <row r="309" s="217" customFormat="1" ht="11.25">
      <c r="A309" s="216"/>
    </row>
    <row r="310" s="217" customFormat="1" ht="11.25">
      <c r="A310" s="216"/>
    </row>
    <row r="311" s="217" customFormat="1" ht="11.25">
      <c r="A311" s="216"/>
    </row>
    <row r="312" s="217" customFormat="1" ht="11.25">
      <c r="A312" s="216"/>
    </row>
    <row r="313" s="217" customFormat="1" ht="11.25">
      <c r="A313" s="216"/>
    </row>
  </sheetData>
  <sheetProtection/>
  <mergeCells count="4">
    <mergeCell ref="C9:F9"/>
    <mergeCell ref="C10:F10"/>
    <mergeCell ref="A2:F2"/>
    <mergeCell ref="A3:F3"/>
  </mergeCells>
  <printOptions gridLines="1" horizontalCentered="1"/>
  <pageMargins left="1.220472440944882" right="0.6299212598425197" top="0.6299212598425197" bottom="0.3937007874015748" header="0.2362204724409449" footer="0.1968503937007874"/>
  <pageSetup horizontalDpi="300" verticalDpi="300" orientation="portrait" paperSize="9" scale="90" r:id="rId1"/>
  <headerFooter alignWithMargins="0">
    <oddHeader>&amp;RTāme Nr.7.1.2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323"/>
  <sheetViews>
    <sheetView view="pageBreakPreview" zoomScaleSheetLayoutView="100" workbookViewId="0" topLeftCell="A1">
      <selection activeCell="A4" sqref="A4"/>
    </sheetView>
  </sheetViews>
  <sheetFormatPr defaultColWidth="9.140625" defaultRowHeight="12.75"/>
  <cols>
    <col min="1" max="1" width="7.57421875" style="135" customWidth="1"/>
    <col min="2" max="2" width="20.421875" style="136" customWidth="1"/>
    <col min="3" max="3" width="8.421875" style="136" customWidth="1"/>
    <col min="4" max="5" width="7.8515625" style="136" customWidth="1"/>
    <col min="6" max="8" width="7.140625" style="136" customWidth="1"/>
    <col min="9" max="9" width="0.13671875" style="136" hidden="1" customWidth="1"/>
    <col min="10" max="11" width="0" style="136" hidden="1" customWidth="1"/>
    <col min="12" max="16384" width="9.140625" style="136" customWidth="1"/>
  </cols>
  <sheetData>
    <row r="1" spans="1:8" s="3" customFormat="1" ht="12.75">
      <c r="A1" s="1"/>
      <c r="B1" s="2"/>
      <c r="C1" s="2"/>
      <c r="D1" s="2"/>
      <c r="E1" s="2"/>
      <c r="F1" s="2"/>
      <c r="G1" s="2"/>
      <c r="H1" s="2"/>
    </row>
    <row r="2" spans="1:8" s="3" customFormat="1" ht="18">
      <c r="A2" s="1"/>
      <c r="B2" s="4"/>
      <c r="C2" s="2"/>
      <c r="D2" s="2"/>
      <c r="E2" s="2"/>
      <c r="F2" s="2"/>
      <c r="G2" s="2"/>
      <c r="H2" s="2"/>
    </row>
    <row r="3" spans="1:8" s="3" customFormat="1" ht="18" customHeight="1">
      <c r="A3" s="318" t="s">
        <v>0</v>
      </c>
      <c r="B3" s="318"/>
      <c r="C3" s="318"/>
      <c r="D3" s="318"/>
      <c r="E3" s="318"/>
      <c r="F3" s="318"/>
      <c r="G3" s="318"/>
      <c r="H3" s="318"/>
    </row>
    <row r="4" spans="1:8" s="3" customFormat="1" ht="18">
      <c r="A4" s="1"/>
      <c r="B4" s="5"/>
      <c r="C4" s="6"/>
      <c r="D4" s="2"/>
      <c r="E4" s="2"/>
      <c r="F4" s="2"/>
      <c r="G4" s="2"/>
      <c r="H4" s="2"/>
    </row>
    <row r="5" spans="1:8" s="3" customFormat="1" ht="12.75">
      <c r="A5" s="1" t="s">
        <v>1</v>
      </c>
      <c r="B5" s="7" t="s">
        <v>167</v>
      </c>
      <c r="C5" s="7"/>
      <c r="D5" s="7"/>
      <c r="E5" s="7"/>
      <c r="F5" s="7"/>
      <c r="G5" s="7"/>
      <c r="H5" s="7"/>
    </row>
    <row r="6" spans="1:8" s="3" customFormat="1" ht="12.75">
      <c r="A6" s="1" t="s">
        <v>2</v>
      </c>
      <c r="B6" s="2" t="s">
        <v>196</v>
      </c>
      <c r="C6" s="2"/>
      <c r="D6" s="2"/>
      <c r="E6" s="2"/>
      <c r="F6" s="2"/>
      <c r="G6" s="2"/>
      <c r="H6" s="2"/>
    </row>
    <row r="7" spans="1:8" s="3" customFormat="1" ht="12.75">
      <c r="A7" s="1" t="s">
        <v>198</v>
      </c>
      <c r="B7" s="2"/>
      <c r="C7" s="2"/>
      <c r="D7" s="2"/>
      <c r="E7" s="2"/>
      <c r="F7" s="2"/>
      <c r="G7" s="2"/>
      <c r="H7" s="2"/>
    </row>
    <row r="8" spans="1:8" s="3" customFormat="1" ht="13.5" thickBot="1">
      <c r="A8" s="1" t="s">
        <v>168</v>
      </c>
      <c r="B8" s="2"/>
      <c r="C8" s="2"/>
      <c r="D8" s="2"/>
      <c r="E8" s="2"/>
      <c r="F8" s="2"/>
      <c r="G8" s="2"/>
      <c r="H8" s="2"/>
    </row>
    <row r="9" spans="1:8" s="10" customFormat="1" ht="12.75" customHeight="1">
      <c r="A9" s="8"/>
      <c r="B9" s="9" t="s">
        <v>4</v>
      </c>
      <c r="C9" s="319" t="s">
        <v>5</v>
      </c>
      <c r="D9" s="320"/>
      <c r="E9" s="320"/>
      <c r="F9" s="320"/>
      <c r="G9" s="320"/>
      <c r="H9" s="321"/>
    </row>
    <row r="10" spans="1:8" s="13" customFormat="1" ht="12.75" customHeight="1">
      <c r="A10" s="11" t="s">
        <v>6</v>
      </c>
      <c r="B10" s="12"/>
      <c r="C10" s="315" t="s">
        <v>7</v>
      </c>
      <c r="D10" s="316"/>
      <c r="E10" s="316"/>
      <c r="F10" s="316"/>
      <c r="G10" s="316"/>
      <c r="H10" s="317"/>
    </row>
    <row r="11" spans="1:8" s="16" customFormat="1" ht="56.25" customHeight="1" thickBot="1">
      <c r="A11" s="14" t="s">
        <v>8</v>
      </c>
      <c r="B11" s="15"/>
      <c r="C11" s="20" t="s">
        <v>9</v>
      </c>
      <c r="D11" s="16" t="s">
        <v>10</v>
      </c>
      <c r="E11" s="17" t="s">
        <v>11</v>
      </c>
      <c r="F11" s="17" t="s">
        <v>12</v>
      </c>
      <c r="G11" s="18" t="s">
        <v>13</v>
      </c>
      <c r="H11" s="19" t="s">
        <v>14</v>
      </c>
    </row>
    <row r="12" spans="1:11" s="26" customFormat="1" ht="13.5" customHeight="1" thickBot="1">
      <c r="A12" s="21" t="s">
        <v>15</v>
      </c>
      <c r="B12" s="22">
        <v>2</v>
      </c>
      <c r="C12" s="23">
        <v>3</v>
      </c>
      <c r="D12" s="23">
        <v>4</v>
      </c>
      <c r="E12" s="23">
        <v>5</v>
      </c>
      <c r="F12" s="23">
        <v>6</v>
      </c>
      <c r="G12" s="23">
        <v>7</v>
      </c>
      <c r="H12" s="24">
        <v>8</v>
      </c>
      <c r="I12" s="25">
        <v>27</v>
      </c>
      <c r="J12" s="25">
        <v>28</v>
      </c>
      <c r="K12" s="25">
        <v>29</v>
      </c>
    </row>
    <row r="13" spans="1:8" s="29" customFormat="1" ht="16.5">
      <c r="A13" s="27"/>
      <c r="B13" s="28" t="s">
        <v>16</v>
      </c>
      <c r="D13" s="30"/>
      <c r="E13" s="30"/>
      <c r="F13" s="30"/>
      <c r="G13" s="30"/>
      <c r="H13" s="31"/>
    </row>
    <row r="14" spans="1:8" s="34" customFormat="1" ht="11.25">
      <c r="A14" s="32"/>
      <c r="B14" s="33"/>
      <c r="C14" s="36"/>
      <c r="H14" s="35"/>
    </row>
    <row r="15" spans="1:8" s="43" customFormat="1" ht="32.25" customHeight="1" thickBot="1">
      <c r="A15" s="37"/>
      <c r="B15" s="38" t="s">
        <v>17</v>
      </c>
      <c r="C15" s="39">
        <f>SUM(D15:H15)</f>
        <v>957572</v>
      </c>
      <c r="D15" s="40">
        <f>SUM(D16,D19,D20,)</f>
        <v>957572</v>
      </c>
      <c r="E15" s="40">
        <f>SUM(E16,E19,E20,)</f>
        <v>0</v>
      </c>
      <c r="F15" s="41">
        <f>SUM(F16,F19,F20,)</f>
        <v>0</v>
      </c>
      <c r="G15" s="40">
        <f>SUM(G16,G19,G20,)</f>
        <v>0</v>
      </c>
      <c r="H15" s="42">
        <f>SUM(H16,H19,H20,)</f>
        <v>0</v>
      </c>
    </row>
    <row r="16" spans="1:8" s="49" customFormat="1" ht="21.75" customHeight="1" thickTop="1">
      <c r="A16" s="44"/>
      <c r="B16" s="45" t="s">
        <v>18</v>
      </c>
      <c r="C16" s="48">
        <f>SUM(D16:H16)</f>
        <v>0</v>
      </c>
      <c r="D16" s="46">
        <f>SUM(D17:D18)</f>
        <v>0</v>
      </c>
      <c r="E16" s="46">
        <f>SUM(E17:E18)</f>
        <v>0</v>
      </c>
      <c r="F16" s="46">
        <f>SUM(F17:F18)</f>
        <v>0</v>
      </c>
      <c r="G16" s="46">
        <f>SUM(G17:G18)</f>
        <v>0</v>
      </c>
      <c r="H16" s="47">
        <f>SUM(H17:H18)</f>
        <v>0</v>
      </c>
    </row>
    <row r="17" spans="1:8" s="49" customFormat="1" ht="11.25">
      <c r="A17" s="44"/>
      <c r="B17" s="50" t="s">
        <v>19</v>
      </c>
      <c r="C17" s="48">
        <f>SUM(D17:H17)</f>
        <v>0</v>
      </c>
      <c r="D17" s="51"/>
      <c r="E17" s="51"/>
      <c r="F17" s="51"/>
      <c r="G17" s="51"/>
      <c r="H17" s="52"/>
    </row>
    <row r="18" spans="1:8" s="49" customFormat="1" ht="11.25">
      <c r="A18" s="44"/>
      <c r="B18" s="50" t="s">
        <v>20</v>
      </c>
      <c r="C18" s="48">
        <f>SUM(D18:H18)</f>
        <v>0</v>
      </c>
      <c r="D18" s="51"/>
      <c r="E18" s="51"/>
      <c r="F18" s="51"/>
      <c r="G18" s="51"/>
      <c r="H18" s="52"/>
    </row>
    <row r="19" spans="1:8" s="59" customFormat="1" ht="15.75" customHeight="1">
      <c r="A19" s="53"/>
      <c r="B19" s="54" t="s">
        <v>21</v>
      </c>
      <c r="C19" s="55"/>
      <c r="D19" s="56">
        <v>957572</v>
      </c>
      <c r="E19" s="56"/>
      <c r="F19" s="56"/>
      <c r="G19" s="57" t="s">
        <v>22</v>
      </c>
      <c r="H19" s="58" t="s">
        <v>22</v>
      </c>
    </row>
    <row r="20" spans="1:8" s="49" customFormat="1" ht="33.75">
      <c r="A20" s="60">
        <v>600</v>
      </c>
      <c r="B20" s="33" t="s">
        <v>23</v>
      </c>
      <c r="C20" s="61">
        <f aca="true" t="shared" si="0" ref="C20:C28">SUM(D20:H20)</f>
        <v>0</v>
      </c>
      <c r="D20" s="61">
        <f>SUM(D21:D28)</f>
        <v>0</v>
      </c>
      <c r="E20" s="62">
        <f>SUM(E21:E28)</f>
        <v>0</v>
      </c>
      <c r="F20" s="62">
        <f>SUM(F21:F28)</f>
        <v>0</v>
      </c>
      <c r="G20" s="61">
        <f>SUM(G21:G28)</f>
        <v>0</v>
      </c>
      <c r="H20" s="63">
        <f>SUM(H21:H28)</f>
        <v>0</v>
      </c>
    </row>
    <row r="21" spans="1:8" s="49" customFormat="1" ht="22.5">
      <c r="A21" s="44">
        <v>610</v>
      </c>
      <c r="B21" s="64" t="s">
        <v>24</v>
      </c>
      <c r="C21" s="65">
        <f t="shared" si="0"/>
        <v>0</v>
      </c>
      <c r="D21" s="66" t="s">
        <v>22</v>
      </c>
      <c r="E21" s="66" t="s">
        <v>22</v>
      </c>
      <c r="F21" s="66" t="s">
        <v>22</v>
      </c>
      <c r="G21" s="67"/>
      <c r="H21" s="68" t="s">
        <v>22</v>
      </c>
    </row>
    <row r="22" spans="1:8" s="49" customFormat="1" ht="33.75">
      <c r="A22" s="44">
        <v>630</v>
      </c>
      <c r="B22" s="64" t="s">
        <v>25</v>
      </c>
      <c r="C22" s="65">
        <f t="shared" si="0"/>
        <v>0</v>
      </c>
      <c r="D22" s="66" t="s">
        <v>22</v>
      </c>
      <c r="E22" s="66" t="s">
        <v>22</v>
      </c>
      <c r="F22" s="66" t="s">
        <v>22</v>
      </c>
      <c r="G22" s="67"/>
      <c r="H22" s="68" t="s">
        <v>22</v>
      </c>
    </row>
    <row r="23" spans="1:8" s="49" customFormat="1" ht="11.25">
      <c r="A23" s="44">
        <v>640</v>
      </c>
      <c r="B23" s="64" t="s">
        <v>26</v>
      </c>
      <c r="C23" s="65">
        <f t="shared" si="0"/>
        <v>0</v>
      </c>
      <c r="D23" s="66" t="s">
        <v>22</v>
      </c>
      <c r="E23" s="66" t="s">
        <v>22</v>
      </c>
      <c r="F23" s="66" t="s">
        <v>22</v>
      </c>
      <c r="G23" s="67"/>
      <c r="H23" s="68" t="s">
        <v>22</v>
      </c>
    </row>
    <row r="24" spans="1:8" s="49" customFormat="1" ht="33.75">
      <c r="A24" s="44">
        <v>660</v>
      </c>
      <c r="B24" s="64" t="s">
        <v>27</v>
      </c>
      <c r="C24" s="65">
        <f t="shared" si="0"/>
        <v>0</v>
      </c>
      <c r="D24" s="66" t="s">
        <v>22</v>
      </c>
      <c r="E24" s="66" t="s">
        <v>22</v>
      </c>
      <c r="F24" s="66" t="s">
        <v>22</v>
      </c>
      <c r="G24" s="67"/>
      <c r="H24" s="68" t="s">
        <v>22</v>
      </c>
    </row>
    <row r="25" spans="1:8" s="49" customFormat="1" ht="33.75">
      <c r="A25" s="44">
        <v>690</v>
      </c>
      <c r="B25" s="64" t="s">
        <v>28</v>
      </c>
      <c r="C25" s="65">
        <f t="shared" si="0"/>
        <v>0</v>
      </c>
      <c r="D25" s="66" t="s">
        <v>22</v>
      </c>
      <c r="E25" s="66" t="s">
        <v>22</v>
      </c>
      <c r="F25" s="66" t="s">
        <v>22</v>
      </c>
      <c r="G25" s="67"/>
      <c r="H25" s="68" t="s">
        <v>22</v>
      </c>
    </row>
    <row r="26" spans="1:8" s="49" customFormat="1" ht="11.25">
      <c r="A26" s="44"/>
      <c r="B26" s="64" t="s">
        <v>30</v>
      </c>
      <c r="C26" s="71">
        <f t="shared" si="0"/>
        <v>0</v>
      </c>
      <c r="D26" s="69"/>
      <c r="E26" s="69"/>
      <c r="F26" s="69"/>
      <c r="G26" s="67"/>
      <c r="H26" s="70"/>
    </row>
    <row r="27" spans="1:8" s="49" customFormat="1" ht="11.25">
      <c r="A27" s="44"/>
      <c r="B27" s="64" t="s">
        <v>30</v>
      </c>
      <c r="C27" s="71">
        <f t="shared" si="0"/>
        <v>0</v>
      </c>
      <c r="D27" s="69"/>
      <c r="E27" s="69"/>
      <c r="F27" s="69"/>
      <c r="G27" s="67"/>
      <c r="H27" s="70"/>
    </row>
    <row r="28" spans="1:8" s="49" customFormat="1" ht="11.25">
      <c r="A28" s="44"/>
      <c r="B28" s="64" t="s">
        <v>30</v>
      </c>
      <c r="C28" s="71">
        <f t="shared" si="0"/>
        <v>0</v>
      </c>
      <c r="D28" s="69"/>
      <c r="E28" s="69"/>
      <c r="F28" s="69"/>
      <c r="G28" s="67"/>
      <c r="H28" s="70"/>
    </row>
    <row r="29" spans="1:8" s="29" customFormat="1" ht="16.5">
      <c r="A29" s="27"/>
      <c r="B29" s="28" t="s">
        <v>31</v>
      </c>
      <c r="C29" s="72"/>
      <c r="H29" s="31"/>
    </row>
    <row r="30" spans="1:8" s="75" customFormat="1" ht="26.25" thickBot="1">
      <c r="A30" s="73"/>
      <c r="B30" s="74" t="s">
        <v>32</v>
      </c>
      <c r="C30" s="39">
        <f aca="true" t="shared" si="1" ref="C30:C35">SUM(D30:H30)</f>
        <v>957572</v>
      </c>
      <c r="D30" s="40">
        <f>SUM(D31,D156)</f>
        <v>957572</v>
      </c>
      <c r="E30" s="40">
        <f>SUM(E31,E156)</f>
        <v>0</v>
      </c>
      <c r="F30" s="41">
        <f>SUM(F31,F156)</f>
        <v>0</v>
      </c>
      <c r="G30" s="40">
        <f>SUM(G31,G156)</f>
        <v>0</v>
      </c>
      <c r="H30" s="42">
        <f>SUM(H31,H156)</f>
        <v>0</v>
      </c>
    </row>
    <row r="31" spans="1:8" s="81" customFormat="1" ht="36.75" thickTop="1">
      <c r="A31" s="76"/>
      <c r="B31" s="77" t="s">
        <v>33</v>
      </c>
      <c r="C31" s="80">
        <f t="shared" si="1"/>
        <v>957572</v>
      </c>
      <c r="D31" s="78">
        <f>SUM(D141,D32)</f>
        <v>957572</v>
      </c>
      <c r="E31" s="78">
        <f>SUM(E141,E32)</f>
        <v>0</v>
      </c>
      <c r="F31" s="79">
        <f>SUM(F141,F32)</f>
        <v>0</v>
      </c>
      <c r="G31" s="78">
        <f>SUM(G141,G32)</f>
        <v>0</v>
      </c>
      <c r="H31" s="63">
        <f>SUM(H141,H32)</f>
        <v>0</v>
      </c>
    </row>
    <row r="32" spans="1:8" s="84" customFormat="1" ht="22.5">
      <c r="A32" s="82"/>
      <c r="B32" s="33" t="s">
        <v>34</v>
      </c>
      <c r="C32" s="83">
        <f t="shared" si="1"/>
        <v>0</v>
      </c>
      <c r="D32" s="61">
        <f>SUM(D33,D132,D133)</f>
        <v>0</v>
      </c>
      <c r="E32" s="61">
        <f>SUM(E33,E132,E133)</f>
        <v>0</v>
      </c>
      <c r="F32" s="62">
        <f>SUM(F33,F132,F133)</f>
        <v>0</v>
      </c>
      <c r="G32" s="61">
        <f>SUM(G33,G132,G133)</f>
        <v>0</v>
      </c>
      <c r="H32" s="63">
        <f>SUM(H33,H132,H133)</f>
        <v>0</v>
      </c>
    </row>
    <row r="33" spans="1:8" s="34" customFormat="1" ht="11.25">
      <c r="A33" s="85">
        <v>1000</v>
      </c>
      <c r="B33" s="33" t="s">
        <v>35</v>
      </c>
      <c r="C33" s="83">
        <f t="shared" si="1"/>
        <v>0</v>
      </c>
      <c r="D33" s="61">
        <f>SUM(D34,D41,D42,D45,D92,D128)</f>
        <v>0</v>
      </c>
      <c r="E33" s="61">
        <f>SUM(E34,E41,E42,E45,E92,E128)</f>
        <v>0</v>
      </c>
      <c r="F33" s="62">
        <f>SUM(F34,F41,F42,F45,F92,F128)</f>
        <v>0</v>
      </c>
      <c r="G33" s="61">
        <f>SUM(G34,G41,G42,G45,G92,G128)</f>
        <v>0</v>
      </c>
      <c r="H33" s="63">
        <f>SUM(H34,H41,H42,H45,H92,H128)</f>
        <v>0</v>
      </c>
    </row>
    <row r="34" spans="1:8" s="59" customFormat="1" ht="11.25">
      <c r="A34" s="86">
        <v>1100</v>
      </c>
      <c r="B34" s="87" t="s">
        <v>36</v>
      </c>
      <c r="C34" s="89">
        <f t="shared" si="1"/>
        <v>0</v>
      </c>
      <c r="D34" s="88">
        <f>SUM(D35,D38:D40)</f>
        <v>0</v>
      </c>
      <c r="E34" s="88">
        <f>SUM(E35,E38:E40)</f>
        <v>0</v>
      </c>
      <c r="F34" s="88">
        <f>SUM(F35,F38:F40)</f>
        <v>0</v>
      </c>
      <c r="G34" s="88">
        <f>SUM(G35,G38:G40)</f>
        <v>0</v>
      </c>
      <c r="H34" s="88">
        <f>SUM(H35,H38:H40)</f>
        <v>0</v>
      </c>
    </row>
    <row r="35" spans="1:8" s="95" customFormat="1" ht="9.75">
      <c r="A35" s="90">
        <v>1110</v>
      </c>
      <c r="B35" s="91" t="s">
        <v>37</v>
      </c>
      <c r="C35" s="94">
        <f t="shared" si="1"/>
        <v>0</v>
      </c>
      <c r="D35" s="93"/>
      <c r="E35" s="93"/>
      <c r="F35" s="93"/>
      <c r="G35" s="93"/>
      <c r="H35" s="93"/>
    </row>
    <row r="36" spans="1:8" s="95" customFormat="1" ht="9.75">
      <c r="A36" s="96" t="s">
        <v>38</v>
      </c>
      <c r="B36" s="91" t="s">
        <v>39</v>
      </c>
      <c r="C36" s="94"/>
      <c r="D36" s="93"/>
      <c r="E36" s="93"/>
      <c r="F36" s="93"/>
      <c r="G36" s="93"/>
      <c r="H36" s="97"/>
    </row>
    <row r="37" spans="1:8" s="95" customFormat="1" ht="9.75" customHeight="1">
      <c r="A37" s="96" t="s">
        <v>40</v>
      </c>
      <c r="B37" s="91" t="s">
        <v>41</v>
      </c>
      <c r="C37" s="94"/>
      <c r="D37" s="93"/>
      <c r="E37" s="93"/>
      <c r="F37" s="93"/>
      <c r="G37" s="93"/>
      <c r="H37" s="97"/>
    </row>
    <row r="38" spans="1:8" s="95" customFormat="1" ht="9.75">
      <c r="A38" s="90">
        <v>1140</v>
      </c>
      <c r="B38" s="91" t="s">
        <v>42</v>
      </c>
      <c r="C38" s="94">
        <f aca="true" t="shared" si="2" ref="C38:C69">SUM(D38:H38)</f>
        <v>0</v>
      </c>
      <c r="D38" s="93"/>
      <c r="E38" s="93"/>
      <c r="F38" s="93"/>
      <c r="G38" s="93"/>
      <c r="H38" s="93"/>
    </row>
    <row r="39" spans="1:8" s="95" customFormat="1" ht="9.75">
      <c r="A39" s="90">
        <v>1150</v>
      </c>
      <c r="B39" s="91" t="s">
        <v>43</v>
      </c>
      <c r="C39" s="94">
        <f t="shared" si="2"/>
        <v>0</v>
      </c>
      <c r="D39" s="93"/>
      <c r="E39" s="93"/>
      <c r="F39" s="93"/>
      <c r="G39" s="93"/>
      <c r="H39" s="97"/>
    </row>
    <row r="40" spans="1:8" s="95" customFormat="1" ht="9.75">
      <c r="A40" s="90">
        <v>1170</v>
      </c>
      <c r="B40" s="91" t="s">
        <v>44</v>
      </c>
      <c r="C40" s="94">
        <f t="shared" si="2"/>
        <v>0</v>
      </c>
      <c r="D40" s="93"/>
      <c r="E40" s="93"/>
      <c r="F40" s="93"/>
      <c r="G40" s="93"/>
      <c r="H40" s="97"/>
    </row>
    <row r="41" spans="1:8" s="59" customFormat="1" ht="22.5">
      <c r="A41" s="98">
        <v>1200</v>
      </c>
      <c r="B41" s="87" t="s">
        <v>45</v>
      </c>
      <c r="C41" s="89">
        <f t="shared" si="2"/>
        <v>0</v>
      </c>
      <c r="D41" s="99"/>
      <c r="E41" s="99"/>
      <c r="F41" s="99"/>
      <c r="G41" s="99"/>
      <c r="H41" s="99"/>
    </row>
    <row r="42" spans="1:8" s="59" customFormat="1" ht="11.25">
      <c r="A42" s="86">
        <v>1300</v>
      </c>
      <c r="B42" s="87" t="s">
        <v>46</v>
      </c>
      <c r="C42" s="102">
        <f t="shared" si="2"/>
        <v>0</v>
      </c>
      <c r="D42" s="100">
        <f>SUM(D43:D44)</f>
        <v>0</v>
      </c>
      <c r="E42" s="100">
        <f>SUM(E43:E44)</f>
        <v>0</v>
      </c>
      <c r="F42" s="88">
        <f>SUM(F43:F44)</f>
        <v>0</v>
      </c>
      <c r="G42" s="100">
        <f>SUM(G43:G44)</f>
        <v>0</v>
      </c>
      <c r="H42" s="101">
        <f>SUM(H43:H44)</f>
        <v>0</v>
      </c>
    </row>
    <row r="43" spans="1:8" s="95" customFormat="1" ht="19.5">
      <c r="A43" s="90">
        <v>1310</v>
      </c>
      <c r="B43" s="91" t="s">
        <v>47</v>
      </c>
      <c r="C43" s="103">
        <f t="shared" si="2"/>
        <v>0</v>
      </c>
      <c r="D43" s="93"/>
      <c r="E43" s="93"/>
      <c r="F43" s="93"/>
      <c r="G43" s="93"/>
      <c r="H43" s="97"/>
    </row>
    <row r="44" spans="1:8" s="95" customFormat="1" ht="9.75">
      <c r="A44" s="104">
        <v>1330</v>
      </c>
      <c r="B44" s="91" t="s">
        <v>48</v>
      </c>
      <c r="C44" s="103">
        <f t="shared" si="2"/>
        <v>0</v>
      </c>
      <c r="D44" s="93"/>
      <c r="E44" s="93"/>
      <c r="F44" s="93"/>
      <c r="G44" s="93"/>
      <c r="H44" s="97"/>
    </row>
    <row r="45" spans="1:8" s="59" customFormat="1" ht="22.5">
      <c r="A45" s="98">
        <v>1400</v>
      </c>
      <c r="B45" s="87" t="s">
        <v>49</v>
      </c>
      <c r="C45" s="100">
        <f t="shared" si="2"/>
        <v>0</v>
      </c>
      <c r="D45" s="100">
        <f>SUM(D46,D52,D53,D61,D71,D75,D79,D87)</f>
        <v>0</v>
      </c>
      <c r="E45" s="100">
        <f>SUM(E46,E52,E53,E61,E71,E75,E79,E87)</f>
        <v>0</v>
      </c>
      <c r="F45" s="88">
        <f>SUM(F46,F52,F53,F61,F71,F75,F79,F87)</f>
        <v>0</v>
      </c>
      <c r="G45" s="100">
        <f>SUM(G46,G52,G53,G61,G71,G75,G79,G87)</f>
        <v>0</v>
      </c>
      <c r="H45" s="101">
        <f>SUM(H46,H52,H53,H61,H71,H75,H79,H87)</f>
        <v>0</v>
      </c>
    </row>
    <row r="46" spans="1:8" s="95" customFormat="1" ht="19.5">
      <c r="A46" s="90">
        <v>1410</v>
      </c>
      <c r="B46" s="91" t="s">
        <v>50</v>
      </c>
      <c r="C46" s="103">
        <f t="shared" si="2"/>
        <v>0</v>
      </c>
      <c r="D46" s="103">
        <f>SUM(D47:D51)</f>
        <v>0</v>
      </c>
      <c r="E46" s="103">
        <f>SUM(E47:E51)</f>
        <v>0</v>
      </c>
      <c r="F46" s="92">
        <f>SUM(F47:F51)</f>
        <v>0</v>
      </c>
      <c r="G46" s="103">
        <f>SUM(G47:G51)</f>
        <v>0</v>
      </c>
      <c r="H46" s="105">
        <f>SUM(H47:H51)</f>
        <v>0</v>
      </c>
    </row>
    <row r="47" spans="1:8" s="95" customFormat="1" ht="19.5">
      <c r="A47" s="106">
        <v>1411</v>
      </c>
      <c r="B47" s="91" t="s">
        <v>51</v>
      </c>
      <c r="C47" s="103">
        <f t="shared" si="2"/>
        <v>0</v>
      </c>
      <c r="D47" s="93"/>
      <c r="E47" s="93"/>
      <c r="F47" s="93"/>
      <c r="G47" s="93"/>
      <c r="H47" s="97"/>
    </row>
    <row r="48" spans="1:8" s="95" customFormat="1" ht="19.5">
      <c r="A48" s="106">
        <v>1412</v>
      </c>
      <c r="B48" s="91" t="s">
        <v>52</v>
      </c>
      <c r="C48" s="103">
        <f t="shared" si="2"/>
        <v>0</v>
      </c>
      <c r="D48" s="93"/>
      <c r="E48" s="93"/>
      <c r="F48" s="93"/>
      <c r="G48" s="93"/>
      <c r="H48" s="97"/>
    </row>
    <row r="49" spans="1:8" s="95" customFormat="1" ht="19.5">
      <c r="A49" s="106">
        <v>1413</v>
      </c>
      <c r="B49" s="91" t="s">
        <v>53</v>
      </c>
      <c r="C49" s="103">
        <f t="shared" si="2"/>
        <v>0</v>
      </c>
      <c r="D49" s="93"/>
      <c r="E49" s="93"/>
      <c r="F49" s="93"/>
      <c r="G49" s="93"/>
      <c r="H49" s="97"/>
    </row>
    <row r="50" spans="1:8" s="95" customFormat="1" ht="19.5">
      <c r="A50" s="106">
        <v>1414</v>
      </c>
      <c r="B50" s="91" t="s">
        <v>54</v>
      </c>
      <c r="C50" s="103">
        <f t="shared" si="2"/>
        <v>0</v>
      </c>
      <c r="D50" s="93"/>
      <c r="E50" s="93"/>
      <c r="F50" s="93"/>
      <c r="G50" s="93"/>
      <c r="H50" s="97"/>
    </row>
    <row r="51" spans="1:8" s="95" customFormat="1" ht="19.5">
      <c r="A51" s="106">
        <v>1415</v>
      </c>
      <c r="B51" s="91" t="s">
        <v>55</v>
      </c>
      <c r="C51" s="103">
        <f t="shared" si="2"/>
        <v>0</v>
      </c>
      <c r="D51" s="93"/>
      <c r="E51" s="93"/>
      <c r="F51" s="93"/>
      <c r="G51" s="93"/>
      <c r="H51" s="97"/>
    </row>
    <row r="52" spans="1:8" s="95" customFormat="1" ht="19.5">
      <c r="A52" s="90">
        <v>1420</v>
      </c>
      <c r="B52" s="91" t="s">
        <v>56</v>
      </c>
      <c r="C52" s="103">
        <f t="shared" si="2"/>
        <v>0</v>
      </c>
      <c r="D52" s="93"/>
      <c r="E52" s="93"/>
      <c r="F52" s="93"/>
      <c r="G52" s="93"/>
      <c r="H52" s="97"/>
    </row>
    <row r="53" spans="1:8" s="95" customFormat="1" ht="29.25">
      <c r="A53" s="90">
        <v>1440</v>
      </c>
      <c r="B53" s="91" t="s">
        <v>57</v>
      </c>
      <c r="C53" s="103">
        <f t="shared" si="2"/>
        <v>0</v>
      </c>
      <c r="D53" s="103">
        <f>SUM(D54:D60)</f>
        <v>0</v>
      </c>
      <c r="E53" s="103">
        <f>SUM(E54:E60)</f>
        <v>0</v>
      </c>
      <c r="F53" s="92">
        <f>SUM(F54:F60)</f>
        <v>0</v>
      </c>
      <c r="G53" s="103">
        <f>SUM(G54:G60)</f>
        <v>0</v>
      </c>
      <c r="H53" s="105">
        <f>SUM(H54:H60)</f>
        <v>0</v>
      </c>
    </row>
    <row r="54" spans="1:8" s="95" customFormat="1" ht="19.5">
      <c r="A54" s="106">
        <v>1441</v>
      </c>
      <c r="B54" s="91" t="s">
        <v>58</v>
      </c>
      <c r="C54" s="103">
        <f t="shared" si="2"/>
        <v>0</v>
      </c>
      <c r="D54" s="93"/>
      <c r="E54" s="93"/>
      <c r="F54" s="93"/>
      <c r="G54" s="93"/>
      <c r="H54" s="97"/>
    </row>
    <row r="55" spans="1:8" s="95" customFormat="1" ht="19.5">
      <c r="A55" s="106">
        <v>1442</v>
      </c>
      <c r="B55" s="91" t="s">
        <v>59</v>
      </c>
      <c r="C55" s="103">
        <f t="shared" si="2"/>
        <v>0</v>
      </c>
      <c r="D55" s="93"/>
      <c r="E55" s="93"/>
      <c r="F55" s="93"/>
      <c r="G55" s="93"/>
      <c r="H55" s="97"/>
    </row>
    <row r="56" spans="1:8" s="95" customFormat="1" ht="19.5">
      <c r="A56" s="106">
        <v>1443</v>
      </c>
      <c r="B56" s="91" t="s">
        <v>60</v>
      </c>
      <c r="C56" s="103">
        <f t="shared" si="2"/>
        <v>0</v>
      </c>
      <c r="D56" s="93"/>
      <c r="E56" s="93"/>
      <c r="F56" s="93"/>
      <c r="G56" s="93"/>
      <c r="H56" s="97"/>
    </row>
    <row r="57" spans="1:8" s="95" customFormat="1" ht="9.75">
      <c r="A57" s="106">
        <v>1444</v>
      </c>
      <c r="B57" s="91" t="s">
        <v>61</v>
      </c>
      <c r="C57" s="103">
        <f t="shared" si="2"/>
        <v>0</v>
      </c>
      <c r="D57" s="93"/>
      <c r="E57" s="93"/>
      <c r="F57" s="93"/>
      <c r="G57" s="93"/>
      <c r="H57" s="97"/>
    </row>
    <row r="58" spans="1:8" s="95" customFormat="1" ht="19.5">
      <c r="A58" s="106">
        <v>1445</v>
      </c>
      <c r="B58" s="91" t="s">
        <v>62</v>
      </c>
      <c r="C58" s="103">
        <f t="shared" si="2"/>
        <v>0</v>
      </c>
      <c r="D58" s="93"/>
      <c r="E58" s="93"/>
      <c r="F58" s="93"/>
      <c r="G58" s="93"/>
      <c r="H58" s="97"/>
    </row>
    <row r="59" spans="1:8" s="95" customFormat="1" ht="19.5">
      <c r="A59" s="106">
        <v>1447</v>
      </c>
      <c r="B59" s="91" t="s">
        <v>63</v>
      </c>
      <c r="C59" s="103">
        <f t="shared" si="2"/>
        <v>0</v>
      </c>
      <c r="D59" s="93"/>
      <c r="E59" s="93"/>
      <c r="F59" s="93"/>
      <c r="G59" s="93"/>
      <c r="H59" s="97"/>
    </row>
    <row r="60" spans="1:8" s="95" customFormat="1" ht="19.5">
      <c r="A60" s="106">
        <v>1449</v>
      </c>
      <c r="B60" s="91" t="s">
        <v>64</v>
      </c>
      <c r="C60" s="103">
        <f t="shared" si="2"/>
        <v>0</v>
      </c>
      <c r="D60" s="93"/>
      <c r="E60" s="93"/>
      <c r="F60" s="93"/>
      <c r="G60" s="93"/>
      <c r="H60" s="97"/>
    </row>
    <row r="61" spans="1:8" s="95" customFormat="1" ht="39">
      <c r="A61" s="90">
        <v>1450</v>
      </c>
      <c r="B61" s="91" t="s">
        <v>65</v>
      </c>
      <c r="C61" s="103">
        <f t="shared" si="2"/>
        <v>0</v>
      </c>
      <c r="D61" s="103">
        <f>SUM(D65:D70,D62)</f>
        <v>0</v>
      </c>
      <c r="E61" s="103">
        <f>SUM(E65:E70,E62)</f>
        <v>0</v>
      </c>
      <c r="F61" s="92">
        <f>SUM(F65:F70,F62)</f>
        <v>0</v>
      </c>
      <c r="G61" s="103">
        <f>SUM(G65:G70,G62)</f>
        <v>0</v>
      </c>
      <c r="H61" s="105">
        <f>SUM(H65:H70,H62)</f>
        <v>0</v>
      </c>
    </row>
    <row r="62" spans="1:8" s="95" customFormat="1" ht="19.5">
      <c r="A62" s="107">
        <v>1451</v>
      </c>
      <c r="B62" s="108" t="s">
        <v>66</v>
      </c>
      <c r="C62" s="103">
        <f t="shared" si="2"/>
        <v>0</v>
      </c>
      <c r="D62" s="92">
        <f>D63+D64</f>
        <v>0</v>
      </c>
      <c r="E62" s="92">
        <f>E63+E64</f>
        <v>0</v>
      </c>
      <c r="F62" s="92">
        <f>F63+F64</f>
        <v>0</v>
      </c>
      <c r="G62" s="92">
        <f>G63+G64</f>
        <v>0</v>
      </c>
      <c r="H62" s="109">
        <f>H63+H64</f>
        <v>0</v>
      </c>
    </row>
    <row r="63" spans="1:8" s="95" customFormat="1" ht="9.75">
      <c r="A63" s="106"/>
      <c r="B63" s="91" t="s">
        <v>67</v>
      </c>
      <c r="C63" s="103">
        <f t="shared" si="2"/>
        <v>0</v>
      </c>
      <c r="D63" s="93"/>
      <c r="E63" s="93"/>
      <c r="F63" s="93"/>
      <c r="G63" s="93"/>
      <c r="H63" s="97"/>
    </row>
    <row r="64" spans="1:8" s="95" customFormat="1" ht="9.75">
      <c r="A64" s="106"/>
      <c r="B64" s="91" t="s">
        <v>68</v>
      </c>
      <c r="C64" s="103">
        <f t="shared" si="2"/>
        <v>0</v>
      </c>
      <c r="D64" s="93"/>
      <c r="E64" s="93"/>
      <c r="F64" s="93"/>
      <c r="G64" s="93"/>
      <c r="H64" s="97"/>
    </row>
    <row r="65" spans="1:8" s="95" customFormat="1" ht="19.5">
      <c r="A65" s="106">
        <v>1452</v>
      </c>
      <c r="B65" s="91" t="s">
        <v>69</v>
      </c>
      <c r="C65" s="103">
        <f t="shared" si="2"/>
        <v>0</v>
      </c>
      <c r="D65" s="93"/>
      <c r="E65" s="93"/>
      <c r="F65" s="93"/>
      <c r="G65" s="93"/>
      <c r="H65" s="97"/>
    </row>
    <row r="66" spans="1:8" s="95" customFormat="1" ht="19.5">
      <c r="A66" s="106">
        <v>1453</v>
      </c>
      <c r="B66" s="91" t="s">
        <v>70</v>
      </c>
      <c r="C66" s="103">
        <f t="shared" si="2"/>
        <v>0</v>
      </c>
      <c r="D66" s="93"/>
      <c r="E66" s="93"/>
      <c r="F66" s="93"/>
      <c r="G66" s="93"/>
      <c r="H66" s="97"/>
    </row>
    <row r="67" spans="1:8" s="95" customFormat="1" ht="39">
      <c r="A67" s="106">
        <v>1454</v>
      </c>
      <c r="B67" s="91" t="s">
        <v>71</v>
      </c>
      <c r="C67" s="103">
        <f t="shared" si="2"/>
        <v>0</v>
      </c>
      <c r="D67" s="93"/>
      <c r="E67" s="93"/>
      <c r="F67" s="93"/>
      <c r="G67" s="93"/>
      <c r="H67" s="97"/>
    </row>
    <row r="68" spans="1:8" s="95" customFormat="1" ht="29.25">
      <c r="A68" s="106">
        <v>1455</v>
      </c>
      <c r="B68" s="91" t="s">
        <v>72</v>
      </c>
      <c r="C68" s="103">
        <f t="shared" si="2"/>
        <v>0</v>
      </c>
      <c r="D68" s="93"/>
      <c r="E68" s="93"/>
      <c r="F68" s="93"/>
      <c r="G68" s="93"/>
      <c r="H68" s="97"/>
    </row>
    <row r="69" spans="1:8" s="95" customFormat="1" ht="68.25">
      <c r="A69" s="106">
        <v>1456</v>
      </c>
      <c r="B69" s="91" t="s">
        <v>73</v>
      </c>
      <c r="C69" s="103">
        <f t="shared" si="2"/>
        <v>0</v>
      </c>
      <c r="D69" s="93"/>
      <c r="E69" s="93"/>
      <c r="F69" s="93"/>
      <c r="G69" s="93"/>
      <c r="H69" s="97"/>
    </row>
    <row r="70" spans="1:8" s="95" customFormat="1" ht="19.5">
      <c r="A70" s="106">
        <v>1459</v>
      </c>
      <c r="B70" s="91" t="s">
        <v>74</v>
      </c>
      <c r="C70" s="103">
        <f aca="true" t="shared" si="3" ref="C70:C101">SUM(D70:H70)</f>
        <v>0</v>
      </c>
      <c r="D70" s="93"/>
      <c r="E70" s="93"/>
      <c r="F70" s="93"/>
      <c r="G70" s="93"/>
      <c r="H70" s="97"/>
    </row>
    <row r="71" spans="1:8" s="95" customFormat="1" ht="19.5">
      <c r="A71" s="90">
        <v>1460</v>
      </c>
      <c r="B71" s="91" t="s">
        <v>75</v>
      </c>
      <c r="C71" s="103">
        <f t="shared" si="3"/>
        <v>0</v>
      </c>
      <c r="D71" s="103">
        <f>SUM(D72:D74)</f>
        <v>0</v>
      </c>
      <c r="E71" s="103">
        <f>SUM(E72:E74)</f>
        <v>0</v>
      </c>
      <c r="F71" s="92">
        <f>SUM(F72:F74)</f>
        <v>0</v>
      </c>
      <c r="G71" s="103">
        <f>SUM(G72:G74)</f>
        <v>0</v>
      </c>
      <c r="H71" s="105">
        <f>SUM(H72:H74)</f>
        <v>0</v>
      </c>
    </row>
    <row r="72" spans="1:8" s="95" customFormat="1" ht="29.25">
      <c r="A72" s="106">
        <v>1461</v>
      </c>
      <c r="B72" s="91" t="s">
        <v>76</v>
      </c>
      <c r="C72" s="103">
        <f t="shared" si="3"/>
        <v>0</v>
      </c>
      <c r="D72" s="93"/>
      <c r="E72" s="93"/>
      <c r="F72" s="93"/>
      <c r="G72" s="93"/>
      <c r="H72" s="97"/>
    </row>
    <row r="73" spans="1:8" s="95" customFormat="1" ht="29.25">
      <c r="A73" s="106">
        <v>1462</v>
      </c>
      <c r="B73" s="91" t="s">
        <v>77</v>
      </c>
      <c r="C73" s="103">
        <f t="shared" si="3"/>
        <v>0</v>
      </c>
      <c r="D73" s="93"/>
      <c r="E73" s="93"/>
      <c r="F73" s="93"/>
      <c r="G73" s="93"/>
      <c r="H73" s="97"/>
    </row>
    <row r="74" spans="1:8" s="95" customFormat="1" ht="29.25">
      <c r="A74" s="106">
        <v>1469</v>
      </c>
      <c r="B74" s="91" t="s">
        <v>78</v>
      </c>
      <c r="C74" s="103">
        <f t="shared" si="3"/>
        <v>0</v>
      </c>
      <c r="D74" s="93"/>
      <c r="E74" s="93"/>
      <c r="F74" s="93"/>
      <c r="G74" s="93"/>
      <c r="H74" s="97"/>
    </row>
    <row r="75" spans="1:8" s="95" customFormat="1" ht="29.25">
      <c r="A75" s="90">
        <v>1470</v>
      </c>
      <c r="B75" s="91" t="s">
        <v>79</v>
      </c>
      <c r="C75" s="103">
        <f t="shared" si="3"/>
        <v>0</v>
      </c>
      <c r="D75" s="103">
        <f>SUM(D76:D78)</f>
        <v>0</v>
      </c>
      <c r="E75" s="103">
        <f>SUM(E76:E78)</f>
        <v>0</v>
      </c>
      <c r="F75" s="92">
        <f>SUM(F76:F78)</f>
        <v>0</v>
      </c>
      <c r="G75" s="103">
        <f>SUM(G76:G78)</f>
        <v>0</v>
      </c>
      <c r="H75" s="105">
        <f>SUM(H76:H78)</f>
        <v>0</v>
      </c>
    </row>
    <row r="76" spans="1:8" s="95" customFormat="1" ht="9.75">
      <c r="A76" s="106">
        <v>1471</v>
      </c>
      <c r="B76" s="91" t="s">
        <v>80</v>
      </c>
      <c r="C76" s="103">
        <f t="shared" si="3"/>
        <v>0</v>
      </c>
      <c r="D76" s="93"/>
      <c r="E76" s="93"/>
      <c r="F76" s="93"/>
      <c r="G76" s="93"/>
      <c r="H76" s="97"/>
    </row>
    <row r="77" spans="1:8" s="95" customFormat="1" ht="9.75">
      <c r="A77" s="106">
        <v>1472</v>
      </c>
      <c r="B77" s="91" t="s">
        <v>81</v>
      </c>
      <c r="C77" s="103">
        <f t="shared" si="3"/>
        <v>0</v>
      </c>
      <c r="D77" s="93"/>
      <c r="E77" s="93"/>
      <c r="F77" s="93"/>
      <c r="G77" s="93"/>
      <c r="H77" s="97"/>
    </row>
    <row r="78" spans="1:8" s="95" customFormat="1" ht="9.75">
      <c r="A78" s="106">
        <v>1479</v>
      </c>
      <c r="B78" s="91" t="s">
        <v>82</v>
      </c>
      <c r="C78" s="103">
        <f t="shared" si="3"/>
        <v>0</v>
      </c>
      <c r="D78" s="93"/>
      <c r="E78" s="93"/>
      <c r="F78" s="93"/>
      <c r="G78" s="93"/>
      <c r="H78" s="97"/>
    </row>
    <row r="79" spans="1:8" s="95" customFormat="1" ht="9.75">
      <c r="A79" s="90">
        <v>1480</v>
      </c>
      <c r="B79" s="91" t="s">
        <v>83</v>
      </c>
      <c r="C79" s="103">
        <f t="shared" si="3"/>
        <v>0</v>
      </c>
      <c r="D79" s="103">
        <f>SUM(D80:D86)</f>
        <v>0</v>
      </c>
      <c r="E79" s="103">
        <f>SUM(E80:E86)</f>
        <v>0</v>
      </c>
      <c r="F79" s="92">
        <f>SUM(F80:F86)</f>
        <v>0</v>
      </c>
      <c r="G79" s="103">
        <f>SUM(G80:G86)</f>
        <v>0</v>
      </c>
      <c r="H79" s="105">
        <f>SUM(H80:H86)</f>
        <v>0</v>
      </c>
    </row>
    <row r="80" spans="1:8" s="95" customFormat="1" ht="19.5">
      <c r="A80" s="106">
        <v>1481</v>
      </c>
      <c r="B80" s="91" t="s">
        <v>84</v>
      </c>
      <c r="C80" s="103">
        <f t="shared" si="3"/>
        <v>0</v>
      </c>
      <c r="D80" s="93"/>
      <c r="E80" s="93"/>
      <c r="F80" s="93"/>
      <c r="G80" s="93"/>
      <c r="H80" s="97"/>
    </row>
    <row r="81" spans="1:8" s="95" customFormat="1" ht="19.5">
      <c r="A81" s="106">
        <v>1482</v>
      </c>
      <c r="B81" s="91" t="s">
        <v>85</v>
      </c>
      <c r="C81" s="103">
        <f t="shared" si="3"/>
        <v>0</v>
      </c>
      <c r="D81" s="93"/>
      <c r="E81" s="93"/>
      <c r="F81" s="93"/>
      <c r="G81" s="93"/>
      <c r="H81" s="97"/>
    </row>
    <row r="82" spans="1:8" s="95" customFormat="1" ht="19.5">
      <c r="A82" s="106">
        <v>1483</v>
      </c>
      <c r="B82" s="91" t="s">
        <v>86</v>
      </c>
      <c r="C82" s="103">
        <f t="shared" si="3"/>
        <v>0</v>
      </c>
      <c r="D82" s="93"/>
      <c r="E82" s="93"/>
      <c r="F82" s="93"/>
      <c r="G82" s="93"/>
      <c r="H82" s="97"/>
    </row>
    <row r="83" spans="1:8" s="95" customFormat="1" ht="29.25">
      <c r="A83" s="106">
        <v>1484</v>
      </c>
      <c r="B83" s="91" t="s">
        <v>87</v>
      </c>
      <c r="C83" s="103">
        <f t="shared" si="3"/>
        <v>0</v>
      </c>
      <c r="D83" s="93"/>
      <c r="E83" s="93"/>
      <c r="F83" s="93"/>
      <c r="G83" s="93"/>
      <c r="H83" s="97"/>
    </row>
    <row r="84" spans="1:8" s="95" customFormat="1" ht="19.5">
      <c r="A84" s="106">
        <v>1485</v>
      </c>
      <c r="B84" s="91" t="s">
        <v>88</v>
      </c>
      <c r="C84" s="103">
        <f t="shared" si="3"/>
        <v>0</v>
      </c>
      <c r="D84" s="93"/>
      <c r="E84" s="93"/>
      <c r="F84" s="93"/>
      <c r="G84" s="93"/>
      <c r="H84" s="97"/>
    </row>
    <row r="85" spans="1:8" s="95" customFormat="1" ht="9.75">
      <c r="A85" s="106">
        <v>1486</v>
      </c>
      <c r="B85" s="91" t="s">
        <v>89</v>
      </c>
      <c r="C85" s="103">
        <f t="shared" si="3"/>
        <v>0</v>
      </c>
      <c r="D85" s="93"/>
      <c r="E85" s="93"/>
      <c r="F85" s="93"/>
      <c r="G85" s="93"/>
      <c r="H85" s="97"/>
    </row>
    <row r="86" spans="1:8" s="95" customFormat="1" ht="29.25">
      <c r="A86" s="106">
        <v>1489</v>
      </c>
      <c r="B86" s="91" t="s">
        <v>90</v>
      </c>
      <c r="C86" s="103">
        <f t="shared" si="3"/>
        <v>0</v>
      </c>
      <c r="D86" s="93"/>
      <c r="E86" s="93"/>
      <c r="F86" s="93"/>
      <c r="G86" s="93"/>
      <c r="H86" s="97"/>
    </row>
    <row r="87" spans="1:8" s="95" customFormat="1" ht="9.75">
      <c r="A87" s="90">
        <v>1490</v>
      </c>
      <c r="B87" s="91" t="s">
        <v>91</v>
      </c>
      <c r="C87" s="103">
        <f t="shared" si="3"/>
        <v>0</v>
      </c>
      <c r="D87" s="103">
        <f>SUM(D88:D91)</f>
        <v>0</v>
      </c>
      <c r="E87" s="103">
        <f>SUM(E88:E91)</f>
        <v>0</v>
      </c>
      <c r="F87" s="92">
        <f>SUM(F88:F91)</f>
        <v>0</v>
      </c>
      <c r="G87" s="103">
        <f>SUM(G88:G91)</f>
        <v>0</v>
      </c>
      <c r="H87" s="105">
        <f>SUM(H88:H91)</f>
        <v>0</v>
      </c>
    </row>
    <row r="88" spans="1:8" s="95" customFormat="1" ht="9.75">
      <c r="A88" s="106">
        <v>1491</v>
      </c>
      <c r="B88" s="91" t="s">
        <v>92</v>
      </c>
      <c r="C88" s="103">
        <f t="shared" si="3"/>
        <v>0</v>
      </c>
      <c r="D88" s="93"/>
      <c r="E88" s="93"/>
      <c r="F88" s="93"/>
      <c r="G88" s="93"/>
      <c r="H88" s="97"/>
    </row>
    <row r="89" spans="1:8" s="95" customFormat="1" ht="9.75">
      <c r="A89" s="106">
        <v>1492</v>
      </c>
      <c r="B89" s="91" t="s">
        <v>93</v>
      </c>
      <c r="C89" s="103">
        <f t="shared" si="3"/>
        <v>0</v>
      </c>
      <c r="D89" s="93"/>
      <c r="E89" s="93"/>
      <c r="F89" s="93"/>
      <c r="G89" s="93"/>
      <c r="H89" s="97"/>
    </row>
    <row r="90" spans="1:8" s="95" customFormat="1" ht="9.75">
      <c r="A90" s="106">
        <v>1493</v>
      </c>
      <c r="B90" s="91" t="s">
        <v>94</v>
      </c>
      <c r="C90" s="103">
        <f t="shared" si="3"/>
        <v>0</v>
      </c>
      <c r="D90" s="93"/>
      <c r="E90" s="93"/>
      <c r="F90" s="93"/>
      <c r="G90" s="93"/>
      <c r="H90" s="97"/>
    </row>
    <row r="91" spans="1:8" s="95" customFormat="1" ht="19.5">
      <c r="A91" s="106">
        <v>1499</v>
      </c>
      <c r="B91" s="91" t="s">
        <v>95</v>
      </c>
      <c r="C91" s="103">
        <f t="shared" si="3"/>
        <v>0</v>
      </c>
      <c r="D91" s="93"/>
      <c r="E91" s="93"/>
      <c r="F91" s="93"/>
      <c r="G91" s="93"/>
      <c r="H91" s="97"/>
    </row>
    <row r="92" spans="1:8" s="59" customFormat="1" ht="45">
      <c r="A92" s="98">
        <v>1500</v>
      </c>
      <c r="B92" s="87" t="s">
        <v>96</v>
      </c>
      <c r="C92" s="100">
        <f t="shared" si="3"/>
        <v>0</v>
      </c>
      <c r="D92" s="100">
        <f>SUM(D93,D97,D105,D106,D107,D114,D123,D124,D127)</f>
        <v>0</v>
      </c>
      <c r="E92" s="100">
        <f>SUM(E93,E97,E105,E106,E107,E114,E123,E124,E127)</f>
        <v>0</v>
      </c>
      <c r="F92" s="88">
        <f>SUM(F93,F97,F105,F106,F107,F114,F123,F124,F127)</f>
        <v>0</v>
      </c>
      <c r="G92" s="100">
        <f>SUM(G93,G97,G105,G106,G107,G114,G123,G124,G127)</f>
        <v>0</v>
      </c>
      <c r="H92" s="101">
        <f>SUM(H93,H97,H105,H106,H107,H114,H123,H124,H127)</f>
        <v>0</v>
      </c>
    </row>
    <row r="93" spans="1:8" s="95" customFormat="1" ht="19.5">
      <c r="A93" s="90">
        <v>1510</v>
      </c>
      <c r="B93" s="91" t="s">
        <v>97</v>
      </c>
      <c r="C93" s="103">
        <f t="shared" si="3"/>
        <v>0</v>
      </c>
      <c r="D93" s="103">
        <f>SUM(D94:D96)</f>
        <v>0</v>
      </c>
      <c r="E93" s="103">
        <f>SUM(E94:E96)</f>
        <v>0</v>
      </c>
      <c r="F93" s="92">
        <f>SUM(F94:F96)</f>
        <v>0</v>
      </c>
      <c r="G93" s="103">
        <f>SUM(G94:G96)</f>
        <v>0</v>
      </c>
      <c r="H93" s="105">
        <f>SUM(H94:H96)</f>
        <v>0</v>
      </c>
    </row>
    <row r="94" spans="1:8" s="95" customFormat="1" ht="9.75">
      <c r="A94" s="106">
        <v>1511</v>
      </c>
      <c r="B94" s="91" t="s">
        <v>98</v>
      </c>
      <c r="C94" s="103">
        <f t="shared" si="3"/>
        <v>0</v>
      </c>
      <c r="D94" s="93"/>
      <c r="E94" s="93"/>
      <c r="F94" s="93"/>
      <c r="G94" s="93"/>
      <c r="H94" s="97"/>
    </row>
    <row r="95" spans="1:8" s="95" customFormat="1" ht="9.75">
      <c r="A95" s="106">
        <v>1512</v>
      </c>
      <c r="B95" s="91" t="s">
        <v>99</v>
      </c>
      <c r="C95" s="103">
        <f t="shared" si="3"/>
        <v>0</v>
      </c>
      <c r="D95" s="93"/>
      <c r="E95" s="93"/>
      <c r="F95" s="93"/>
      <c r="G95" s="93"/>
      <c r="H95" s="97"/>
    </row>
    <row r="96" spans="1:8" s="95" customFormat="1" ht="9.75">
      <c r="A96" s="106">
        <v>1513</v>
      </c>
      <c r="B96" s="91" t="s">
        <v>100</v>
      </c>
      <c r="C96" s="103">
        <f t="shared" si="3"/>
        <v>0</v>
      </c>
      <c r="D96" s="93"/>
      <c r="E96" s="93"/>
      <c r="F96" s="93"/>
      <c r="G96" s="93"/>
      <c r="H96" s="97"/>
    </row>
    <row r="97" spans="1:8" s="95" customFormat="1" ht="29.25">
      <c r="A97" s="90">
        <v>1520</v>
      </c>
      <c r="B97" s="91" t="s">
        <v>101</v>
      </c>
      <c r="C97" s="103">
        <f t="shared" si="3"/>
        <v>0</v>
      </c>
      <c r="D97" s="103">
        <f>SUM(D98:D104)</f>
        <v>0</v>
      </c>
      <c r="E97" s="103">
        <f>SUM(E98:E104)</f>
        <v>0</v>
      </c>
      <c r="F97" s="92">
        <f>SUM(F98:F104)</f>
        <v>0</v>
      </c>
      <c r="G97" s="103">
        <f>SUM(G98:G104)</f>
        <v>0</v>
      </c>
      <c r="H97" s="105">
        <f>SUM(H98:H104)</f>
        <v>0</v>
      </c>
    </row>
    <row r="98" spans="1:8" s="95" customFormat="1" ht="9.75">
      <c r="A98" s="106">
        <v>1521</v>
      </c>
      <c r="B98" s="91" t="s">
        <v>102</v>
      </c>
      <c r="C98" s="103">
        <f t="shared" si="3"/>
        <v>0</v>
      </c>
      <c r="D98" s="93"/>
      <c r="E98" s="93"/>
      <c r="F98" s="93"/>
      <c r="G98" s="93"/>
      <c r="H98" s="97"/>
    </row>
    <row r="99" spans="1:8" s="95" customFormat="1" ht="9.75">
      <c r="A99" s="106">
        <v>1522</v>
      </c>
      <c r="B99" s="91" t="s">
        <v>103</v>
      </c>
      <c r="C99" s="103">
        <f t="shared" si="3"/>
        <v>0</v>
      </c>
      <c r="D99" s="93"/>
      <c r="E99" s="93"/>
      <c r="F99" s="93"/>
      <c r="G99" s="93"/>
      <c r="H99" s="97"/>
    </row>
    <row r="100" spans="1:8" s="95" customFormat="1" ht="9.75">
      <c r="A100" s="106">
        <v>1523</v>
      </c>
      <c r="B100" s="91" t="s">
        <v>104</v>
      </c>
      <c r="C100" s="103">
        <f t="shared" si="3"/>
        <v>0</v>
      </c>
      <c r="D100" s="93"/>
      <c r="E100" s="93"/>
      <c r="F100" s="93"/>
      <c r="G100" s="93"/>
      <c r="H100" s="97"/>
    </row>
    <row r="101" spans="1:8" s="95" customFormat="1" ht="9.75">
      <c r="A101" s="106">
        <v>1524</v>
      </c>
      <c r="B101" s="91" t="s">
        <v>105</v>
      </c>
      <c r="C101" s="103">
        <f t="shared" si="3"/>
        <v>0</v>
      </c>
      <c r="D101" s="93"/>
      <c r="E101" s="93"/>
      <c r="F101" s="93"/>
      <c r="G101" s="93"/>
      <c r="H101" s="97"/>
    </row>
    <row r="102" spans="1:8" s="95" customFormat="1" ht="9.75">
      <c r="A102" s="106">
        <v>1525</v>
      </c>
      <c r="B102" s="91" t="s">
        <v>106</v>
      </c>
      <c r="C102" s="103">
        <f aca="true" t="shared" si="4" ref="C102:C133">SUM(D102:H102)</f>
        <v>0</v>
      </c>
      <c r="D102" s="93"/>
      <c r="E102" s="93"/>
      <c r="F102" s="93"/>
      <c r="G102" s="93"/>
      <c r="H102" s="97"/>
    </row>
    <row r="103" spans="1:8" s="95" customFormat="1" ht="9.75">
      <c r="A103" s="106">
        <v>1528</v>
      </c>
      <c r="B103" s="91" t="s">
        <v>107</v>
      </c>
      <c r="C103" s="103">
        <f t="shared" si="4"/>
        <v>0</v>
      </c>
      <c r="D103" s="93"/>
      <c r="E103" s="93"/>
      <c r="F103" s="93"/>
      <c r="G103" s="93"/>
      <c r="H103" s="97"/>
    </row>
    <row r="104" spans="1:8" s="95" customFormat="1" ht="19.5">
      <c r="A104" s="106">
        <v>1529</v>
      </c>
      <c r="B104" s="91" t="s">
        <v>108</v>
      </c>
      <c r="C104" s="103">
        <f t="shared" si="4"/>
        <v>0</v>
      </c>
      <c r="D104" s="93"/>
      <c r="E104" s="93"/>
      <c r="F104" s="93"/>
      <c r="G104" s="93"/>
      <c r="H104" s="97"/>
    </row>
    <row r="105" spans="1:8" s="95" customFormat="1" ht="19.5">
      <c r="A105" s="90">
        <v>1530</v>
      </c>
      <c r="B105" s="91" t="s">
        <v>109</v>
      </c>
      <c r="C105" s="103">
        <f t="shared" si="4"/>
        <v>0</v>
      </c>
      <c r="D105" s="93"/>
      <c r="E105" s="93"/>
      <c r="F105" s="93"/>
      <c r="G105" s="93"/>
      <c r="H105" s="97"/>
    </row>
    <row r="106" spans="1:8" s="95" customFormat="1" ht="19.5">
      <c r="A106" s="90">
        <v>1540</v>
      </c>
      <c r="B106" s="91" t="s">
        <v>110</v>
      </c>
      <c r="C106" s="103">
        <f t="shared" si="4"/>
        <v>0</v>
      </c>
      <c r="D106" s="93"/>
      <c r="E106" s="93"/>
      <c r="F106" s="93"/>
      <c r="G106" s="93"/>
      <c r="H106" s="97"/>
    </row>
    <row r="107" spans="1:8" s="95" customFormat="1" ht="19.5">
      <c r="A107" s="90">
        <v>1550</v>
      </c>
      <c r="B107" s="91" t="s">
        <v>111</v>
      </c>
      <c r="C107" s="103">
        <f t="shared" si="4"/>
        <v>0</v>
      </c>
      <c r="D107" s="103">
        <f>SUM(D108:D113)</f>
        <v>0</v>
      </c>
      <c r="E107" s="103">
        <f>SUM(E108:E113)</f>
        <v>0</v>
      </c>
      <c r="F107" s="92">
        <f>SUM(F108:F113)</f>
        <v>0</v>
      </c>
      <c r="G107" s="103">
        <f>SUM(G108:G113)</f>
        <v>0</v>
      </c>
      <c r="H107" s="105">
        <f>SUM(H108:H113)</f>
        <v>0</v>
      </c>
    </row>
    <row r="108" spans="1:8" s="95" customFormat="1" ht="9.75">
      <c r="A108" s="106">
        <v>1551</v>
      </c>
      <c r="B108" s="91" t="s">
        <v>112</v>
      </c>
      <c r="C108" s="103">
        <f t="shared" si="4"/>
        <v>0</v>
      </c>
      <c r="D108" s="93"/>
      <c r="E108" s="93"/>
      <c r="F108" s="93"/>
      <c r="G108" s="93"/>
      <c r="H108" s="97"/>
    </row>
    <row r="109" spans="1:8" s="95" customFormat="1" ht="9.75">
      <c r="A109" s="106">
        <v>1552</v>
      </c>
      <c r="B109" s="91" t="s">
        <v>113</v>
      </c>
      <c r="C109" s="103">
        <f t="shared" si="4"/>
        <v>0</v>
      </c>
      <c r="D109" s="93"/>
      <c r="E109" s="93"/>
      <c r="F109" s="93"/>
      <c r="G109" s="93"/>
      <c r="H109" s="97"/>
    </row>
    <row r="110" spans="1:8" s="95" customFormat="1" ht="19.5">
      <c r="A110" s="106">
        <v>1553</v>
      </c>
      <c r="B110" s="91" t="s">
        <v>114</v>
      </c>
      <c r="C110" s="103">
        <f t="shared" si="4"/>
        <v>0</v>
      </c>
      <c r="D110" s="93"/>
      <c r="E110" s="93"/>
      <c r="F110" s="93"/>
      <c r="G110" s="93"/>
      <c r="H110" s="97"/>
    </row>
    <row r="111" spans="1:8" s="95" customFormat="1" ht="29.25">
      <c r="A111" s="106">
        <v>1554</v>
      </c>
      <c r="B111" s="91" t="s">
        <v>115</v>
      </c>
      <c r="C111" s="103">
        <f t="shared" si="4"/>
        <v>0</v>
      </c>
      <c r="D111" s="93"/>
      <c r="E111" s="93"/>
      <c r="F111" s="93"/>
      <c r="G111" s="93"/>
      <c r="H111" s="97"/>
    </row>
    <row r="112" spans="1:8" s="95" customFormat="1" ht="19.5">
      <c r="A112" s="106">
        <v>1555</v>
      </c>
      <c r="B112" s="91" t="s">
        <v>116</v>
      </c>
      <c r="C112" s="103">
        <f t="shared" si="4"/>
        <v>0</v>
      </c>
      <c r="D112" s="93"/>
      <c r="E112" s="93"/>
      <c r="F112" s="93"/>
      <c r="G112" s="93"/>
      <c r="H112" s="97"/>
    </row>
    <row r="113" spans="1:8" s="95" customFormat="1" ht="19.5">
      <c r="A113" s="106">
        <v>1559</v>
      </c>
      <c r="B113" s="91" t="s">
        <v>117</v>
      </c>
      <c r="C113" s="103">
        <f t="shared" si="4"/>
        <v>0</v>
      </c>
      <c r="D113" s="93"/>
      <c r="E113" s="93"/>
      <c r="F113" s="93"/>
      <c r="G113" s="93"/>
      <c r="H113" s="97"/>
    </row>
    <row r="114" spans="1:8" s="95" customFormat="1" ht="29.25">
      <c r="A114" s="90">
        <v>1560</v>
      </c>
      <c r="B114" s="91" t="s">
        <v>118</v>
      </c>
      <c r="C114" s="103">
        <f t="shared" si="4"/>
        <v>0</v>
      </c>
      <c r="D114" s="103">
        <f>SUM(D115:D122)</f>
        <v>0</v>
      </c>
      <c r="E114" s="103">
        <f>SUM(E115:E122)</f>
        <v>0</v>
      </c>
      <c r="F114" s="103">
        <f>SUM(F115:F122)</f>
        <v>0</v>
      </c>
      <c r="G114" s="103">
        <f>SUM(G115:G122)</f>
        <v>0</v>
      </c>
      <c r="H114" s="105">
        <f>SUM(H115:H122)</f>
        <v>0</v>
      </c>
    </row>
    <row r="115" spans="1:8" s="95" customFormat="1" ht="19.5">
      <c r="A115" s="106">
        <v>1561</v>
      </c>
      <c r="B115" s="91" t="s">
        <v>119</v>
      </c>
      <c r="C115" s="103">
        <f t="shared" si="4"/>
        <v>0</v>
      </c>
      <c r="D115" s="93"/>
      <c r="E115" s="93"/>
      <c r="F115" s="93"/>
      <c r="G115" s="93"/>
      <c r="H115" s="97"/>
    </row>
    <row r="116" spans="1:8" s="95" customFormat="1" ht="19.5">
      <c r="A116" s="106">
        <v>1562</v>
      </c>
      <c r="B116" s="91" t="s">
        <v>120</v>
      </c>
      <c r="C116" s="103">
        <f t="shared" si="4"/>
        <v>0</v>
      </c>
      <c r="D116" s="93"/>
      <c r="E116" s="93"/>
      <c r="F116" s="93"/>
      <c r="G116" s="93"/>
      <c r="H116" s="97"/>
    </row>
    <row r="117" spans="1:8" s="95" customFormat="1" ht="9.75">
      <c r="A117" s="106">
        <v>1563</v>
      </c>
      <c r="B117" s="91" t="s">
        <v>121</v>
      </c>
      <c r="C117" s="103">
        <f t="shared" si="4"/>
        <v>0</v>
      </c>
      <c r="D117" s="93"/>
      <c r="E117" s="93"/>
      <c r="F117" s="93"/>
      <c r="G117" s="93"/>
      <c r="H117" s="97"/>
    </row>
    <row r="118" spans="1:8" s="95" customFormat="1" ht="9.75">
      <c r="A118" s="106">
        <v>1564</v>
      </c>
      <c r="B118" s="91" t="s">
        <v>122</v>
      </c>
      <c r="C118" s="103">
        <f t="shared" si="4"/>
        <v>0</v>
      </c>
      <c r="D118" s="93"/>
      <c r="E118" s="93"/>
      <c r="F118" s="93"/>
      <c r="G118" s="93"/>
      <c r="H118" s="97"/>
    </row>
    <row r="119" spans="1:8" s="95" customFormat="1" ht="9.75" customHeight="1">
      <c r="A119" s="106">
        <v>1565</v>
      </c>
      <c r="B119" s="91" t="s">
        <v>123</v>
      </c>
      <c r="C119" s="103">
        <f t="shared" si="4"/>
        <v>0</v>
      </c>
      <c r="D119" s="93"/>
      <c r="E119" s="93"/>
      <c r="F119" s="93"/>
      <c r="G119" s="93"/>
      <c r="H119" s="97"/>
    </row>
    <row r="120" spans="1:8" s="95" customFormat="1" ht="9.75" customHeight="1">
      <c r="A120" s="106">
        <v>1566</v>
      </c>
      <c r="B120" s="110" t="s">
        <v>124</v>
      </c>
      <c r="C120" s="103">
        <f t="shared" si="4"/>
        <v>0</v>
      </c>
      <c r="D120" s="93"/>
      <c r="E120" s="93"/>
      <c r="F120" s="93"/>
      <c r="G120" s="93"/>
      <c r="H120" s="97"/>
    </row>
    <row r="121" spans="1:8" s="95" customFormat="1" ht="41.25" customHeight="1">
      <c r="A121" s="106">
        <v>1567</v>
      </c>
      <c r="B121" s="110" t="s">
        <v>125</v>
      </c>
      <c r="C121" s="103">
        <f t="shared" si="4"/>
        <v>0</v>
      </c>
      <c r="D121" s="93"/>
      <c r="E121" s="93"/>
      <c r="F121" s="93"/>
      <c r="G121" s="93"/>
      <c r="H121" s="97"/>
    </row>
    <row r="122" spans="1:8" s="95" customFormat="1" ht="9.75" customHeight="1">
      <c r="A122" s="106">
        <v>1568</v>
      </c>
      <c r="B122" s="108" t="s">
        <v>126</v>
      </c>
      <c r="C122" s="103">
        <f t="shared" si="4"/>
        <v>0</v>
      </c>
      <c r="D122" s="93"/>
      <c r="E122" s="93"/>
      <c r="F122" s="93"/>
      <c r="G122" s="93"/>
      <c r="H122" s="97"/>
    </row>
    <row r="123" spans="1:8" s="95" customFormat="1" ht="9.75">
      <c r="A123" s="90">
        <v>1570</v>
      </c>
      <c r="B123" s="91" t="s">
        <v>127</v>
      </c>
      <c r="C123" s="103">
        <f t="shared" si="4"/>
        <v>0</v>
      </c>
      <c r="D123" s="93"/>
      <c r="E123" s="93"/>
      <c r="F123" s="93"/>
      <c r="G123" s="93"/>
      <c r="H123" s="97"/>
    </row>
    <row r="124" spans="1:8" s="95" customFormat="1" ht="19.5">
      <c r="A124" s="90">
        <v>1580</v>
      </c>
      <c r="B124" s="91" t="s">
        <v>128</v>
      </c>
      <c r="C124" s="103">
        <f t="shared" si="4"/>
        <v>0</v>
      </c>
      <c r="D124" s="103">
        <f>SUM(D125:D126)</f>
        <v>0</v>
      </c>
      <c r="E124" s="103">
        <f>SUM(E125:E126)</f>
        <v>0</v>
      </c>
      <c r="F124" s="92">
        <f>SUM(F125:F126)</f>
        <v>0</v>
      </c>
      <c r="G124" s="103">
        <f>SUM(G125:G126)</f>
        <v>0</v>
      </c>
      <c r="H124" s="105">
        <f>SUM(H125:H126)</f>
        <v>0</v>
      </c>
    </row>
    <row r="125" spans="1:8" s="95" customFormat="1" ht="9.75">
      <c r="A125" s="106">
        <v>1581</v>
      </c>
      <c r="B125" s="91" t="s">
        <v>129</v>
      </c>
      <c r="C125" s="103">
        <f t="shared" si="4"/>
        <v>0</v>
      </c>
      <c r="D125" s="93"/>
      <c r="E125" s="93"/>
      <c r="F125" s="93"/>
      <c r="G125" s="93"/>
      <c r="H125" s="97"/>
    </row>
    <row r="126" spans="1:8" s="95" customFormat="1" ht="19.5">
      <c r="A126" s="106">
        <v>1583</v>
      </c>
      <c r="B126" s="91" t="s">
        <v>130</v>
      </c>
      <c r="C126" s="103">
        <f t="shared" si="4"/>
        <v>0</v>
      </c>
      <c r="D126" s="93"/>
      <c r="E126" s="93"/>
      <c r="F126" s="93"/>
      <c r="G126" s="93"/>
      <c r="H126" s="97"/>
    </row>
    <row r="127" spans="1:8" s="95" customFormat="1" ht="9.75">
      <c r="A127" s="90">
        <v>1590</v>
      </c>
      <c r="B127" s="91" t="s">
        <v>131</v>
      </c>
      <c r="C127" s="103">
        <f t="shared" si="4"/>
        <v>0</v>
      </c>
      <c r="D127" s="93"/>
      <c r="E127" s="93"/>
      <c r="F127" s="93"/>
      <c r="G127" s="93"/>
      <c r="H127" s="97"/>
    </row>
    <row r="128" spans="1:8" s="59" customFormat="1" ht="22.5">
      <c r="A128" s="86">
        <v>1600</v>
      </c>
      <c r="B128" s="87" t="s">
        <v>132</v>
      </c>
      <c r="C128" s="100">
        <f t="shared" si="4"/>
        <v>0</v>
      </c>
      <c r="D128" s="100">
        <f>SUM(D129,D130,D131)</f>
        <v>0</v>
      </c>
      <c r="E128" s="100">
        <f>SUM(E129,E130,E131)</f>
        <v>0</v>
      </c>
      <c r="F128" s="88">
        <f>SUM(F129,F130,F131)</f>
        <v>0</v>
      </c>
      <c r="G128" s="100">
        <f>SUM(G129,G130,G131)</f>
        <v>0</v>
      </c>
      <c r="H128" s="101">
        <f>SUM(H129,H130,H131)</f>
        <v>0</v>
      </c>
    </row>
    <row r="129" spans="1:8" s="95" customFormat="1" ht="9.75">
      <c r="A129" s="90">
        <v>1610</v>
      </c>
      <c r="B129" s="91" t="s">
        <v>133</v>
      </c>
      <c r="C129" s="103">
        <f t="shared" si="4"/>
        <v>0</v>
      </c>
      <c r="D129" s="93"/>
      <c r="E129" s="93"/>
      <c r="F129" s="93"/>
      <c r="G129" s="93"/>
      <c r="H129" s="97"/>
    </row>
    <row r="130" spans="1:8" s="95" customFormat="1" ht="9.75">
      <c r="A130" s="90">
        <v>1620</v>
      </c>
      <c r="B130" s="91" t="s">
        <v>134</v>
      </c>
      <c r="C130" s="103">
        <f t="shared" si="4"/>
        <v>0</v>
      </c>
      <c r="D130" s="93"/>
      <c r="E130" s="93"/>
      <c r="F130" s="93"/>
      <c r="G130" s="93"/>
      <c r="H130" s="97"/>
    </row>
    <row r="131" spans="1:8" s="95" customFormat="1" ht="9.75">
      <c r="A131" s="90">
        <v>1630</v>
      </c>
      <c r="B131" s="91" t="s">
        <v>135</v>
      </c>
      <c r="C131" s="103">
        <f t="shared" si="4"/>
        <v>0</v>
      </c>
      <c r="D131" s="93"/>
      <c r="E131" s="93"/>
      <c r="F131" s="93"/>
      <c r="G131" s="93"/>
      <c r="H131" s="97"/>
    </row>
    <row r="132" spans="1:8" s="59" customFormat="1" ht="22.5">
      <c r="A132" s="86">
        <v>2000</v>
      </c>
      <c r="B132" s="87" t="s">
        <v>136</v>
      </c>
      <c r="C132" s="100">
        <f t="shared" si="4"/>
        <v>0</v>
      </c>
      <c r="D132" s="99"/>
      <c r="E132" s="99"/>
      <c r="F132" s="99"/>
      <c r="G132" s="99"/>
      <c r="H132" s="111"/>
    </row>
    <row r="133" spans="1:8" s="59" customFormat="1" ht="22.5">
      <c r="A133" s="86">
        <v>3000</v>
      </c>
      <c r="B133" s="87" t="s">
        <v>137</v>
      </c>
      <c r="C133" s="311">
        <f t="shared" si="4"/>
        <v>0</v>
      </c>
      <c r="D133" s="312">
        <f>SUM(D134,D135,D136,D137,D138,D140,D139)</f>
        <v>0</v>
      </c>
      <c r="E133" s="312">
        <f>SUM(E134,E135,E136,E137,E138,E140,E139)</f>
        <v>0</v>
      </c>
      <c r="F133" s="312">
        <f>SUM(F134,F135,F136,F137,F138,F140,F139)</f>
        <v>0</v>
      </c>
      <c r="G133" s="312">
        <f>SUM(G134,G135,G136,G137,G138,G140,G139)</f>
        <v>0</v>
      </c>
      <c r="H133" s="313">
        <f>SUM(H134,H135,H136,H137,H138,H140,H139)</f>
        <v>0</v>
      </c>
    </row>
    <row r="134" spans="1:8" s="49" customFormat="1" ht="11.25">
      <c r="A134" s="85">
        <v>3100</v>
      </c>
      <c r="B134" s="45" t="s">
        <v>138</v>
      </c>
      <c r="C134" s="65">
        <f aca="true" t="shared" si="5" ref="C134:C158">SUM(D134:H134)</f>
        <v>0</v>
      </c>
      <c r="D134" s="51"/>
      <c r="E134" s="51"/>
      <c r="F134" s="51"/>
      <c r="G134" s="51"/>
      <c r="H134" s="52"/>
    </row>
    <row r="135" spans="1:8" s="49" customFormat="1" ht="22.5">
      <c r="A135" s="85">
        <v>3200</v>
      </c>
      <c r="B135" s="45" t="s">
        <v>139</v>
      </c>
      <c r="C135" s="65">
        <f t="shared" si="5"/>
        <v>0</v>
      </c>
      <c r="D135" s="51"/>
      <c r="E135" s="51"/>
      <c r="F135" s="51"/>
      <c r="G135" s="51"/>
      <c r="H135" s="52"/>
    </row>
    <row r="136" spans="1:8" s="49" customFormat="1" ht="22.5">
      <c r="A136" s="85">
        <v>3300</v>
      </c>
      <c r="B136" s="45" t="s">
        <v>140</v>
      </c>
      <c r="C136" s="65">
        <f t="shared" si="5"/>
        <v>0</v>
      </c>
      <c r="D136" s="51"/>
      <c r="E136" s="51"/>
      <c r="F136" s="51"/>
      <c r="G136" s="51"/>
      <c r="H136" s="52"/>
    </row>
    <row r="137" spans="1:8" s="49" customFormat="1" ht="22.5">
      <c r="A137" s="85">
        <v>3400</v>
      </c>
      <c r="B137" s="45" t="s">
        <v>141</v>
      </c>
      <c r="C137" s="65">
        <f t="shared" si="5"/>
        <v>0</v>
      </c>
      <c r="D137" s="51"/>
      <c r="E137" s="51"/>
      <c r="F137" s="51"/>
      <c r="G137" s="51"/>
      <c r="H137" s="52"/>
    </row>
    <row r="138" spans="1:8" s="49" customFormat="1" ht="11.25">
      <c r="A138" s="85">
        <v>3500</v>
      </c>
      <c r="B138" s="45" t="s">
        <v>142</v>
      </c>
      <c r="C138" s="65">
        <f t="shared" si="5"/>
        <v>0</v>
      </c>
      <c r="D138" s="51"/>
      <c r="E138" s="51"/>
      <c r="F138" s="51"/>
      <c r="G138" s="51"/>
      <c r="H138" s="52"/>
    </row>
    <row r="139" spans="1:8" s="49" customFormat="1" ht="22.5">
      <c r="A139" s="85">
        <v>3600</v>
      </c>
      <c r="B139" s="45" t="s">
        <v>143</v>
      </c>
      <c r="C139" s="65">
        <f t="shared" si="5"/>
        <v>0</v>
      </c>
      <c r="D139" s="51"/>
      <c r="E139" s="51"/>
      <c r="F139" s="51"/>
      <c r="G139" s="51"/>
      <c r="H139" s="52"/>
    </row>
    <row r="140" spans="1:8" s="49" customFormat="1" ht="33.75">
      <c r="A140" s="85">
        <v>3800</v>
      </c>
      <c r="B140" s="45" t="s">
        <v>144</v>
      </c>
      <c r="C140" s="65">
        <f t="shared" si="5"/>
        <v>0</v>
      </c>
      <c r="D140" s="51"/>
      <c r="E140" s="51"/>
      <c r="F140" s="51"/>
      <c r="G140" s="51"/>
      <c r="H140" s="52"/>
    </row>
    <row r="141" spans="1:8" s="84" customFormat="1" ht="51">
      <c r="A141" s="112"/>
      <c r="B141" s="113" t="s">
        <v>145</v>
      </c>
      <c r="C141" s="114">
        <f t="shared" si="5"/>
        <v>957572</v>
      </c>
      <c r="D141" s="114">
        <f>SUM(D142,D154,D155)</f>
        <v>957572</v>
      </c>
      <c r="E141" s="114">
        <f>SUM(E142,E154,E155)</f>
        <v>0</v>
      </c>
      <c r="F141" s="115">
        <f>SUM(F142,F154,F155)</f>
        <v>0</v>
      </c>
      <c r="G141" s="114">
        <f>SUM(G142,G154,G155)</f>
        <v>0</v>
      </c>
      <c r="H141" s="116">
        <f>SUM(H142,H154,H155)</f>
        <v>0</v>
      </c>
    </row>
    <row r="142" spans="1:8" s="59" customFormat="1" ht="20.25" customHeight="1">
      <c r="A142" s="117">
        <v>4000</v>
      </c>
      <c r="B142" s="54" t="s">
        <v>146</v>
      </c>
      <c r="C142" s="118">
        <f t="shared" si="5"/>
        <v>0</v>
      </c>
      <c r="D142" s="118">
        <f>SUM(D143,D149,D150,D151,D152,D153)</f>
        <v>0</v>
      </c>
      <c r="E142" s="118">
        <f>SUM(E143,E149,E150,E151,E152,E153)</f>
        <v>0</v>
      </c>
      <c r="F142" s="118">
        <f>SUM(F143,F149,F150,F151,F152,F153)</f>
        <v>0</v>
      </c>
      <c r="G142" s="118">
        <f>SUM(G143,G149,G150,G151,G152,G153)</f>
        <v>0</v>
      </c>
      <c r="H142" s="119">
        <f>SUM(H143,H149,H150,H151,H152,H153)</f>
        <v>0</v>
      </c>
    </row>
    <row r="143" spans="1:8" s="49" customFormat="1" ht="22.5">
      <c r="A143" s="85">
        <v>4100</v>
      </c>
      <c r="B143" s="45" t="s">
        <v>147</v>
      </c>
      <c r="C143" s="65">
        <f t="shared" si="5"/>
        <v>0</v>
      </c>
      <c r="D143" s="65">
        <f>SUM(D144:D148)</f>
        <v>0</v>
      </c>
      <c r="E143" s="65">
        <f>SUM(E144:E148)</f>
        <v>0</v>
      </c>
      <c r="F143" s="46">
        <f>SUM(F144:F148)</f>
        <v>0</v>
      </c>
      <c r="G143" s="65">
        <f>SUM(G144:G148)</f>
        <v>0</v>
      </c>
      <c r="H143" s="120">
        <f>SUM(H144:H148)</f>
        <v>0</v>
      </c>
    </row>
    <row r="144" spans="1:8" s="95" customFormat="1" ht="9.75">
      <c r="A144" s="90">
        <v>4110</v>
      </c>
      <c r="B144" s="91" t="s">
        <v>148</v>
      </c>
      <c r="C144" s="103">
        <f t="shared" si="5"/>
        <v>0</v>
      </c>
      <c r="D144" s="93"/>
      <c r="E144" s="93"/>
      <c r="F144" s="93"/>
      <c r="G144" s="93"/>
      <c r="H144" s="97"/>
    </row>
    <row r="145" spans="1:8" s="95" customFormat="1" ht="9.75">
      <c r="A145" s="90">
        <v>4140</v>
      </c>
      <c r="B145" s="91" t="s">
        <v>149</v>
      </c>
      <c r="C145" s="103">
        <f t="shared" si="5"/>
        <v>0</v>
      </c>
      <c r="D145" s="93"/>
      <c r="E145" s="93"/>
      <c r="F145" s="93"/>
      <c r="G145" s="93"/>
      <c r="H145" s="97"/>
    </row>
    <row r="146" spans="1:8" s="95" customFormat="1" ht="9.75">
      <c r="A146" s="90">
        <v>4150</v>
      </c>
      <c r="B146" s="91" t="s">
        <v>150</v>
      </c>
      <c r="C146" s="103">
        <f t="shared" si="5"/>
        <v>0</v>
      </c>
      <c r="D146" s="93"/>
      <c r="E146" s="93"/>
      <c r="F146" s="93"/>
      <c r="G146" s="93"/>
      <c r="H146" s="97"/>
    </row>
    <row r="147" spans="1:8" s="95" customFormat="1" ht="19.5">
      <c r="A147" s="90">
        <v>4160</v>
      </c>
      <c r="B147" s="91" t="s">
        <v>151</v>
      </c>
      <c r="C147" s="103">
        <f t="shared" si="5"/>
        <v>0</v>
      </c>
      <c r="D147" s="93"/>
      <c r="E147" s="93"/>
      <c r="F147" s="93"/>
      <c r="G147" s="93"/>
      <c r="H147" s="97"/>
    </row>
    <row r="148" spans="1:8" s="95" customFormat="1" ht="9.75">
      <c r="A148" s="90">
        <v>4180</v>
      </c>
      <c r="B148" s="91" t="s">
        <v>152</v>
      </c>
      <c r="C148" s="103">
        <f t="shared" si="5"/>
        <v>0</v>
      </c>
      <c r="D148" s="93"/>
      <c r="E148" s="93"/>
      <c r="F148" s="93"/>
      <c r="G148" s="93"/>
      <c r="H148" s="97"/>
    </row>
    <row r="149" spans="1:8" s="49" customFormat="1" ht="22.5">
      <c r="A149" s="85">
        <v>4200</v>
      </c>
      <c r="B149" s="45" t="s">
        <v>153</v>
      </c>
      <c r="C149" s="65">
        <f t="shared" si="5"/>
        <v>0</v>
      </c>
      <c r="D149" s="51"/>
      <c r="E149" s="51"/>
      <c r="F149" s="51"/>
      <c r="G149" s="51"/>
      <c r="H149" s="52"/>
    </row>
    <row r="150" spans="1:8" s="49" customFormat="1" ht="11.25">
      <c r="A150" s="85">
        <v>4300</v>
      </c>
      <c r="B150" s="121" t="s">
        <v>154</v>
      </c>
      <c r="C150" s="65">
        <f t="shared" si="5"/>
        <v>0</v>
      </c>
      <c r="D150" s="51"/>
      <c r="E150" s="51"/>
      <c r="F150" s="51"/>
      <c r="G150" s="51"/>
      <c r="H150" s="52"/>
    </row>
    <row r="151" spans="1:8" s="49" customFormat="1" ht="33.75">
      <c r="A151" s="122">
        <v>4400</v>
      </c>
      <c r="B151" s="121" t="s">
        <v>155</v>
      </c>
      <c r="C151" s="65">
        <f t="shared" si="5"/>
        <v>0</v>
      </c>
      <c r="D151" s="51"/>
      <c r="E151" s="51"/>
      <c r="F151" s="51"/>
      <c r="G151" s="51"/>
      <c r="H151" s="52"/>
    </row>
    <row r="152" spans="1:8" s="49" customFormat="1" ht="22.5">
      <c r="A152" s="85">
        <v>4500</v>
      </c>
      <c r="B152" s="121" t="s">
        <v>156</v>
      </c>
      <c r="C152" s="65">
        <f t="shared" si="5"/>
        <v>0</v>
      </c>
      <c r="D152" s="51"/>
      <c r="E152" s="51"/>
      <c r="F152" s="51"/>
      <c r="G152" s="51"/>
      <c r="H152" s="52"/>
    </row>
    <row r="153" spans="1:8" s="49" customFormat="1" ht="11.25">
      <c r="A153" s="85">
        <v>4700</v>
      </c>
      <c r="B153" s="121" t="s">
        <v>157</v>
      </c>
      <c r="C153" s="65">
        <f t="shared" si="5"/>
        <v>0</v>
      </c>
      <c r="D153" s="51"/>
      <c r="E153" s="51"/>
      <c r="F153" s="51"/>
      <c r="G153" s="51"/>
      <c r="H153" s="52"/>
    </row>
    <row r="154" spans="1:8" s="49" customFormat="1" ht="11.25">
      <c r="A154" s="85">
        <v>6000</v>
      </c>
      <c r="B154" s="123" t="s">
        <v>158</v>
      </c>
      <c r="C154" s="61">
        <f t="shared" si="5"/>
        <v>0</v>
      </c>
      <c r="D154" s="51"/>
      <c r="E154" s="51"/>
      <c r="F154" s="51"/>
      <c r="G154" s="51"/>
      <c r="H154" s="52"/>
    </row>
    <row r="155" spans="1:8" s="59" customFormat="1" ht="11.25">
      <c r="A155" s="86">
        <v>7000</v>
      </c>
      <c r="B155" s="124" t="s">
        <v>159</v>
      </c>
      <c r="C155" s="118">
        <f t="shared" si="5"/>
        <v>957572</v>
      </c>
      <c r="D155" s="99">
        <f>457572+500000</f>
        <v>957572</v>
      </c>
      <c r="E155" s="99"/>
      <c r="F155" s="99"/>
      <c r="G155" s="99"/>
      <c r="H155" s="111"/>
    </row>
    <row r="156" spans="1:8" s="59" customFormat="1" ht="22.5">
      <c r="A156" s="125"/>
      <c r="B156" s="126" t="s">
        <v>160</v>
      </c>
      <c r="C156" s="88">
        <f t="shared" si="5"/>
        <v>0</v>
      </c>
      <c r="D156" s="88">
        <f>SUM(D157:D158)</f>
        <v>0</v>
      </c>
      <c r="E156" s="88">
        <f>SUM(E157:E158)</f>
        <v>0</v>
      </c>
      <c r="F156" s="88">
        <f>SUM(F157:F158)</f>
        <v>0</v>
      </c>
      <c r="G156" s="88">
        <f>SUM(G157:G158)</f>
        <v>0</v>
      </c>
      <c r="H156" s="127">
        <f>SUM(H157:H158)</f>
        <v>0</v>
      </c>
    </row>
    <row r="157" spans="1:8" s="59" customFormat="1" ht="11.25">
      <c r="A157" s="125"/>
      <c r="B157" s="128" t="s">
        <v>19</v>
      </c>
      <c r="C157" s="100">
        <f t="shared" si="5"/>
        <v>0</v>
      </c>
      <c r="D157" s="99"/>
      <c r="E157" s="99"/>
      <c r="F157" s="99"/>
      <c r="G157" s="99"/>
      <c r="H157" s="111"/>
    </row>
    <row r="158" spans="1:8" s="59" customFormat="1" ht="11.25">
      <c r="A158" s="125"/>
      <c r="B158" s="128" t="s">
        <v>20</v>
      </c>
      <c r="C158" s="100">
        <f t="shared" si="5"/>
        <v>0</v>
      </c>
      <c r="D158" s="99"/>
      <c r="E158" s="99"/>
      <c r="F158" s="99"/>
      <c r="G158" s="99"/>
      <c r="H158" s="111"/>
    </row>
    <row r="159" spans="1:8" s="130" customFormat="1" ht="8.25">
      <c r="A159" s="129"/>
      <c r="B159" s="130" t="s">
        <v>161</v>
      </c>
      <c r="C159" s="131">
        <f aca="true" t="shared" si="6" ref="C159:H159">SUM(C156,C155,C154,C142,C133,C132,C128,C92,C45,C42,C41,C34)</f>
        <v>957572</v>
      </c>
      <c r="D159" s="131">
        <f t="shared" si="6"/>
        <v>957572</v>
      </c>
      <c r="E159" s="131">
        <f t="shared" si="6"/>
        <v>0</v>
      </c>
      <c r="F159" s="131">
        <f t="shared" si="6"/>
        <v>0</v>
      </c>
      <c r="G159" s="131">
        <f t="shared" si="6"/>
        <v>0</v>
      </c>
      <c r="H159" s="132">
        <f t="shared" si="6"/>
        <v>0</v>
      </c>
    </row>
    <row r="160" s="134" customFormat="1" ht="11.25">
      <c r="A160" s="133"/>
    </row>
    <row r="161" s="134" customFormat="1" ht="11.25">
      <c r="A161" s="133"/>
    </row>
    <row r="162" s="134" customFormat="1" ht="11.25">
      <c r="A162" s="133"/>
    </row>
    <row r="163" s="134" customFormat="1" ht="11.25">
      <c r="A163" s="133"/>
    </row>
    <row r="164" s="134" customFormat="1" ht="11.25">
      <c r="A164" s="133"/>
    </row>
    <row r="165" s="134" customFormat="1" ht="11.25">
      <c r="A165" s="133"/>
    </row>
    <row r="166" s="134" customFormat="1" ht="11.25">
      <c r="A166" s="133"/>
    </row>
    <row r="167" s="134" customFormat="1" ht="11.25">
      <c r="A167" s="133"/>
    </row>
    <row r="168" s="134" customFormat="1" ht="11.25">
      <c r="A168" s="133"/>
    </row>
    <row r="169" s="134" customFormat="1" ht="11.25">
      <c r="A169" s="133"/>
    </row>
    <row r="170" s="134" customFormat="1" ht="11.25">
      <c r="A170" s="133"/>
    </row>
    <row r="171" s="134" customFormat="1" ht="11.25">
      <c r="A171" s="133"/>
    </row>
    <row r="172" s="134" customFormat="1" ht="11.25">
      <c r="A172" s="133"/>
    </row>
    <row r="173" s="134" customFormat="1" ht="11.25">
      <c r="A173" s="133"/>
    </row>
    <row r="174" s="134" customFormat="1" ht="11.25">
      <c r="A174" s="133"/>
    </row>
    <row r="175" s="134" customFormat="1" ht="11.25">
      <c r="A175" s="133"/>
    </row>
    <row r="176" s="134" customFormat="1" ht="11.25">
      <c r="A176" s="133"/>
    </row>
    <row r="177" s="134" customFormat="1" ht="11.25">
      <c r="A177" s="133"/>
    </row>
    <row r="178" s="134" customFormat="1" ht="11.25">
      <c r="A178" s="133"/>
    </row>
    <row r="179" s="134" customFormat="1" ht="11.25">
      <c r="A179" s="133"/>
    </row>
    <row r="180" s="134" customFormat="1" ht="11.25">
      <c r="A180" s="133"/>
    </row>
    <row r="181" s="134" customFormat="1" ht="11.25">
      <c r="A181" s="133"/>
    </row>
    <row r="182" s="134" customFormat="1" ht="11.25">
      <c r="A182" s="133"/>
    </row>
    <row r="183" s="134" customFormat="1" ht="11.25">
      <c r="A183" s="133"/>
    </row>
    <row r="184" s="134" customFormat="1" ht="11.25">
      <c r="A184" s="133"/>
    </row>
    <row r="185" s="134" customFormat="1" ht="11.25">
      <c r="A185" s="133"/>
    </row>
    <row r="186" s="134" customFormat="1" ht="11.25">
      <c r="A186" s="133"/>
    </row>
    <row r="187" s="134" customFormat="1" ht="11.25">
      <c r="A187" s="133"/>
    </row>
    <row r="188" s="134" customFormat="1" ht="11.25">
      <c r="A188" s="133"/>
    </row>
    <row r="189" s="134" customFormat="1" ht="11.25">
      <c r="A189" s="133"/>
    </row>
    <row r="190" s="134" customFormat="1" ht="11.25">
      <c r="A190" s="133"/>
    </row>
    <row r="191" s="134" customFormat="1" ht="11.25">
      <c r="A191" s="133"/>
    </row>
    <row r="192" s="134" customFormat="1" ht="11.25">
      <c r="A192" s="133"/>
    </row>
    <row r="193" s="134" customFormat="1" ht="11.25">
      <c r="A193" s="133"/>
    </row>
    <row r="194" s="134" customFormat="1" ht="11.25">
      <c r="A194" s="133"/>
    </row>
    <row r="195" s="134" customFormat="1" ht="11.25">
      <c r="A195" s="133"/>
    </row>
    <row r="196" s="134" customFormat="1" ht="11.25">
      <c r="A196" s="133"/>
    </row>
    <row r="197" s="134" customFormat="1" ht="11.25">
      <c r="A197" s="133"/>
    </row>
    <row r="198" s="134" customFormat="1" ht="11.25">
      <c r="A198" s="133"/>
    </row>
    <row r="199" s="134" customFormat="1" ht="11.25">
      <c r="A199" s="133"/>
    </row>
    <row r="200" s="134" customFormat="1" ht="11.25">
      <c r="A200" s="133"/>
    </row>
    <row r="201" s="134" customFormat="1" ht="11.25">
      <c r="A201" s="133"/>
    </row>
    <row r="202" s="134" customFormat="1" ht="11.25">
      <c r="A202" s="133"/>
    </row>
    <row r="203" s="134" customFormat="1" ht="11.25">
      <c r="A203" s="133"/>
    </row>
    <row r="204" s="134" customFormat="1" ht="11.25">
      <c r="A204" s="133"/>
    </row>
    <row r="205" s="134" customFormat="1" ht="11.25">
      <c r="A205" s="133"/>
    </row>
    <row r="206" s="134" customFormat="1" ht="11.25">
      <c r="A206" s="133"/>
    </row>
    <row r="207" s="134" customFormat="1" ht="11.25">
      <c r="A207" s="133"/>
    </row>
    <row r="208" s="134" customFormat="1" ht="11.25">
      <c r="A208" s="133"/>
    </row>
    <row r="209" s="134" customFormat="1" ht="11.25">
      <c r="A209" s="133"/>
    </row>
    <row r="210" s="134" customFormat="1" ht="11.25">
      <c r="A210" s="133"/>
    </row>
    <row r="211" s="134" customFormat="1" ht="11.25">
      <c r="A211" s="133"/>
    </row>
    <row r="212" s="134" customFormat="1" ht="11.25">
      <c r="A212" s="133"/>
    </row>
    <row r="213" s="134" customFormat="1" ht="11.25">
      <c r="A213" s="133"/>
    </row>
    <row r="214" s="134" customFormat="1" ht="11.25">
      <c r="A214" s="133"/>
    </row>
    <row r="215" s="134" customFormat="1" ht="11.25">
      <c r="A215" s="133"/>
    </row>
    <row r="216" s="134" customFormat="1" ht="11.25">
      <c r="A216" s="133"/>
    </row>
    <row r="217" s="134" customFormat="1" ht="11.25">
      <c r="A217" s="133"/>
    </row>
    <row r="218" s="134" customFormat="1" ht="11.25">
      <c r="A218" s="133"/>
    </row>
    <row r="219" s="134" customFormat="1" ht="11.25">
      <c r="A219" s="133"/>
    </row>
    <row r="220" s="134" customFormat="1" ht="11.25">
      <c r="A220" s="133"/>
    </row>
    <row r="221" s="134" customFormat="1" ht="11.25">
      <c r="A221" s="133"/>
    </row>
    <row r="222" s="134" customFormat="1" ht="11.25">
      <c r="A222" s="133"/>
    </row>
    <row r="223" s="134" customFormat="1" ht="11.25">
      <c r="A223" s="133"/>
    </row>
    <row r="224" s="134" customFormat="1" ht="11.25">
      <c r="A224" s="133"/>
    </row>
    <row r="225" s="134" customFormat="1" ht="11.25">
      <c r="A225" s="133"/>
    </row>
    <row r="226" s="134" customFormat="1" ht="11.25">
      <c r="A226" s="133"/>
    </row>
    <row r="227" s="134" customFormat="1" ht="11.25">
      <c r="A227" s="133"/>
    </row>
    <row r="228" s="134" customFormat="1" ht="11.25">
      <c r="A228" s="133"/>
    </row>
    <row r="229" s="134" customFormat="1" ht="11.25">
      <c r="A229" s="133"/>
    </row>
    <row r="230" s="134" customFormat="1" ht="11.25">
      <c r="A230" s="133"/>
    </row>
    <row r="231" s="134" customFormat="1" ht="11.25">
      <c r="A231" s="133"/>
    </row>
    <row r="232" s="134" customFormat="1" ht="11.25">
      <c r="A232" s="133"/>
    </row>
    <row r="233" s="134" customFormat="1" ht="11.25">
      <c r="A233" s="133"/>
    </row>
    <row r="234" s="134" customFormat="1" ht="11.25">
      <c r="A234" s="133"/>
    </row>
    <row r="235" s="134" customFormat="1" ht="11.25">
      <c r="A235" s="133"/>
    </row>
    <row r="236" s="134" customFormat="1" ht="11.25">
      <c r="A236" s="133"/>
    </row>
    <row r="237" s="134" customFormat="1" ht="11.25">
      <c r="A237" s="133"/>
    </row>
    <row r="238" s="134" customFormat="1" ht="11.25">
      <c r="A238" s="133"/>
    </row>
    <row r="239" s="134" customFormat="1" ht="11.25">
      <c r="A239" s="133"/>
    </row>
    <row r="240" s="134" customFormat="1" ht="11.25">
      <c r="A240" s="133"/>
    </row>
    <row r="241" s="134" customFormat="1" ht="11.25">
      <c r="A241" s="133"/>
    </row>
    <row r="242" s="134" customFormat="1" ht="11.25">
      <c r="A242" s="133"/>
    </row>
    <row r="243" s="134" customFormat="1" ht="11.25">
      <c r="A243" s="133"/>
    </row>
    <row r="244" s="134" customFormat="1" ht="11.25">
      <c r="A244" s="133"/>
    </row>
    <row r="245" s="134" customFormat="1" ht="11.25">
      <c r="A245" s="133"/>
    </row>
    <row r="246" s="134" customFormat="1" ht="11.25">
      <c r="A246" s="133"/>
    </row>
    <row r="247" s="134" customFormat="1" ht="11.25">
      <c r="A247" s="133"/>
    </row>
    <row r="248" s="134" customFormat="1" ht="11.25">
      <c r="A248" s="133"/>
    </row>
    <row r="249" s="134" customFormat="1" ht="11.25">
      <c r="A249" s="133"/>
    </row>
    <row r="250" s="134" customFormat="1" ht="11.25">
      <c r="A250" s="133"/>
    </row>
    <row r="251" s="134" customFormat="1" ht="11.25">
      <c r="A251" s="133"/>
    </row>
    <row r="252" s="134" customFormat="1" ht="11.25">
      <c r="A252" s="133"/>
    </row>
    <row r="253" s="134" customFormat="1" ht="11.25">
      <c r="A253" s="133"/>
    </row>
    <row r="254" s="134" customFormat="1" ht="11.25">
      <c r="A254" s="133"/>
    </row>
    <row r="255" s="134" customFormat="1" ht="11.25">
      <c r="A255" s="133"/>
    </row>
    <row r="256" s="134" customFormat="1" ht="11.25">
      <c r="A256" s="133"/>
    </row>
    <row r="257" s="134" customFormat="1" ht="11.25">
      <c r="A257" s="133"/>
    </row>
    <row r="258" s="134" customFormat="1" ht="11.25">
      <c r="A258" s="133"/>
    </row>
    <row r="259" s="134" customFormat="1" ht="11.25">
      <c r="A259" s="133"/>
    </row>
    <row r="260" s="134" customFormat="1" ht="11.25">
      <c r="A260" s="133"/>
    </row>
    <row r="261" s="134" customFormat="1" ht="11.25">
      <c r="A261" s="133"/>
    </row>
    <row r="262" s="134" customFormat="1" ht="11.25">
      <c r="A262" s="133"/>
    </row>
    <row r="263" s="134" customFormat="1" ht="11.25">
      <c r="A263" s="133"/>
    </row>
    <row r="264" s="134" customFormat="1" ht="11.25">
      <c r="A264" s="133"/>
    </row>
    <row r="265" s="134" customFormat="1" ht="11.25">
      <c r="A265" s="133"/>
    </row>
    <row r="266" s="134" customFormat="1" ht="11.25">
      <c r="A266" s="133"/>
    </row>
    <row r="267" s="134" customFormat="1" ht="11.25">
      <c r="A267" s="133"/>
    </row>
    <row r="268" s="134" customFormat="1" ht="11.25">
      <c r="A268" s="133"/>
    </row>
    <row r="269" s="134" customFormat="1" ht="11.25">
      <c r="A269" s="133"/>
    </row>
    <row r="270" s="134" customFormat="1" ht="11.25">
      <c r="A270" s="133"/>
    </row>
    <row r="271" s="134" customFormat="1" ht="11.25">
      <c r="A271" s="133"/>
    </row>
    <row r="272" s="134" customFormat="1" ht="11.25">
      <c r="A272" s="133"/>
    </row>
    <row r="273" s="134" customFormat="1" ht="11.25">
      <c r="A273" s="133"/>
    </row>
    <row r="274" s="134" customFormat="1" ht="11.25">
      <c r="A274" s="133"/>
    </row>
    <row r="275" s="134" customFormat="1" ht="11.25">
      <c r="A275" s="133"/>
    </row>
    <row r="276" s="134" customFormat="1" ht="11.25">
      <c r="A276" s="133"/>
    </row>
    <row r="277" s="134" customFormat="1" ht="11.25">
      <c r="A277" s="133"/>
    </row>
    <row r="278" s="134" customFormat="1" ht="11.25">
      <c r="A278" s="133"/>
    </row>
    <row r="279" s="134" customFormat="1" ht="11.25">
      <c r="A279" s="133"/>
    </row>
    <row r="280" s="134" customFormat="1" ht="11.25">
      <c r="A280" s="133"/>
    </row>
    <row r="281" s="134" customFormat="1" ht="11.25">
      <c r="A281" s="133"/>
    </row>
    <row r="282" s="134" customFormat="1" ht="11.25">
      <c r="A282" s="133"/>
    </row>
    <row r="283" s="134" customFormat="1" ht="11.25">
      <c r="A283" s="133"/>
    </row>
    <row r="284" s="134" customFormat="1" ht="11.25">
      <c r="A284" s="133"/>
    </row>
    <row r="285" s="134" customFormat="1" ht="11.25">
      <c r="A285" s="133"/>
    </row>
    <row r="286" s="134" customFormat="1" ht="11.25">
      <c r="A286" s="133"/>
    </row>
    <row r="287" s="134" customFormat="1" ht="11.25">
      <c r="A287" s="133"/>
    </row>
    <row r="288" s="134" customFormat="1" ht="11.25">
      <c r="A288" s="133"/>
    </row>
    <row r="289" s="134" customFormat="1" ht="11.25">
      <c r="A289" s="133"/>
    </row>
    <row r="290" s="134" customFormat="1" ht="11.25">
      <c r="A290" s="133"/>
    </row>
    <row r="291" s="134" customFormat="1" ht="11.25">
      <c r="A291" s="133"/>
    </row>
    <row r="292" s="134" customFormat="1" ht="11.25">
      <c r="A292" s="133"/>
    </row>
    <row r="293" s="134" customFormat="1" ht="11.25">
      <c r="A293" s="133"/>
    </row>
    <row r="294" s="134" customFormat="1" ht="11.25">
      <c r="A294" s="133"/>
    </row>
    <row r="295" s="134" customFormat="1" ht="11.25">
      <c r="A295" s="133"/>
    </row>
    <row r="296" s="134" customFormat="1" ht="11.25">
      <c r="A296" s="133"/>
    </row>
    <row r="297" s="134" customFormat="1" ht="11.25">
      <c r="A297" s="133"/>
    </row>
    <row r="298" s="134" customFormat="1" ht="11.25">
      <c r="A298" s="133"/>
    </row>
    <row r="299" s="134" customFormat="1" ht="11.25">
      <c r="A299" s="133"/>
    </row>
    <row r="300" s="134" customFormat="1" ht="11.25">
      <c r="A300" s="133"/>
    </row>
    <row r="301" s="134" customFormat="1" ht="11.25">
      <c r="A301" s="133"/>
    </row>
    <row r="302" s="134" customFormat="1" ht="11.25">
      <c r="A302" s="133"/>
    </row>
    <row r="303" s="134" customFormat="1" ht="11.25">
      <c r="A303" s="133"/>
    </row>
    <row r="304" s="134" customFormat="1" ht="11.25">
      <c r="A304" s="133"/>
    </row>
    <row r="305" s="134" customFormat="1" ht="11.25">
      <c r="A305" s="133"/>
    </row>
    <row r="306" s="134" customFormat="1" ht="11.25">
      <c r="A306" s="133"/>
    </row>
    <row r="307" s="134" customFormat="1" ht="11.25">
      <c r="A307" s="133"/>
    </row>
    <row r="308" s="134" customFormat="1" ht="11.25">
      <c r="A308" s="133"/>
    </row>
    <row r="309" s="134" customFormat="1" ht="11.25">
      <c r="A309" s="133"/>
    </row>
    <row r="310" s="134" customFormat="1" ht="11.25">
      <c r="A310" s="133"/>
    </row>
    <row r="311" s="134" customFormat="1" ht="11.25">
      <c r="A311" s="133"/>
    </row>
    <row r="312" s="134" customFormat="1" ht="11.25">
      <c r="A312" s="133"/>
    </row>
    <row r="313" s="134" customFormat="1" ht="11.25">
      <c r="A313" s="133"/>
    </row>
    <row r="314" s="134" customFormat="1" ht="11.25">
      <c r="A314" s="133"/>
    </row>
    <row r="315" s="134" customFormat="1" ht="11.25">
      <c r="A315" s="133"/>
    </row>
    <row r="316" s="134" customFormat="1" ht="11.25">
      <c r="A316" s="133"/>
    </row>
    <row r="317" s="134" customFormat="1" ht="11.25">
      <c r="A317" s="133"/>
    </row>
    <row r="318" s="134" customFormat="1" ht="11.25">
      <c r="A318" s="133"/>
    </row>
    <row r="319" s="134" customFormat="1" ht="11.25">
      <c r="A319" s="133"/>
    </row>
    <row r="320" s="134" customFormat="1" ht="11.25">
      <c r="A320" s="133"/>
    </row>
    <row r="321" s="134" customFormat="1" ht="11.25">
      <c r="A321" s="133"/>
    </row>
    <row r="322" s="134" customFormat="1" ht="11.25">
      <c r="A322" s="133"/>
    </row>
    <row r="323" s="134" customFormat="1" ht="11.25">
      <c r="A323" s="133"/>
    </row>
  </sheetData>
  <sheetProtection/>
  <mergeCells count="3">
    <mergeCell ref="C10:H10"/>
    <mergeCell ref="A3:H3"/>
    <mergeCell ref="C9:H9"/>
  </mergeCells>
  <printOptions gridLines="1" horizontalCentered="1"/>
  <pageMargins left="1.220472440944882" right="0.6299212598425197" top="0.6299212598425197" bottom="0.3937007874015748" header="0.2362204724409449" footer="0.1968503937007874"/>
  <pageSetup horizontalDpi="300" verticalDpi="300" orientation="portrait" paperSize="9" scale="90" r:id="rId1"/>
  <headerFooter alignWithMargins="0">
    <oddHeader>&amp;RTāme Nr.7.1.3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323"/>
  <sheetViews>
    <sheetView view="pageBreakPreview" zoomScaleSheetLayoutView="100" workbookViewId="0" topLeftCell="A1">
      <selection activeCell="A160" sqref="A160:IV164"/>
    </sheetView>
  </sheetViews>
  <sheetFormatPr defaultColWidth="9.140625" defaultRowHeight="12.75"/>
  <cols>
    <col min="1" max="1" width="7.57421875" style="135" customWidth="1"/>
    <col min="2" max="2" width="20.421875" style="136" customWidth="1"/>
    <col min="3" max="3" width="8.421875" style="136" customWidth="1"/>
    <col min="4" max="5" width="7.8515625" style="136" customWidth="1"/>
    <col min="6" max="8" width="7.140625" style="136" customWidth="1"/>
    <col min="9" max="9" width="0.13671875" style="136" hidden="1" customWidth="1"/>
    <col min="10" max="11" width="0" style="136" hidden="1" customWidth="1"/>
    <col min="12" max="16384" width="9.140625" style="136" customWidth="1"/>
  </cols>
  <sheetData>
    <row r="1" spans="1:8" s="3" customFormat="1" ht="12.75">
      <c r="A1" s="1"/>
      <c r="B1" s="2"/>
      <c r="C1" s="2"/>
      <c r="D1" s="2"/>
      <c r="E1" s="2"/>
      <c r="F1" s="2"/>
      <c r="G1" s="2"/>
      <c r="H1" s="2"/>
    </row>
    <row r="2" spans="1:8" s="3" customFormat="1" ht="18">
      <c r="A2" s="1"/>
      <c r="B2" s="4"/>
      <c r="C2" s="2"/>
      <c r="D2" s="2"/>
      <c r="E2" s="2"/>
      <c r="F2" s="2"/>
      <c r="G2" s="2"/>
      <c r="H2" s="2"/>
    </row>
    <row r="3" spans="1:8" s="3" customFormat="1" ht="18" customHeight="1">
      <c r="A3" s="318" t="s">
        <v>0</v>
      </c>
      <c r="B3" s="318"/>
      <c r="C3" s="318"/>
      <c r="D3" s="318"/>
      <c r="E3" s="318"/>
      <c r="F3" s="318"/>
      <c r="G3" s="318"/>
      <c r="H3" s="318"/>
    </row>
    <row r="4" spans="1:8" s="3" customFormat="1" ht="18">
      <c r="A4" s="1"/>
      <c r="B4" s="5"/>
      <c r="C4" s="6"/>
      <c r="D4" s="2"/>
      <c r="E4" s="2"/>
      <c r="F4" s="2"/>
      <c r="G4" s="2"/>
      <c r="H4" s="2"/>
    </row>
    <row r="5" spans="1:8" s="3" customFormat="1" ht="12.75">
      <c r="A5" s="1" t="s">
        <v>1</v>
      </c>
      <c r="B5" s="7" t="s">
        <v>167</v>
      </c>
      <c r="C5" s="7"/>
      <c r="D5" s="7"/>
      <c r="E5" s="7"/>
      <c r="F5" s="7"/>
      <c r="G5" s="7"/>
      <c r="H5" s="7"/>
    </row>
    <row r="6" spans="1:8" s="3" customFormat="1" ht="12.75">
      <c r="A6" s="1" t="s">
        <v>2</v>
      </c>
      <c r="B6" s="2" t="s">
        <v>196</v>
      </c>
      <c r="C6" s="2"/>
      <c r="D6" s="2"/>
      <c r="E6" s="2"/>
      <c r="F6" s="2"/>
      <c r="G6" s="2"/>
      <c r="H6" s="2"/>
    </row>
    <row r="7" spans="1:8" s="3" customFormat="1" ht="12.75">
      <c r="A7" s="1" t="s">
        <v>199</v>
      </c>
      <c r="B7" s="2"/>
      <c r="C7" s="2"/>
      <c r="D7" s="2"/>
      <c r="E7" s="2"/>
      <c r="F7" s="2"/>
      <c r="G7" s="2"/>
      <c r="H7" s="2"/>
    </row>
    <row r="8" spans="1:8" s="3" customFormat="1" ht="13.5" thickBot="1">
      <c r="A8" s="1" t="s">
        <v>168</v>
      </c>
      <c r="B8" s="2"/>
      <c r="C8" s="2"/>
      <c r="D8" s="2"/>
      <c r="E8" s="2"/>
      <c r="F8" s="2"/>
      <c r="G8" s="2"/>
      <c r="H8" s="2"/>
    </row>
    <row r="9" spans="1:8" s="10" customFormat="1" ht="12.75" customHeight="1">
      <c r="A9" s="8"/>
      <c r="B9" s="9" t="s">
        <v>4</v>
      </c>
      <c r="C9" s="319" t="s">
        <v>5</v>
      </c>
      <c r="D9" s="320"/>
      <c r="E9" s="320"/>
      <c r="F9" s="320"/>
      <c r="G9" s="320"/>
      <c r="H9" s="321"/>
    </row>
    <row r="10" spans="1:8" s="13" customFormat="1" ht="12.75" customHeight="1">
      <c r="A10" s="11" t="s">
        <v>6</v>
      </c>
      <c r="B10" s="12"/>
      <c r="C10" s="315" t="s">
        <v>7</v>
      </c>
      <c r="D10" s="316"/>
      <c r="E10" s="316"/>
      <c r="F10" s="316"/>
      <c r="G10" s="316"/>
      <c r="H10" s="317"/>
    </row>
    <row r="11" spans="1:8" s="16" customFormat="1" ht="56.25" customHeight="1" thickBot="1">
      <c r="A11" s="14" t="s">
        <v>8</v>
      </c>
      <c r="B11" s="15"/>
      <c r="C11" s="20" t="s">
        <v>9</v>
      </c>
      <c r="D11" s="16" t="s">
        <v>10</v>
      </c>
      <c r="E11" s="17" t="s">
        <v>11</v>
      </c>
      <c r="F11" s="17" t="s">
        <v>12</v>
      </c>
      <c r="G11" s="18" t="s">
        <v>13</v>
      </c>
      <c r="H11" s="19" t="s">
        <v>14</v>
      </c>
    </row>
    <row r="12" spans="1:11" s="26" customFormat="1" ht="13.5" customHeight="1" thickBot="1">
      <c r="A12" s="21" t="s">
        <v>15</v>
      </c>
      <c r="B12" s="22">
        <v>2</v>
      </c>
      <c r="C12" s="23">
        <v>3</v>
      </c>
      <c r="D12" s="23">
        <v>4</v>
      </c>
      <c r="E12" s="23">
        <v>5</v>
      </c>
      <c r="F12" s="23">
        <v>6</v>
      </c>
      <c r="G12" s="23">
        <v>7</v>
      </c>
      <c r="H12" s="24">
        <v>8</v>
      </c>
      <c r="I12" s="25">
        <v>27</v>
      </c>
      <c r="J12" s="25">
        <v>28</v>
      </c>
      <c r="K12" s="25">
        <v>29</v>
      </c>
    </row>
    <row r="13" spans="1:8" s="29" customFormat="1" ht="16.5">
      <c r="A13" s="27"/>
      <c r="B13" s="28" t="s">
        <v>16</v>
      </c>
      <c r="D13" s="30"/>
      <c r="E13" s="30"/>
      <c r="F13" s="30"/>
      <c r="G13" s="30"/>
      <c r="H13" s="31"/>
    </row>
    <row r="14" spans="1:8" s="34" customFormat="1" ht="11.25">
      <c r="A14" s="32"/>
      <c r="B14" s="33"/>
      <c r="C14" s="36"/>
      <c r="H14" s="35"/>
    </row>
    <row r="15" spans="1:8" s="43" customFormat="1" ht="32.25" customHeight="1" thickBot="1">
      <c r="A15" s="37"/>
      <c r="B15" s="38" t="s">
        <v>17</v>
      </c>
      <c r="C15" s="39">
        <f>SUM(D15:H15)</f>
        <v>302011</v>
      </c>
      <c r="D15" s="40">
        <f>SUM(D16,D19,D20,)</f>
        <v>190300</v>
      </c>
      <c r="E15" s="40">
        <f>SUM(E16,E19,E20,)</f>
        <v>0</v>
      </c>
      <c r="F15" s="41">
        <f>SUM(F16,F19,F20,)</f>
        <v>0</v>
      </c>
      <c r="G15" s="40">
        <f>SUM(G16,G19,G20,)</f>
        <v>0</v>
      </c>
      <c r="H15" s="42">
        <f>SUM(H16,H19,H20,)</f>
        <v>111711</v>
      </c>
    </row>
    <row r="16" spans="1:8" s="49" customFormat="1" ht="21.75" customHeight="1" thickTop="1">
      <c r="A16" s="44"/>
      <c r="B16" s="45" t="s">
        <v>18</v>
      </c>
      <c r="C16" s="48">
        <f>SUM(D16:H16)</f>
        <v>0</v>
      </c>
      <c r="D16" s="46">
        <f>SUM(D17:D18)</f>
        <v>0</v>
      </c>
      <c r="E16" s="46">
        <f>SUM(E17:E18)</f>
        <v>0</v>
      </c>
      <c r="F16" s="46">
        <f>SUM(F17:F18)</f>
        <v>0</v>
      </c>
      <c r="G16" s="46">
        <f>SUM(G17:G18)</f>
        <v>0</v>
      </c>
      <c r="H16" s="47">
        <f>SUM(H17:H18)</f>
        <v>0</v>
      </c>
    </row>
    <row r="17" spans="1:8" s="49" customFormat="1" ht="11.25">
      <c r="A17" s="44"/>
      <c r="B17" s="50" t="s">
        <v>19</v>
      </c>
      <c r="C17" s="48">
        <f>SUM(D17:H17)</f>
        <v>0</v>
      </c>
      <c r="D17" s="51"/>
      <c r="E17" s="51"/>
      <c r="F17" s="51"/>
      <c r="G17" s="51"/>
      <c r="H17" s="52"/>
    </row>
    <row r="18" spans="1:8" s="49" customFormat="1" ht="11.25">
      <c r="A18" s="44"/>
      <c r="B18" s="50" t="s">
        <v>20</v>
      </c>
      <c r="C18" s="48">
        <f>SUM(D18:H18)</f>
        <v>0</v>
      </c>
      <c r="D18" s="51"/>
      <c r="E18" s="51"/>
      <c r="F18" s="51"/>
      <c r="G18" s="51"/>
      <c r="H18" s="52"/>
    </row>
    <row r="19" spans="1:8" s="59" customFormat="1" ht="15.75" customHeight="1">
      <c r="A19" s="53"/>
      <c r="B19" s="54" t="s">
        <v>21</v>
      </c>
      <c r="C19" s="55"/>
      <c r="D19" s="56">
        <v>190300</v>
      </c>
      <c r="E19" s="56"/>
      <c r="F19" s="56"/>
      <c r="G19" s="57" t="s">
        <v>22</v>
      </c>
      <c r="H19" s="58" t="s">
        <v>22</v>
      </c>
    </row>
    <row r="20" spans="1:8" s="49" customFormat="1" ht="33.75">
      <c r="A20" s="60">
        <v>600</v>
      </c>
      <c r="B20" s="33" t="s">
        <v>23</v>
      </c>
      <c r="C20" s="61">
        <f aca="true" t="shared" si="0" ref="C20:C28">SUM(D20:H20)</f>
        <v>111711</v>
      </c>
      <c r="D20" s="61">
        <f>SUM(D21:D28)</f>
        <v>0</v>
      </c>
      <c r="E20" s="62">
        <f>SUM(E21:E28)</f>
        <v>0</v>
      </c>
      <c r="F20" s="62">
        <f>SUM(F21:F28)</f>
        <v>0</v>
      </c>
      <c r="G20" s="61">
        <f>SUM(G21:G28)</f>
        <v>0</v>
      </c>
      <c r="H20" s="63">
        <f>SUM(H21:H28)</f>
        <v>111711</v>
      </c>
    </row>
    <row r="21" spans="1:8" s="49" customFormat="1" ht="22.5">
      <c r="A21" s="44">
        <v>610</v>
      </c>
      <c r="B21" s="64" t="s">
        <v>24</v>
      </c>
      <c r="C21" s="65">
        <f t="shared" si="0"/>
        <v>0</v>
      </c>
      <c r="D21" s="66" t="s">
        <v>22</v>
      </c>
      <c r="E21" s="66" t="s">
        <v>22</v>
      </c>
      <c r="F21" s="66" t="s">
        <v>22</v>
      </c>
      <c r="G21" s="67"/>
      <c r="H21" s="68" t="s">
        <v>22</v>
      </c>
    </row>
    <row r="22" spans="1:8" s="49" customFormat="1" ht="33.75">
      <c r="A22" s="44">
        <v>630</v>
      </c>
      <c r="B22" s="64" t="s">
        <v>25</v>
      </c>
      <c r="C22" s="65">
        <f t="shared" si="0"/>
        <v>0</v>
      </c>
      <c r="D22" s="66" t="s">
        <v>22</v>
      </c>
      <c r="E22" s="66" t="s">
        <v>22</v>
      </c>
      <c r="F22" s="66" t="s">
        <v>22</v>
      </c>
      <c r="G22" s="67"/>
      <c r="H22" s="68" t="s">
        <v>22</v>
      </c>
    </row>
    <row r="23" spans="1:8" s="49" customFormat="1" ht="11.25">
      <c r="A23" s="44">
        <v>640</v>
      </c>
      <c r="B23" s="64" t="s">
        <v>26</v>
      </c>
      <c r="C23" s="65">
        <f t="shared" si="0"/>
        <v>0</v>
      </c>
      <c r="D23" s="66" t="s">
        <v>22</v>
      </c>
      <c r="E23" s="66" t="s">
        <v>22</v>
      </c>
      <c r="F23" s="66" t="s">
        <v>22</v>
      </c>
      <c r="G23" s="67"/>
      <c r="H23" s="68" t="s">
        <v>22</v>
      </c>
    </row>
    <row r="24" spans="1:8" s="49" customFormat="1" ht="33.75">
      <c r="A24" s="44">
        <v>660</v>
      </c>
      <c r="B24" s="64" t="s">
        <v>27</v>
      </c>
      <c r="C24" s="65">
        <f t="shared" si="0"/>
        <v>0</v>
      </c>
      <c r="D24" s="66" t="s">
        <v>22</v>
      </c>
      <c r="E24" s="66" t="s">
        <v>22</v>
      </c>
      <c r="F24" s="66" t="s">
        <v>22</v>
      </c>
      <c r="G24" s="67"/>
      <c r="H24" s="68" t="s">
        <v>22</v>
      </c>
    </row>
    <row r="25" spans="1:8" s="49" customFormat="1" ht="33.75">
      <c r="A25" s="44">
        <v>690</v>
      </c>
      <c r="B25" s="64" t="s">
        <v>28</v>
      </c>
      <c r="C25" s="65">
        <f t="shared" si="0"/>
        <v>0</v>
      </c>
      <c r="D25" s="66" t="s">
        <v>22</v>
      </c>
      <c r="E25" s="66" t="s">
        <v>22</v>
      </c>
      <c r="F25" s="66" t="s">
        <v>22</v>
      </c>
      <c r="G25" s="67"/>
      <c r="H25" s="68" t="s">
        <v>22</v>
      </c>
    </row>
    <row r="26" spans="1:8" s="49" customFormat="1" ht="11.25">
      <c r="A26" s="44"/>
      <c r="B26" s="64" t="s">
        <v>170</v>
      </c>
      <c r="C26" s="71">
        <f t="shared" si="0"/>
        <v>105698</v>
      </c>
      <c r="D26" s="69"/>
      <c r="E26" s="69"/>
      <c r="F26" s="69"/>
      <c r="G26" s="67"/>
      <c r="H26" s="70">
        <v>105698</v>
      </c>
    </row>
    <row r="27" spans="1:8" s="49" customFormat="1" ht="22.5">
      <c r="A27" s="44"/>
      <c r="B27" s="64" t="s">
        <v>171</v>
      </c>
      <c r="C27" s="71">
        <f t="shared" si="0"/>
        <v>6013</v>
      </c>
      <c r="D27" s="69"/>
      <c r="E27" s="69"/>
      <c r="F27" s="69"/>
      <c r="G27" s="67"/>
      <c r="H27" s="70">
        <v>6013</v>
      </c>
    </row>
    <row r="28" spans="1:8" s="49" customFormat="1" ht="11.25">
      <c r="A28" s="44"/>
      <c r="B28" s="64" t="s">
        <v>30</v>
      </c>
      <c r="C28" s="71">
        <f t="shared" si="0"/>
        <v>0</v>
      </c>
      <c r="D28" s="69"/>
      <c r="E28" s="69"/>
      <c r="F28" s="69"/>
      <c r="G28" s="67"/>
      <c r="H28" s="70"/>
    </row>
    <row r="29" spans="1:8" s="29" customFormat="1" ht="16.5">
      <c r="A29" s="27"/>
      <c r="B29" s="28" t="s">
        <v>31</v>
      </c>
      <c r="C29" s="72"/>
      <c r="H29" s="31"/>
    </row>
    <row r="30" spans="1:8" s="75" customFormat="1" ht="26.25" thickBot="1">
      <c r="A30" s="73"/>
      <c r="B30" s="74" t="s">
        <v>32</v>
      </c>
      <c r="C30" s="39">
        <f aca="true" t="shared" si="1" ref="C30:C35">SUM(D30:H30)</f>
        <v>302011</v>
      </c>
      <c r="D30" s="40">
        <f>SUM(D31,D156)</f>
        <v>190300</v>
      </c>
      <c r="E30" s="40">
        <f>SUM(E31,E156)</f>
        <v>0</v>
      </c>
      <c r="F30" s="41">
        <f>SUM(F31,F156)</f>
        <v>0</v>
      </c>
      <c r="G30" s="40">
        <f>SUM(G31,G156)</f>
        <v>0</v>
      </c>
      <c r="H30" s="42">
        <f>SUM(H31,H156)</f>
        <v>111711</v>
      </c>
    </row>
    <row r="31" spans="1:8" s="81" customFormat="1" ht="36.75" thickTop="1">
      <c r="A31" s="76"/>
      <c r="B31" s="77" t="s">
        <v>33</v>
      </c>
      <c r="C31" s="80">
        <f t="shared" si="1"/>
        <v>302011</v>
      </c>
      <c r="D31" s="78">
        <f>SUM(D141,D32)</f>
        <v>190300</v>
      </c>
      <c r="E31" s="78">
        <f>SUM(E141,E32)</f>
        <v>0</v>
      </c>
      <c r="F31" s="79">
        <f>SUM(F141,F32)</f>
        <v>0</v>
      </c>
      <c r="G31" s="78">
        <f>SUM(G141,G32)</f>
        <v>0</v>
      </c>
      <c r="H31" s="63">
        <f>SUM(H141,H32)</f>
        <v>111711</v>
      </c>
    </row>
    <row r="32" spans="1:8" s="84" customFormat="1" ht="22.5">
      <c r="A32" s="82"/>
      <c r="B32" s="33" t="s">
        <v>34</v>
      </c>
      <c r="C32" s="83">
        <f t="shared" si="1"/>
        <v>149711</v>
      </c>
      <c r="D32" s="61">
        <f>SUM(D33,D132,D133)</f>
        <v>105000</v>
      </c>
      <c r="E32" s="61">
        <f>SUM(E33,E132,E133)</f>
        <v>0</v>
      </c>
      <c r="F32" s="62">
        <f>SUM(F33,F132,F133)</f>
        <v>0</v>
      </c>
      <c r="G32" s="61">
        <f>SUM(G33,G132,G133)</f>
        <v>0</v>
      </c>
      <c r="H32" s="63">
        <f>SUM(H33,H132,H133)</f>
        <v>44711</v>
      </c>
    </row>
    <row r="33" spans="1:8" s="34" customFormat="1" ht="11.25">
      <c r="A33" s="85">
        <v>1000</v>
      </c>
      <c r="B33" s="33" t="s">
        <v>35</v>
      </c>
      <c r="C33" s="83">
        <f t="shared" si="1"/>
        <v>148401</v>
      </c>
      <c r="D33" s="61">
        <f>SUM(D34,D41,D42,D45,D92,D128)</f>
        <v>105000</v>
      </c>
      <c r="E33" s="61">
        <f>SUM(E34,E41,E42,E45,E92,E128)</f>
        <v>0</v>
      </c>
      <c r="F33" s="62">
        <f>SUM(F34,F41,F42,F45,F92,F128)</f>
        <v>0</v>
      </c>
      <c r="G33" s="61">
        <f>SUM(G34,G41,G42,G45,G92,G128)</f>
        <v>0</v>
      </c>
      <c r="H33" s="63">
        <f>SUM(H34,H41,H42,H45,H92,H128)</f>
        <v>43401</v>
      </c>
    </row>
    <row r="34" spans="1:8" s="59" customFormat="1" ht="11.25">
      <c r="A34" s="86">
        <v>1100</v>
      </c>
      <c r="B34" s="87" t="s">
        <v>36</v>
      </c>
      <c r="C34" s="89">
        <f t="shared" si="1"/>
        <v>4500</v>
      </c>
      <c r="D34" s="88">
        <f>SUM(D35,D38:D40)</f>
        <v>0</v>
      </c>
      <c r="E34" s="88">
        <f>SUM(E35,E38:E40)</f>
        <v>0</v>
      </c>
      <c r="F34" s="88">
        <f>SUM(F35,F38:F40)</f>
        <v>0</v>
      </c>
      <c r="G34" s="88">
        <f>SUM(G35,G38:G40)</f>
        <v>0</v>
      </c>
      <c r="H34" s="88">
        <f>SUM(H35,H38:H40)</f>
        <v>4500</v>
      </c>
    </row>
    <row r="35" spans="1:8" s="95" customFormat="1" ht="9.75">
      <c r="A35" s="90">
        <v>1110</v>
      </c>
      <c r="B35" s="91" t="s">
        <v>37</v>
      </c>
      <c r="C35" s="94">
        <f t="shared" si="1"/>
        <v>0</v>
      </c>
      <c r="D35" s="93"/>
      <c r="E35" s="93"/>
      <c r="F35" s="93"/>
      <c r="G35" s="93"/>
      <c r="H35" s="93"/>
    </row>
    <row r="36" spans="1:8" s="95" customFormat="1" ht="9.75">
      <c r="A36" s="96" t="s">
        <v>38</v>
      </c>
      <c r="B36" s="91" t="s">
        <v>39</v>
      </c>
      <c r="C36" s="94"/>
      <c r="D36" s="93"/>
      <c r="E36" s="93"/>
      <c r="F36" s="93"/>
      <c r="G36" s="93"/>
      <c r="H36" s="97"/>
    </row>
    <row r="37" spans="1:8" s="95" customFormat="1" ht="9.75" customHeight="1">
      <c r="A37" s="96" t="s">
        <v>40</v>
      </c>
      <c r="B37" s="91" t="s">
        <v>41</v>
      </c>
      <c r="C37" s="94"/>
      <c r="D37" s="93"/>
      <c r="E37" s="93"/>
      <c r="F37" s="93"/>
      <c r="G37" s="93"/>
      <c r="H37" s="97"/>
    </row>
    <row r="38" spans="1:8" s="95" customFormat="1" ht="9.75">
      <c r="A38" s="90">
        <v>1140</v>
      </c>
      <c r="B38" s="91" t="s">
        <v>42</v>
      </c>
      <c r="C38" s="94">
        <f aca="true" t="shared" si="2" ref="C38:C69">SUM(D38:H38)</f>
        <v>0</v>
      </c>
      <c r="D38" s="93"/>
      <c r="E38" s="93"/>
      <c r="F38" s="93"/>
      <c r="G38" s="93"/>
      <c r="H38" s="93"/>
    </row>
    <row r="39" spans="1:8" s="95" customFormat="1" ht="9.75">
      <c r="A39" s="90">
        <v>1150</v>
      </c>
      <c r="B39" s="91" t="s">
        <v>43</v>
      </c>
      <c r="C39" s="94">
        <f t="shared" si="2"/>
        <v>0</v>
      </c>
      <c r="D39" s="93"/>
      <c r="E39" s="93"/>
      <c r="F39" s="93"/>
      <c r="G39" s="93"/>
      <c r="H39" s="97"/>
    </row>
    <row r="40" spans="1:8" s="95" customFormat="1" ht="9.75">
      <c r="A40" s="90">
        <v>1170</v>
      </c>
      <c r="B40" s="91" t="s">
        <v>44</v>
      </c>
      <c r="C40" s="94">
        <f t="shared" si="2"/>
        <v>4500</v>
      </c>
      <c r="D40" s="93"/>
      <c r="E40" s="93"/>
      <c r="F40" s="93"/>
      <c r="G40" s="93"/>
      <c r="H40" s="97">
        <v>4500</v>
      </c>
    </row>
    <row r="41" spans="1:8" s="59" customFormat="1" ht="22.5">
      <c r="A41" s="98">
        <v>1200</v>
      </c>
      <c r="B41" s="87" t="s">
        <v>45</v>
      </c>
      <c r="C41" s="89">
        <f t="shared" si="2"/>
        <v>1084</v>
      </c>
      <c r="D41" s="99"/>
      <c r="E41" s="99"/>
      <c r="F41" s="99"/>
      <c r="G41" s="99"/>
      <c r="H41" s="99">
        <v>1084</v>
      </c>
    </row>
    <row r="42" spans="1:8" s="59" customFormat="1" ht="11.25">
      <c r="A42" s="86">
        <v>1300</v>
      </c>
      <c r="B42" s="87" t="s">
        <v>46</v>
      </c>
      <c r="C42" s="102">
        <f t="shared" si="2"/>
        <v>2000</v>
      </c>
      <c r="D42" s="100">
        <f>SUM(D43:D44)</f>
        <v>0</v>
      </c>
      <c r="E42" s="100">
        <f>SUM(E43:E44)</f>
        <v>0</v>
      </c>
      <c r="F42" s="88">
        <f>SUM(F43:F44)</f>
        <v>0</v>
      </c>
      <c r="G42" s="100">
        <f>SUM(G43:G44)</f>
        <v>0</v>
      </c>
      <c r="H42" s="101">
        <f>SUM(H43:H44)</f>
        <v>2000</v>
      </c>
    </row>
    <row r="43" spans="1:8" s="95" customFormat="1" ht="19.5">
      <c r="A43" s="90">
        <v>1310</v>
      </c>
      <c r="B43" s="91" t="s">
        <v>47</v>
      </c>
      <c r="C43" s="103">
        <f t="shared" si="2"/>
        <v>0</v>
      </c>
      <c r="D43" s="93"/>
      <c r="E43" s="93"/>
      <c r="F43" s="93"/>
      <c r="G43" s="93"/>
      <c r="H43" s="97"/>
    </row>
    <row r="44" spans="1:8" s="95" customFormat="1" ht="9.75">
      <c r="A44" s="104">
        <v>1330</v>
      </c>
      <c r="B44" s="91" t="s">
        <v>48</v>
      </c>
      <c r="C44" s="103">
        <f t="shared" si="2"/>
        <v>2000</v>
      </c>
      <c r="D44" s="93"/>
      <c r="E44" s="93"/>
      <c r="F44" s="93"/>
      <c r="G44" s="93"/>
      <c r="H44" s="97">
        <v>2000</v>
      </c>
    </row>
    <row r="45" spans="1:8" s="59" customFormat="1" ht="22.5">
      <c r="A45" s="98">
        <v>1400</v>
      </c>
      <c r="B45" s="87" t="s">
        <v>49</v>
      </c>
      <c r="C45" s="100">
        <f t="shared" si="2"/>
        <v>135717</v>
      </c>
      <c r="D45" s="100">
        <f>SUM(D46,D52,D53,D61,D71,D75,D79,D87)</f>
        <v>105000</v>
      </c>
      <c r="E45" s="100">
        <f>SUM(E46,E52,E53,E61,E71,E75,E79,E87)</f>
        <v>0</v>
      </c>
      <c r="F45" s="88">
        <f>SUM(F46,F52,F53,F61,F71,F75,F79,F87)</f>
        <v>0</v>
      </c>
      <c r="G45" s="100">
        <f>SUM(G46,G52,G53,G61,G71,G75,G79,G87)</f>
        <v>0</v>
      </c>
      <c r="H45" s="101">
        <f>SUM(H46,H52,H53,H61,H71,H75,H79,H87)</f>
        <v>30717</v>
      </c>
    </row>
    <row r="46" spans="1:8" s="95" customFormat="1" ht="19.5">
      <c r="A46" s="90">
        <v>1410</v>
      </c>
      <c r="B46" s="91" t="s">
        <v>50</v>
      </c>
      <c r="C46" s="103">
        <f t="shared" si="2"/>
        <v>0</v>
      </c>
      <c r="D46" s="103">
        <f>SUM(D47:D51)</f>
        <v>0</v>
      </c>
      <c r="E46" s="103">
        <f>SUM(E47:E51)</f>
        <v>0</v>
      </c>
      <c r="F46" s="92">
        <f>SUM(F47:F51)</f>
        <v>0</v>
      </c>
      <c r="G46" s="103">
        <f>SUM(G47:G51)</f>
        <v>0</v>
      </c>
      <c r="H46" s="105">
        <f>SUM(H47:H51)</f>
        <v>0</v>
      </c>
    </row>
    <row r="47" spans="1:8" s="95" customFormat="1" ht="19.5">
      <c r="A47" s="106">
        <v>1411</v>
      </c>
      <c r="B47" s="91" t="s">
        <v>51</v>
      </c>
      <c r="C47" s="103">
        <f t="shared" si="2"/>
        <v>0</v>
      </c>
      <c r="D47" s="93"/>
      <c r="E47" s="93"/>
      <c r="F47" s="93"/>
      <c r="G47" s="93"/>
      <c r="H47" s="97"/>
    </row>
    <row r="48" spans="1:8" s="95" customFormat="1" ht="19.5">
      <c r="A48" s="106">
        <v>1412</v>
      </c>
      <c r="B48" s="91" t="s">
        <v>52</v>
      </c>
      <c r="C48" s="103">
        <f t="shared" si="2"/>
        <v>0</v>
      </c>
      <c r="D48" s="93"/>
      <c r="E48" s="93"/>
      <c r="F48" s="93"/>
      <c r="G48" s="93"/>
      <c r="H48" s="97"/>
    </row>
    <row r="49" spans="1:8" s="95" customFormat="1" ht="19.5">
      <c r="A49" s="106">
        <v>1413</v>
      </c>
      <c r="B49" s="91" t="s">
        <v>53</v>
      </c>
      <c r="C49" s="103">
        <f t="shared" si="2"/>
        <v>0</v>
      </c>
      <c r="D49" s="93"/>
      <c r="E49" s="93"/>
      <c r="F49" s="93"/>
      <c r="G49" s="93"/>
      <c r="H49" s="97"/>
    </row>
    <row r="50" spans="1:8" s="95" customFormat="1" ht="19.5">
      <c r="A50" s="106">
        <v>1414</v>
      </c>
      <c r="B50" s="91" t="s">
        <v>54</v>
      </c>
      <c r="C50" s="103">
        <f t="shared" si="2"/>
        <v>0</v>
      </c>
      <c r="D50" s="93"/>
      <c r="E50" s="93"/>
      <c r="F50" s="93"/>
      <c r="G50" s="93"/>
      <c r="H50" s="97"/>
    </row>
    <row r="51" spans="1:8" s="95" customFormat="1" ht="19.5">
      <c r="A51" s="106">
        <v>1415</v>
      </c>
      <c r="B51" s="91" t="s">
        <v>55</v>
      </c>
      <c r="C51" s="103">
        <f t="shared" si="2"/>
        <v>0</v>
      </c>
      <c r="D51" s="93"/>
      <c r="E51" s="93"/>
      <c r="F51" s="93"/>
      <c r="G51" s="93"/>
      <c r="H51" s="97"/>
    </row>
    <row r="52" spans="1:8" s="95" customFormat="1" ht="19.5">
      <c r="A52" s="90">
        <v>1420</v>
      </c>
      <c r="B52" s="91" t="s">
        <v>56</v>
      </c>
      <c r="C52" s="103">
        <f t="shared" si="2"/>
        <v>0</v>
      </c>
      <c r="D52" s="93"/>
      <c r="E52" s="93"/>
      <c r="F52" s="93"/>
      <c r="G52" s="93"/>
      <c r="H52" s="97"/>
    </row>
    <row r="53" spans="1:8" s="95" customFormat="1" ht="29.25">
      <c r="A53" s="90">
        <v>1440</v>
      </c>
      <c r="B53" s="91" t="s">
        <v>57</v>
      </c>
      <c r="C53" s="103">
        <f t="shared" si="2"/>
        <v>13704</v>
      </c>
      <c r="D53" s="103">
        <f>SUM(D54:D60)</f>
        <v>0</v>
      </c>
      <c r="E53" s="103">
        <f>SUM(E54:E60)</f>
        <v>0</v>
      </c>
      <c r="F53" s="92">
        <f>SUM(F54:F60)</f>
        <v>0</v>
      </c>
      <c r="G53" s="103">
        <f>SUM(G54:G60)</f>
        <v>0</v>
      </c>
      <c r="H53" s="105">
        <f>SUM(H54:H60)</f>
        <v>13704</v>
      </c>
    </row>
    <row r="54" spans="1:8" s="95" customFormat="1" ht="19.5">
      <c r="A54" s="106">
        <v>1441</v>
      </c>
      <c r="B54" s="91" t="s">
        <v>58</v>
      </c>
      <c r="C54" s="103">
        <f t="shared" si="2"/>
        <v>0</v>
      </c>
      <c r="D54" s="93"/>
      <c r="E54" s="93"/>
      <c r="F54" s="93"/>
      <c r="G54" s="93"/>
      <c r="H54" s="97"/>
    </row>
    <row r="55" spans="1:8" s="95" customFormat="1" ht="19.5">
      <c r="A55" s="106">
        <v>1442</v>
      </c>
      <c r="B55" s="91" t="s">
        <v>59</v>
      </c>
      <c r="C55" s="103">
        <f t="shared" si="2"/>
        <v>0</v>
      </c>
      <c r="D55" s="93"/>
      <c r="E55" s="93"/>
      <c r="F55" s="93"/>
      <c r="G55" s="93"/>
      <c r="H55" s="97"/>
    </row>
    <row r="56" spans="1:8" s="95" customFormat="1" ht="19.5">
      <c r="A56" s="106">
        <v>1443</v>
      </c>
      <c r="B56" s="91" t="s">
        <v>60</v>
      </c>
      <c r="C56" s="103">
        <f t="shared" si="2"/>
        <v>0</v>
      </c>
      <c r="D56" s="93"/>
      <c r="E56" s="93"/>
      <c r="F56" s="93"/>
      <c r="G56" s="93"/>
      <c r="H56" s="97"/>
    </row>
    <row r="57" spans="1:8" s="95" customFormat="1" ht="9.75">
      <c r="A57" s="106">
        <v>1444</v>
      </c>
      <c r="B57" s="91" t="s">
        <v>61</v>
      </c>
      <c r="C57" s="103">
        <f t="shared" si="2"/>
        <v>0</v>
      </c>
      <c r="D57" s="93"/>
      <c r="E57" s="93"/>
      <c r="F57" s="93"/>
      <c r="G57" s="93"/>
      <c r="H57" s="97"/>
    </row>
    <row r="58" spans="1:8" s="95" customFormat="1" ht="19.5">
      <c r="A58" s="106">
        <v>1445</v>
      </c>
      <c r="B58" s="91" t="s">
        <v>62</v>
      </c>
      <c r="C58" s="103">
        <f t="shared" si="2"/>
        <v>0</v>
      </c>
      <c r="D58" s="93"/>
      <c r="E58" s="93"/>
      <c r="F58" s="93"/>
      <c r="G58" s="93"/>
      <c r="H58" s="97"/>
    </row>
    <row r="59" spans="1:8" s="95" customFormat="1" ht="19.5">
      <c r="A59" s="106">
        <v>1447</v>
      </c>
      <c r="B59" s="91" t="s">
        <v>63</v>
      </c>
      <c r="C59" s="103">
        <f t="shared" si="2"/>
        <v>13704</v>
      </c>
      <c r="D59" s="93"/>
      <c r="E59" s="93"/>
      <c r="F59" s="93"/>
      <c r="G59" s="93"/>
      <c r="H59" s="97">
        <v>13704</v>
      </c>
    </row>
    <row r="60" spans="1:8" s="95" customFormat="1" ht="19.5">
      <c r="A60" s="106">
        <v>1449</v>
      </c>
      <c r="B60" s="91" t="s">
        <v>64</v>
      </c>
      <c r="C60" s="103">
        <f t="shared" si="2"/>
        <v>0</v>
      </c>
      <c r="D60" s="93"/>
      <c r="E60" s="93"/>
      <c r="F60" s="93"/>
      <c r="G60" s="93"/>
      <c r="H60" s="97"/>
    </row>
    <row r="61" spans="1:8" s="95" customFormat="1" ht="39">
      <c r="A61" s="90">
        <v>1450</v>
      </c>
      <c r="B61" s="91" t="s">
        <v>65</v>
      </c>
      <c r="C61" s="103">
        <f t="shared" si="2"/>
        <v>121013</v>
      </c>
      <c r="D61" s="103">
        <f>SUM(D65:D70,D62)</f>
        <v>105000</v>
      </c>
      <c r="E61" s="103">
        <f>SUM(E65:E70,E62)</f>
        <v>0</v>
      </c>
      <c r="F61" s="92">
        <f>SUM(F65:F70,F62)</f>
        <v>0</v>
      </c>
      <c r="G61" s="103">
        <f>SUM(G65:G70,G62)</f>
        <v>0</v>
      </c>
      <c r="H61" s="105">
        <f>SUM(H65:H70,H62)</f>
        <v>16013</v>
      </c>
    </row>
    <row r="62" spans="1:8" s="95" customFormat="1" ht="19.5">
      <c r="A62" s="107">
        <v>1451</v>
      </c>
      <c r="B62" s="108" t="s">
        <v>66</v>
      </c>
      <c r="C62" s="103">
        <f t="shared" si="2"/>
        <v>0</v>
      </c>
      <c r="D62" s="92">
        <f>D63+D64</f>
        <v>0</v>
      </c>
      <c r="E62" s="92">
        <f>E63+E64</f>
        <v>0</v>
      </c>
      <c r="F62" s="92">
        <f>F63+F64</f>
        <v>0</v>
      </c>
      <c r="G62" s="92">
        <f>G63+G64</f>
        <v>0</v>
      </c>
      <c r="H62" s="109">
        <f>H63+H64</f>
        <v>0</v>
      </c>
    </row>
    <row r="63" spans="1:8" s="95" customFormat="1" ht="9.75">
      <c r="A63" s="106"/>
      <c r="B63" s="91" t="s">
        <v>67</v>
      </c>
      <c r="C63" s="103">
        <f t="shared" si="2"/>
        <v>0</v>
      </c>
      <c r="D63" s="93"/>
      <c r="E63" s="93"/>
      <c r="F63" s="93"/>
      <c r="G63" s="93"/>
      <c r="H63" s="97"/>
    </row>
    <row r="64" spans="1:8" s="95" customFormat="1" ht="9.75">
      <c r="A64" s="106"/>
      <c r="B64" s="91" t="s">
        <v>68</v>
      </c>
      <c r="C64" s="103">
        <f t="shared" si="2"/>
        <v>0</v>
      </c>
      <c r="D64" s="93"/>
      <c r="E64" s="93"/>
      <c r="F64" s="93"/>
      <c r="G64" s="93"/>
      <c r="H64" s="97"/>
    </row>
    <row r="65" spans="1:8" s="95" customFormat="1" ht="19.5">
      <c r="A65" s="106">
        <v>1452</v>
      </c>
      <c r="B65" s="91" t="s">
        <v>69</v>
      </c>
      <c r="C65" s="103">
        <f t="shared" si="2"/>
        <v>0</v>
      </c>
      <c r="D65" s="93"/>
      <c r="E65" s="93"/>
      <c r="F65" s="93"/>
      <c r="G65" s="93"/>
      <c r="H65" s="97"/>
    </row>
    <row r="66" spans="1:8" s="95" customFormat="1" ht="19.5">
      <c r="A66" s="106">
        <v>1453</v>
      </c>
      <c r="B66" s="91" t="s">
        <v>70</v>
      </c>
      <c r="C66" s="103">
        <f t="shared" si="2"/>
        <v>0</v>
      </c>
      <c r="D66" s="93"/>
      <c r="E66" s="93"/>
      <c r="F66" s="93"/>
      <c r="G66" s="93"/>
      <c r="H66" s="97"/>
    </row>
    <row r="67" spans="1:8" s="95" customFormat="1" ht="39">
      <c r="A67" s="106">
        <v>1454</v>
      </c>
      <c r="B67" s="91" t="s">
        <v>71</v>
      </c>
      <c r="C67" s="103">
        <f t="shared" si="2"/>
        <v>121013</v>
      </c>
      <c r="D67" s="93">
        <f>40000+10000+55000</f>
        <v>105000</v>
      </c>
      <c r="E67" s="93"/>
      <c r="F67" s="93"/>
      <c r="G67" s="93"/>
      <c r="H67" s="97">
        <v>16013</v>
      </c>
    </row>
    <row r="68" spans="1:8" s="95" customFormat="1" ht="29.25">
      <c r="A68" s="106">
        <v>1455</v>
      </c>
      <c r="B68" s="91" t="s">
        <v>72</v>
      </c>
      <c r="C68" s="103">
        <f t="shared" si="2"/>
        <v>0</v>
      </c>
      <c r="D68" s="93"/>
      <c r="E68" s="93"/>
      <c r="F68" s="93"/>
      <c r="G68" s="93"/>
      <c r="H68" s="97"/>
    </row>
    <row r="69" spans="1:8" s="95" customFormat="1" ht="68.25">
      <c r="A69" s="106">
        <v>1456</v>
      </c>
      <c r="B69" s="91" t="s">
        <v>73</v>
      </c>
      <c r="C69" s="103">
        <f t="shared" si="2"/>
        <v>0</v>
      </c>
      <c r="D69" s="93"/>
      <c r="E69" s="93"/>
      <c r="F69" s="93"/>
      <c r="G69" s="93"/>
      <c r="H69" s="97"/>
    </row>
    <row r="70" spans="1:8" s="95" customFormat="1" ht="19.5">
      <c r="A70" s="106">
        <v>1459</v>
      </c>
      <c r="B70" s="91" t="s">
        <v>74</v>
      </c>
      <c r="C70" s="103">
        <f aca="true" t="shared" si="3" ref="C70:C101">SUM(D70:H70)</f>
        <v>0</v>
      </c>
      <c r="D70" s="93"/>
      <c r="E70" s="93"/>
      <c r="F70" s="93"/>
      <c r="G70" s="93"/>
      <c r="H70" s="97"/>
    </row>
    <row r="71" spans="1:8" s="95" customFormat="1" ht="19.5">
      <c r="A71" s="90">
        <v>1460</v>
      </c>
      <c r="B71" s="91" t="s">
        <v>75</v>
      </c>
      <c r="C71" s="103">
        <f t="shared" si="3"/>
        <v>0</v>
      </c>
      <c r="D71" s="103">
        <f>SUM(D72:D74)</f>
        <v>0</v>
      </c>
      <c r="E71" s="103">
        <f>SUM(E72:E74)</f>
        <v>0</v>
      </c>
      <c r="F71" s="92">
        <f>SUM(F72:F74)</f>
        <v>0</v>
      </c>
      <c r="G71" s="103">
        <f>SUM(G72:G74)</f>
        <v>0</v>
      </c>
      <c r="H71" s="105">
        <f>SUM(H72:H74)</f>
        <v>0</v>
      </c>
    </row>
    <row r="72" spans="1:8" s="95" customFormat="1" ht="29.25">
      <c r="A72" s="106">
        <v>1461</v>
      </c>
      <c r="B72" s="91" t="s">
        <v>76</v>
      </c>
      <c r="C72" s="103">
        <f t="shared" si="3"/>
        <v>0</v>
      </c>
      <c r="D72" s="93"/>
      <c r="E72" s="93"/>
      <c r="F72" s="93"/>
      <c r="G72" s="93"/>
      <c r="H72" s="97"/>
    </row>
    <row r="73" spans="1:8" s="95" customFormat="1" ht="29.25">
      <c r="A73" s="106">
        <v>1462</v>
      </c>
      <c r="B73" s="91" t="s">
        <v>77</v>
      </c>
      <c r="C73" s="103">
        <f t="shared" si="3"/>
        <v>0</v>
      </c>
      <c r="D73" s="93"/>
      <c r="E73" s="93"/>
      <c r="F73" s="93"/>
      <c r="G73" s="93"/>
      <c r="H73" s="97"/>
    </row>
    <row r="74" spans="1:8" s="95" customFormat="1" ht="29.25">
      <c r="A74" s="106">
        <v>1469</v>
      </c>
      <c r="B74" s="91" t="s">
        <v>78</v>
      </c>
      <c r="C74" s="103">
        <f t="shared" si="3"/>
        <v>0</v>
      </c>
      <c r="D74" s="93"/>
      <c r="E74" s="93"/>
      <c r="F74" s="93"/>
      <c r="G74" s="93"/>
      <c r="H74" s="97"/>
    </row>
    <row r="75" spans="1:8" s="95" customFormat="1" ht="29.25">
      <c r="A75" s="90">
        <v>1470</v>
      </c>
      <c r="B75" s="91" t="s">
        <v>79</v>
      </c>
      <c r="C75" s="103">
        <f t="shared" si="3"/>
        <v>0</v>
      </c>
      <c r="D75" s="103">
        <f>SUM(D76:D78)</f>
        <v>0</v>
      </c>
      <c r="E75" s="103">
        <f>SUM(E76:E78)</f>
        <v>0</v>
      </c>
      <c r="F75" s="92">
        <f>SUM(F76:F78)</f>
        <v>0</v>
      </c>
      <c r="G75" s="103">
        <f>SUM(G76:G78)</f>
        <v>0</v>
      </c>
      <c r="H75" s="105">
        <f>SUM(H76:H78)</f>
        <v>0</v>
      </c>
    </row>
    <row r="76" spans="1:8" s="95" customFormat="1" ht="9.75">
      <c r="A76" s="106">
        <v>1471</v>
      </c>
      <c r="B76" s="91" t="s">
        <v>80</v>
      </c>
      <c r="C76" s="103">
        <f t="shared" si="3"/>
        <v>0</v>
      </c>
      <c r="D76" s="93"/>
      <c r="E76" s="93"/>
      <c r="F76" s="93"/>
      <c r="G76" s="93"/>
      <c r="H76" s="97"/>
    </row>
    <row r="77" spans="1:8" s="95" customFormat="1" ht="9.75">
      <c r="A77" s="106">
        <v>1472</v>
      </c>
      <c r="B77" s="91" t="s">
        <v>81</v>
      </c>
      <c r="C77" s="103">
        <f t="shared" si="3"/>
        <v>0</v>
      </c>
      <c r="D77" s="93"/>
      <c r="E77" s="93"/>
      <c r="F77" s="93"/>
      <c r="G77" s="93"/>
      <c r="H77" s="97"/>
    </row>
    <row r="78" spans="1:8" s="95" customFormat="1" ht="9.75">
      <c r="A78" s="106">
        <v>1479</v>
      </c>
      <c r="B78" s="91" t="s">
        <v>82</v>
      </c>
      <c r="C78" s="103">
        <f t="shared" si="3"/>
        <v>0</v>
      </c>
      <c r="D78" s="93"/>
      <c r="E78" s="93"/>
      <c r="F78" s="93"/>
      <c r="G78" s="93"/>
      <c r="H78" s="97"/>
    </row>
    <row r="79" spans="1:8" s="95" customFormat="1" ht="9.75">
      <c r="A79" s="90">
        <v>1480</v>
      </c>
      <c r="B79" s="91" t="s">
        <v>83</v>
      </c>
      <c r="C79" s="103">
        <f t="shared" si="3"/>
        <v>1000</v>
      </c>
      <c r="D79" s="103">
        <f>SUM(D80:D86)</f>
        <v>0</v>
      </c>
      <c r="E79" s="103">
        <f>SUM(E80:E86)</f>
        <v>0</v>
      </c>
      <c r="F79" s="92">
        <f>SUM(F80:F86)</f>
        <v>0</v>
      </c>
      <c r="G79" s="103">
        <f>SUM(G80:G86)</f>
        <v>0</v>
      </c>
      <c r="H79" s="105">
        <f>SUM(H80:H86)</f>
        <v>1000</v>
      </c>
    </row>
    <row r="80" spans="1:8" s="95" customFormat="1" ht="19.5">
      <c r="A80" s="106">
        <v>1481</v>
      </c>
      <c r="B80" s="91" t="s">
        <v>84</v>
      </c>
      <c r="C80" s="103">
        <f t="shared" si="3"/>
        <v>0</v>
      </c>
      <c r="D80" s="93"/>
      <c r="E80" s="93"/>
      <c r="F80" s="93"/>
      <c r="G80" s="93"/>
      <c r="H80" s="97"/>
    </row>
    <row r="81" spans="1:8" s="95" customFormat="1" ht="19.5">
      <c r="A81" s="106">
        <v>1482</v>
      </c>
      <c r="B81" s="91" t="s">
        <v>85</v>
      </c>
      <c r="C81" s="103">
        <f t="shared" si="3"/>
        <v>1000</v>
      </c>
      <c r="D81" s="93"/>
      <c r="E81" s="93"/>
      <c r="F81" s="93"/>
      <c r="G81" s="93"/>
      <c r="H81" s="97">
        <v>1000</v>
      </c>
    </row>
    <row r="82" spans="1:8" s="95" customFormat="1" ht="19.5">
      <c r="A82" s="106">
        <v>1483</v>
      </c>
      <c r="B82" s="91" t="s">
        <v>86</v>
      </c>
      <c r="C82" s="103">
        <f t="shared" si="3"/>
        <v>0</v>
      </c>
      <c r="D82" s="93"/>
      <c r="E82" s="93"/>
      <c r="F82" s="93"/>
      <c r="G82" s="93"/>
      <c r="H82" s="97"/>
    </row>
    <row r="83" spans="1:8" s="95" customFormat="1" ht="29.25">
      <c r="A83" s="106">
        <v>1484</v>
      </c>
      <c r="B83" s="91" t="s">
        <v>87</v>
      </c>
      <c r="C83" s="103">
        <f t="shared" si="3"/>
        <v>0</v>
      </c>
      <c r="D83" s="93"/>
      <c r="E83" s="93"/>
      <c r="F83" s="93"/>
      <c r="G83" s="93"/>
      <c r="H83" s="97"/>
    </row>
    <row r="84" spans="1:8" s="95" customFormat="1" ht="19.5">
      <c r="A84" s="106">
        <v>1485</v>
      </c>
      <c r="B84" s="91" t="s">
        <v>88</v>
      </c>
      <c r="C84" s="103">
        <f t="shared" si="3"/>
        <v>0</v>
      </c>
      <c r="D84" s="93"/>
      <c r="E84" s="93"/>
      <c r="F84" s="93"/>
      <c r="G84" s="93"/>
      <c r="H84" s="97"/>
    </row>
    <row r="85" spans="1:8" s="95" customFormat="1" ht="9.75">
      <c r="A85" s="106">
        <v>1486</v>
      </c>
      <c r="B85" s="91" t="s">
        <v>89</v>
      </c>
      <c r="C85" s="103">
        <f t="shared" si="3"/>
        <v>0</v>
      </c>
      <c r="D85" s="93"/>
      <c r="E85" s="93"/>
      <c r="F85" s="93"/>
      <c r="G85" s="93"/>
      <c r="H85" s="97"/>
    </row>
    <row r="86" spans="1:8" s="95" customFormat="1" ht="29.25">
      <c r="A86" s="106">
        <v>1489</v>
      </c>
      <c r="B86" s="91" t="s">
        <v>90</v>
      </c>
      <c r="C86" s="103">
        <f t="shared" si="3"/>
        <v>0</v>
      </c>
      <c r="D86" s="93"/>
      <c r="E86" s="93"/>
      <c r="F86" s="93"/>
      <c r="G86" s="93"/>
      <c r="H86" s="97"/>
    </row>
    <row r="87" spans="1:8" s="95" customFormat="1" ht="9.75">
      <c r="A87" s="90">
        <v>1490</v>
      </c>
      <c r="B87" s="91" t="s">
        <v>91</v>
      </c>
      <c r="C87" s="103">
        <f t="shared" si="3"/>
        <v>0</v>
      </c>
      <c r="D87" s="103">
        <f>SUM(D88:D91)</f>
        <v>0</v>
      </c>
      <c r="E87" s="103">
        <f>SUM(E88:E91)</f>
        <v>0</v>
      </c>
      <c r="F87" s="92">
        <f>SUM(F88:F91)</f>
        <v>0</v>
      </c>
      <c r="G87" s="103">
        <f>SUM(G88:G91)</f>
        <v>0</v>
      </c>
      <c r="H87" s="105">
        <f>SUM(H88:H91)</f>
        <v>0</v>
      </c>
    </row>
    <row r="88" spans="1:8" s="95" customFormat="1" ht="9.75">
      <c r="A88" s="106">
        <v>1491</v>
      </c>
      <c r="B88" s="91" t="s">
        <v>92</v>
      </c>
      <c r="C88" s="103">
        <f t="shared" si="3"/>
        <v>0</v>
      </c>
      <c r="D88" s="93"/>
      <c r="E88" s="93"/>
      <c r="F88" s="93"/>
      <c r="G88" s="93"/>
      <c r="H88" s="97"/>
    </row>
    <row r="89" spans="1:8" s="95" customFormat="1" ht="9.75">
      <c r="A89" s="106">
        <v>1492</v>
      </c>
      <c r="B89" s="91" t="s">
        <v>93</v>
      </c>
      <c r="C89" s="103">
        <f t="shared" si="3"/>
        <v>0</v>
      </c>
      <c r="D89" s="93"/>
      <c r="E89" s="93"/>
      <c r="F89" s="93"/>
      <c r="G89" s="93"/>
      <c r="H89" s="97"/>
    </row>
    <row r="90" spans="1:8" s="95" customFormat="1" ht="9.75">
      <c r="A90" s="106">
        <v>1493</v>
      </c>
      <c r="B90" s="91" t="s">
        <v>94</v>
      </c>
      <c r="C90" s="103">
        <f t="shared" si="3"/>
        <v>0</v>
      </c>
      <c r="D90" s="93"/>
      <c r="E90" s="93"/>
      <c r="F90" s="93"/>
      <c r="G90" s="93"/>
      <c r="H90" s="97"/>
    </row>
    <row r="91" spans="1:8" s="95" customFormat="1" ht="19.5">
      <c r="A91" s="106">
        <v>1499</v>
      </c>
      <c r="B91" s="91" t="s">
        <v>95</v>
      </c>
      <c r="C91" s="103">
        <f t="shared" si="3"/>
        <v>0</v>
      </c>
      <c r="D91" s="93"/>
      <c r="E91" s="93"/>
      <c r="F91" s="93"/>
      <c r="G91" s="93"/>
      <c r="H91" s="97"/>
    </row>
    <row r="92" spans="1:8" s="59" customFormat="1" ht="45">
      <c r="A92" s="98">
        <v>1500</v>
      </c>
      <c r="B92" s="87" t="s">
        <v>96</v>
      </c>
      <c r="C92" s="100">
        <f t="shared" si="3"/>
        <v>5100</v>
      </c>
      <c r="D92" s="100">
        <f>SUM(D93,D97,D105,D106,D107,D114,D123,D124,D127)</f>
        <v>0</v>
      </c>
      <c r="E92" s="100">
        <f>SUM(E93,E97,E105,E106,E107,E114,E123,E124,E127)</f>
        <v>0</v>
      </c>
      <c r="F92" s="88">
        <f>SUM(F93,F97,F105,F106,F107,F114,F123,F124,F127)</f>
        <v>0</v>
      </c>
      <c r="G92" s="100">
        <f>SUM(G93,G97,G105,G106,G107,G114,G123,G124,G127)</f>
        <v>0</v>
      </c>
      <c r="H92" s="101">
        <f>SUM(H93,H97,H105,H106,H107,H114,H123,H124,H127)</f>
        <v>5100</v>
      </c>
    </row>
    <row r="93" spans="1:8" s="95" customFormat="1" ht="19.5">
      <c r="A93" s="90">
        <v>1510</v>
      </c>
      <c r="B93" s="91" t="s">
        <v>97</v>
      </c>
      <c r="C93" s="103">
        <f t="shared" si="3"/>
        <v>1600</v>
      </c>
      <c r="D93" s="103">
        <f>SUM(D94:D96)</f>
        <v>0</v>
      </c>
      <c r="E93" s="103">
        <f>SUM(E94:E96)</f>
        <v>0</v>
      </c>
      <c r="F93" s="92">
        <f>SUM(F94:F96)</f>
        <v>0</v>
      </c>
      <c r="G93" s="103">
        <f>SUM(G94:G96)</f>
        <v>0</v>
      </c>
      <c r="H93" s="105">
        <f>SUM(H94:H96)</f>
        <v>1600</v>
      </c>
    </row>
    <row r="94" spans="1:8" s="95" customFormat="1" ht="9.75">
      <c r="A94" s="106">
        <v>1511</v>
      </c>
      <c r="B94" s="91" t="s">
        <v>98</v>
      </c>
      <c r="C94" s="103">
        <f t="shared" si="3"/>
        <v>0</v>
      </c>
      <c r="D94" s="93"/>
      <c r="E94" s="93"/>
      <c r="F94" s="93"/>
      <c r="G94" s="93"/>
      <c r="H94" s="97"/>
    </row>
    <row r="95" spans="1:8" s="95" customFormat="1" ht="9.75">
      <c r="A95" s="106">
        <v>1512</v>
      </c>
      <c r="B95" s="91" t="s">
        <v>99</v>
      </c>
      <c r="C95" s="103">
        <f t="shared" si="3"/>
        <v>1600</v>
      </c>
      <c r="D95" s="93"/>
      <c r="E95" s="93"/>
      <c r="F95" s="93"/>
      <c r="G95" s="93"/>
      <c r="H95" s="97">
        <v>1600</v>
      </c>
    </row>
    <row r="96" spans="1:8" s="95" customFormat="1" ht="9.75">
      <c r="A96" s="106">
        <v>1513</v>
      </c>
      <c r="B96" s="91" t="s">
        <v>100</v>
      </c>
      <c r="C96" s="103">
        <f t="shared" si="3"/>
        <v>0</v>
      </c>
      <c r="D96" s="93"/>
      <c r="E96" s="93"/>
      <c r="F96" s="93"/>
      <c r="G96" s="93"/>
      <c r="H96" s="97"/>
    </row>
    <row r="97" spans="1:8" s="95" customFormat="1" ht="29.25">
      <c r="A97" s="90">
        <v>1520</v>
      </c>
      <c r="B97" s="91" t="s">
        <v>101</v>
      </c>
      <c r="C97" s="103">
        <f t="shared" si="3"/>
        <v>0</v>
      </c>
      <c r="D97" s="103">
        <f>SUM(D98:D104)</f>
        <v>0</v>
      </c>
      <c r="E97" s="103">
        <f>SUM(E98:E104)</f>
        <v>0</v>
      </c>
      <c r="F97" s="92">
        <f>SUM(F98:F104)</f>
        <v>0</v>
      </c>
      <c r="G97" s="103">
        <f>SUM(G98:G104)</f>
        <v>0</v>
      </c>
      <c r="H97" s="105">
        <f>SUM(H98:H104)</f>
        <v>0</v>
      </c>
    </row>
    <row r="98" spans="1:8" s="95" customFormat="1" ht="9.75">
      <c r="A98" s="106">
        <v>1521</v>
      </c>
      <c r="B98" s="91" t="s">
        <v>102</v>
      </c>
      <c r="C98" s="103">
        <f t="shared" si="3"/>
        <v>0</v>
      </c>
      <c r="D98" s="93"/>
      <c r="E98" s="93"/>
      <c r="F98" s="93"/>
      <c r="G98" s="93"/>
      <c r="H98" s="97"/>
    </row>
    <row r="99" spans="1:8" s="95" customFormat="1" ht="9.75">
      <c r="A99" s="106">
        <v>1522</v>
      </c>
      <c r="B99" s="91" t="s">
        <v>103</v>
      </c>
      <c r="C99" s="103">
        <f t="shared" si="3"/>
        <v>0</v>
      </c>
      <c r="D99" s="93"/>
      <c r="E99" s="93"/>
      <c r="F99" s="93"/>
      <c r="G99" s="93"/>
      <c r="H99" s="97"/>
    </row>
    <row r="100" spans="1:8" s="95" customFormat="1" ht="9.75">
      <c r="A100" s="106">
        <v>1523</v>
      </c>
      <c r="B100" s="91" t="s">
        <v>104</v>
      </c>
      <c r="C100" s="103">
        <f t="shared" si="3"/>
        <v>0</v>
      </c>
      <c r="D100" s="93"/>
      <c r="E100" s="93"/>
      <c r="F100" s="93"/>
      <c r="G100" s="93"/>
      <c r="H100" s="97"/>
    </row>
    <row r="101" spans="1:8" s="95" customFormat="1" ht="9.75">
      <c r="A101" s="106">
        <v>1524</v>
      </c>
      <c r="B101" s="91" t="s">
        <v>105</v>
      </c>
      <c r="C101" s="103">
        <f t="shared" si="3"/>
        <v>0</v>
      </c>
      <c r="D101" s="93"/>
      <c r="E101" s="93"/>
      <c r="F101" s="93"/>
      <c r="G101" s="93"/>
      <c r="H101" s="97"/>
    </row>
    <row r="102" spans="1:8" s="95" customFormat="1" ht="9.75">
      <c r="A102" s="106">
        <v>1525</v>
      </c>
      <c r="B102" s="91" t="s">
        <v>106</v>
      </c>
      <c r="C102" s="103">
        <f aca="true" t="shared" si="4" ref="C102:C133">SUM(D102:H102)</f>
        <v>0</v>
      </c>
      <c r="D102" s="93"/>
      <c r="E102" s="93"/>
      <c r="F102" s="93"/>
      <c r="G102" s="93"/>
      <c r="H102" s="97"/>
    </row>
    <row r="103" spans="1:8" s="95" customFormat="1" ht="9.75">
      <c r="A103" s="106">
        <v>1528</v>
      </c>
      <c r="B103" s="91" t="s">
        <v>107</v>
      </c>
      <c r="C103" s="103">
        <f t="shared" si="4"/>
        <v>0</v>
      </c>
      <c r="D103" s="93"/>
      <c r="E103" s="93"/>
      <c r="F103" s="93"/>
      <c r="G103" s="93"/>
      <c r="H103" s="97"/>
    </row>
    <row r="104" spans="1:8" s="95" customFormat="1" ht="19.5">
      <c r="A104" s="106">
        <v>1529</v>
      </c>
      <c r="B104" s="91" t="s">
        <v>108</v>
      </c>
      <c r="C104" s="103">
        <f t="shared" si="4"/>
        <v>0</v>
      </c>
      <c r="D104" s="93"/>
      <c r="E104" s="93"/>
      <c r="F104" s="93"/>
      <c r="G104" s="93"/>
      <c r="H104" s="97"/>
    </row>
    <row r="105" spans="1:8" s="95" customFormat="1" ht="19.5">
      <c r="A105" s="90">
        <v>1530</v>
      </c>
      <c r="B105" s="91" t="s">
        <v>109</v>
      </c>
      <c r="C105" s="103">
        <f t="shared" si="4"/>
        <v>0</v>
      </c>
      <c r="D105" s="93"/>
      <c r="E105" s="93"/>
      <c r="F105" s="93"/>
      <c r="G105" s="93"/>
      <c r="H105" s="97"/>
    </row>
    <row r="106" spans="1:8" s="95" customFormat="1" ht="19.5">
      <c r="A106" s="90">
        <v>1540</v>
      </c>
      <c r="B106" s="91" t="s">
        <v>110</v>
      </c>
      <c r="C106" s="103">
        <f t="shared" si="4"/>
        <v>0</v>
      </c>
      <c r="D106" s="93"/>
      <c r="E106" s="93"/>
      <c r="F106" s="93"/>
      <c r="G106" s="93"/>
      <c r="H106" s="97"/>
    </row>
    <row r="107" spans="1:8" s="95" customFormat="1" ht="19.5">
      <c r="A107" s="90">
        <v>1550</v>
      </c>
      <c r="B107" s="91" t="s">
        <v>111</v>
      </c>
      <c r="C107" s="103">
        <f t="shared" si="4"/>
        <v>0</v>
      </c>
      <c r="D107" s="103">
        <f>SUM(D108:D113)</f>
        <v>0</v>
      </c>
      <c r="E107" s="103">
        <f>SUM(E108:E113)</f>
        <v>0</v>
      </c>
      <c r="F107" s="92">
        <f>SUM(F108:F113)</f>
        <v>0</v>
      </c>
      <c r="G107" s="103">
        <f>SUM(G108:G113)</f>
        <v>0</v>
      </c>
      <c r="H107" s="105">
        <f>SUM(H108:H113)</f>
        <v>0</v>
      </c>
    </row>
    <row r="108" spans="1:8" s="95" customFormat="1" ht="9.75">
      <c r="A108" s="106">
        <v>1551</v>
      </c>
      <c r="B108" s="91" t="s">
        <v>112</v>
      </c>
      <c r="C108" s="103">
        <f t="shared" si="4"/>
        <v>0</v>
      </c>
      <c r="D108" s="93"/>
      <c r="E108" s="93"/>
      <c r="F108" s="93"/>
      <c r="G108" s="93"/>
      <c r="H108" s="97"/>
    </row>
    <row r="109" spans="1:8" s="95" customFormat="1" ht="9.75">
      <c r="A109" s="106">
        <v>1552</v>
      </c>
      <c r="B109" s="91" t="s">
        <v>113</v>
      </c>
      <c r="C109" s="103">
        <f t="shared" si="4"/>
        <v>0</v>
      </c>
      <c r="D109" s="93"/>
      <c r="E109" s="93"/>
      <c r="F109" s="93"/>
      <c r="G109" s="93"/>
      <c r="H109" s="97"/>
    </row>
    <row r="110" spans="1:8" s="95" customFormat="1" ht="19.5">
      <c r="A110" s="106">
        <v>1553</v>
      </c>
      <c r="B110" s="91" t="s">
        <v>114</v>
      </c>
      <c r="C110" s="103">
        <f t="shared" si="4"/>
        <v>0</v>
      </c>
      <c r="D110" s="93"/>
      <c r="E110" s="93"/>
      <c r="F110" s="93"/>
      <c r="G110" s="93"/>
      <c r="H110" s="97"/>
    </row>
    <row r="111" spans="1:8" s="95" customFormat="1" ht="29.25">
      <c r="A111" s="106">
        <v>1554</v>
      </c>
      <c r="B111" s="91" t="s">
        <v>115</v>
      </c>
      <c r="C111" s="103">
        <f t="shared" si="4"/>
        <v>0</v>
      </c>
      <c r="D111" s="93"/>
      <c r="E111" s="93"/>
      <c r="F111" s="93"/>
      <c r="G111" s="93"/>
      <c r="H111" s="97"/>
    </row>
    <row r="112" spans="1:8" s="95" customFormat="1" ht="19.5">
      <c r="A112" s="106">
        <v>1555</v>
      </c>
      <c r="B112" s="91" t="s">
        <v>116</v>
      </c>
      <c r="C112" s="103">
        <f t="shared" si="4"/>
        <v>0</v>
      </c>
      <c r="D112" s="93"/>
      <c r="E112" s="93"/>
      <c r="F112" s="93"/>
      <c r="G112" s="93"/>
      <c r="H112" s="97"/>
    </row>
    <row r="113" spans="1:8" s="95" customFormat="1" ht="19.5">
      <c r="A113" s="106">
        <v>1559</v>
      </c>
      <c r="B113" s="91" t="s">
        <v>117</v>
      </c>
      <c r="C113" s="103">
        <f t="shared" si="4"/>
        <v>0</v>
      </c>
      <c r="D113" s="93"/>
      <c r="E113" s="93"/>
      <c r="F113" s="93"/>
      <c r="G113" s="93"/>
      <c r="H113" s="97"/>
    </row>
    <row r="114" spans="1:8" s="95" customFormat="1" ht="29.25">
      <c r="A114" s="90">
        <v>1560</v>
      </c>
      <c r="B114" s="91" t="s">
        <v>118</v>
      </c>
      <c r="C114" s="103">
        <f t="shared" si="4"/>
        <v>0</v>
      </c>
      <c r="D114" s="103">
        <f>SUM(D115:D122)</f>
        <v>0</v>
      </c>
      <c r="E114" s="103">
        <f>SUM(E115:E122)</f>
        <v>0</v>
      </c>
      <c r="F114" s="103">
        <f>SUM(F115:F122)</f>
        <v>0</v>
      </c>
      <c r="G114" s="103">
        <f>SUM(G115:G122)</f>
        <v>0</v>
      </c>
      <c r="H114" s="105">
        <f>SUM(H115:H122)</f>
        <v>0</v>
      </c>
    </row>
    <row r="115" spans="1:8" s="95" customFormat="1" ht="19.5">
      <c r="A115" s="106">
        <v>1561</v>
      </c>
      <c r="B115" s="91" t="s">
        <v>119</v>
      </c>
      <c r="C115" s="103">
        <f t="shared" si="4"/>
        <v>0</v>
      </c>
      <c r="D115" s="93"/>
      <c r="E115" s="93"/>
      <c r="F115" s="93"/>
      <c r="G115" s="93"/>
      <c r="H115" s="97"/>
    </row>
    <row r="116" spans="1:8" s="95" customFormat="1" ht="19.5">
      <c r="A116" s="106">
        <v>1562</v>
      </c>
      <c r="B116" s="91" t="s">
        <v>120</v>
      </c>
      <c r="C116" s="103">
        <f t="shared" si="4"/>
        <v>0</v>
      </c>
      <c r="D116" s="93"/>
      <c r="E116" s="93"/>
      <c r="F116" s="93"/>
      <c r="G116" s="93"/>
      <c r="H116" s="97"/>
    </row>
    <row r="117" spans="1:8" s="95" customFormat="1" ht="9.75">
      <c r="A117" s="106">
        <v>1563</v>
      </c>
      <c r="B117" s="91" t="s">
        <v>121</v>
      </c>
      <c r="C117" s="103">
        <f t="shared" si="4"/>
        <v>0</v>
      </c>
      <c r="D117" s="93"/>
      <c r="E117" s="93"/>
      <c r="F117" s="93"/>
      <c r="G117" s="93"/>
      <c r="H117" s="97"/>
    </row>
    <row r="118" spans="1:8" s="95" customFormat="1" ht="9.75">
      <c r="A118" s="106">
        <v>1564</v>
      </c>
      <c r="B118" s="91" t="s">
        <v>122</v>
      </c>
      <c r="C118" s="103">
        <f t="shared" si="4"/>
        <v>0</v>
      </c>
      <c r="D118" s="93"/>
      <c r="E118" s="93"/>
      <c r="F118" s="93"/>
      <c r="G118" s="93"/>
      <c r="H118" s="97"/>
    </row>
    <row r="119" spans="1:8" s="95" customFormat="1" ht="9.75" customHeight="1">
      <c r="A119" s="106">
        <v>1565</v>
      </c>
      <c r="B119" s="91" t="s">
        <v>123</v>
      </c>
      <c r="C119" s="103">
        <f t="shared" si="4"/>
        <v>0</v>
      </c>
      <c r="D119" s="93"/>
      <c r="E119" s="93"/>
      <c r="F119" s="93"/>
      <c r="G119" s="93"/>
      <c r="H119" s="97"/>
    </row>
    <row r="120" spans="1:8" s="95" customFormat="1" ht="9.75" customHeight="1">
      <c r="A120" s="106">
        <v>1566</v>
      </c>
      <c r="B120" s="110" t="s">
        <v>124</v>
      </c>
      <c r="C120" s="103">
        <f t="shared" si="4"/>
        <v>0</v>
      </c>
      <c r="D120" s="93"/>
      <c r="E120" s="93"/>
      <c r="F120" s="93"/>
      <c r="G120" s="93"/>
      <c r="H120" s="97"/>
    </row>
    <row r="121" spans="1:8" s="95" customFormat="1" ht="41.25" customHeight="1">
      <c r="A121" s="106">
        <v>1567</v>
      </c>
      <c r="B121" s="110" t="s">
        <v>125</v>
      </c>
      <c r="C121" s="103">
        <f t="shared" si="4"/>
        <v>0</v>
      </c>
      <c r="D121" s="93"/>
      <c r="E121" s="93"/>
      <c r="F121" s="93"/>
      <c r="G121" s="93"/>
      <c r="H121" s="97"/>
    </row>
    <row r="122" spans="1:8" s="95" customFormat="1" ht="9.75" customHeight="1">
      <c r="A122" s="106">
        <v>1568</v>
      </c>
      <c r="B122" s="108" t="s">
        <v>126</v>
      </c>
      <c r="C122" s="103">
        <f t="shared" si="4"/>
        <v>0</v>
      </c>
      <c r="D122" s="93"/>
      <c r="E122" s="93"/>
      <c r="F122" s="93"/>
      <c r="G122" s="93"/>
      <c r="H122" s="97"/>
    </row>
    <row r="123" spans="1:8" s="95" customFormat="1" ht="9.75">
      <c r="A123" s="90">
        <v>1570</v>
      </c>
      <c r="B123" s="91" t="s">
        <v>127</v>
      </c>
      <c r="C123" s="103">
        <f t="shared" si="4"/>
        <v>0</v>
      </c>
      <c r="D123" s="93"/>
      <c r="E123" s="93"/>
      <c r="F123" s="93"/>
      <c r="G123" s="93"/>
      <c r="H123" s="97"/>
    </row>
    <row r="124" spans="1:8" s="95" customFormat="1" ht="19.5">
      <c r="A124" s="90">
        <v>1580</v>
      </c>
      <c r="B124" s="91" t="s">
        <v>128</v>
      </c>
      <c r="C124" s="103">
        <f t="shared" si="4"/>
        <v>0</v>
      </c>
      <c r="D124" s="103">
        <f>SUM(D125:D126)</f>
        <v>0</v>
      </c>
      <c r="E124" s="103">
        <f>SUM(E125:E126)</f>
        <v>0</v>
      </c>
      <c r="F124" s="92">
        <f>SUM(F125:F126)</f>
        <v>0</v>
      </c>
      <c r="G124" s="103">
        <f>SUM(G125:G126)</f>
        <v>0</v>
      </c>
      <c r="H124" s="105">
        <f>SUM(H125:H126)</f>
        <v>0</v>
      </c>
    </row>
    <row r="125" spans="1:8" s="95" customFormat="1" ht="9.75">
      <c r="A125" s="106">
        <v>1581</v>
      </c>
      <c r="B125" s="91" t="s">
        <v>129</v>
      </c>
      <c r="C125" s="103">
        <f t="shared" si="4"/>
        <v>0</v>
      </c>
      <c r="D125" s="93"/>
      <c r="E125" s="93"/>
      <c r="F125" s="93"/>
      <c r="G125" s="93"/>
      <c r="H125" s="97"/>
    </row>
    <row r="126" spans="1:8" s="95" customFormat="1" ht="19.5">
      <c r="A126" s="106">
        <v>1583</v>
      </c>
      <c r="B126" s="91" t="s">
        <v>130</v>
      </c>
      <c r="C126" s="103">
        <f t="shared" si="4"/>
        <v>0</v>
      </c>
      <c r="D126" s="93"/>
      <c r="E126" s="93"/>
      <c r="F126" s="93"/>
      <c r="G126" s="93"/>
      <c r="H126" s="97"/>
    </row>
    <row r="127" spans="1:8" s="95" customFormat="1" ht="9.75">
      <c r="A127" s="90">
        <v>1590</v>
      </c>
      <c r="B127" s="91" t="s">
        <v>131</v>
      </c>
      <c r="C127" s="103">
        <f t="shared" si="4"/>
        <v>3500</v>
      </c>
      <c r="D127" s="93"/>
      <c r="E127" s="93"/>
      <c r="F127" s="93"/>
      <c r="G127" s="93"/>
      <c r="H127" s="97">
        <v>3500</v>
      </c>
    </row>
    <row r="128" spans="1:8" s="59" customFormat="1" ht="22.5">
      <c r="A128" s="86">
        <v>1600</v>
      </c>
      <c r="B128" s="87" t="s">
        <v>132</v>
      </c>
      <c r="C128" s="100">
        <f t="shared" si="4"/>
        <v>0</v>
      </c>
      <c r="D128" s="100">
        <f>SUM(D129,D130,D131)</f>
        <v>0</v>
      </c>
      <c r="E128" s="100">
        <f>SUM(E129,E130,E131)</f>
        <v>0</v>
      </c>
      <c r="F128" s="88">
        <f>SUM(F129,F130,F131)</f>
        <v>0</v>
      </c>
      <c r="G128" s="100">
        <f>SUM(G129,G130,G131)</f>
        <v>0</v>
      </c>
      <c r="H128" s="101">
        <f>SUM(H129,H130,H131)</f>
        <v>0</v>
      </c>
    </row>
    <row r="129" spans="1:8" s="95" customFormat="1" ht="9.75">
      <c r="A129" s="90">
        <v>1610</v>
      </c>
      <c r="B129" s="91" t="s">
        <v>133</v>
      </c>
      <c r="C129" s="103">
        <f t="shared" si="4"/>
        <v>0</v>
      </c>
      <c r="D129" s="93"/>
      <c r="E129" s="93"/>
      <c r="F129" s="93"/>
      <c r="G129" s="93"/>
      <c r="H129" s="97"/>
    </row>
    <row r="130" spans="1:8" s="95" customFormat="1" ht="9.75">
      <c r="A130" s="90">
        <v>1620</v>
      </c>
      <c r="B130" s="91" t="s">
        <v>134</v>
      </c>
      <c r="C130" s="103">
        <f t="shared" si="4"/>
        <v>0</v>
      </c>
      <c r="D130" s="93"/>
      <c r="E130" s="93"/>
      <c r="F130" s="93"/>
      <c r="G130" s="93"/>
      <c r="H130" s="97"/>
    </row>
    <row r="131" spans="1:8" s="95" customFormat="1" ht="9.75">
      <c r="A131" s="90">
        <v>1630</v>
      </c>
      <c r="B131" s="91" t="s">
        <v>135</v>
      </c>
      <c r="C131" s="103">
        <f t="shared" si="4"/>
        <v>0</v>
      </c>
      <c r="D131" s="93"/>
      <c r="E131" s="93"/>
      <c r="F131" s="93"/>
      <c r="G131" s="93"/>
      <c r="H131" s="97"/>
    </row>
    <row r="132" spans="1:8" s="59" customFormat="1" ht="22.5">
      <c r="A132" s="86">
        <v>2000</v>
      </c>
      <c r="B132" s="87" t="s">
        <v>136</v>
      </c>
      <c r="C132" s="100">
        <f t="shared" si="4"/>
        <v>0</v>
      </c>
      <c r="D132" s="99"/>
      <c r="E132" s="99"/>
      <c r="F132" s="99"/>
      <c r="G132" s="99"/>
      <c r="H132" s="111"/>
    </row>
    <row r="133" spans="1:8" s="59" customFormat="1" ht="22.5">
      <c r="A133" s="86">
        <v>3000</v>
      </c>
      <c r="B133" s="87" t="s">
        <v>137</v>
      </c>
      <c r="C133" s="311">
        <f t="shared" si="4"/>
        <v>1310</v>
      </c>
      <c r="D133" s="312">
        <f>SUM(D134,D135,D136,D137,D138,D140,D139)</f>
        <v>0</v>
      </c>
      <c r="E133" s="312">
        <f>SUM(E134,E135,E136,E137,E138,E140,E139)</f>
        <v>0</v>
      </c>
      <c r="F133" s="312">
        <f>SUM(F134,F135,F136,F137,F138,F140,F139)</f>
        <v>0</v>
      </c>
      <c r="G133" s="312">
        <f>SUM(G134,G135,G136,G137,G138,G140,G139)</f>
        <v>0</v>
      </c>
      <c r="H133" s="313">
        <f>SUM(H134,H135,H136,H137,H138,H140,H139)</f>
        <v>1310</v>
      </c>
    </row>
    <row r="134" spans="1:8" s="49" customFormat="1" ht="11.25">
      <c r="A134" s="85">
        <v>3100</v>
      </c>
      <c r="B134" s="45" t="s">
        <v>138</v>
      </c>
      <c r="C134" s="65">
        <f aca="true" t="shared" si="5" ref="C134:C158">SUM(D134:H134)</f>
        <v>0</v>
      </c>
      <c r="D134" s="51"/>
      <c r="E134" s="51"/>
      <c r="F134" s="51"/>
      <c r="G134" s="51"/>
      <c r="H134" s="52"/>
    </row>
    <row r="135" spans="1:8" s="49" customFormat="1" ht="22.5">
      <c r="A135" s="85">
        <v>3200</v>
      </c>
      <c r="B135" s="45" t="s">
        <v>139</v>
      </c>
      <c r="C135" s="65">
        <f t="shared" si="5"/>
        <v>0</v>
      </c>
      <c r="D135" s="51"/>
      <c r="E135" s="51"/>
      <c r="F135" s="51"/>
      <c r="G135" s="51"/>
      <c r="H135" s="52"/>
    </row>
    <row r="136" spans="1:8" s="49" customFormat="1" ht="22.5">
      <c r="A136" s="85">
        <v>3300</v>
      </c>
      <c r="B136" s="45" t="s">
        <v>140</v>
      </c>
      <c r="C136" s="65">
        <f t="shared" si="5"/>
        <v>0</v>
      </c>
      <c r="D136" s="51"/>
      <c r="E136" s="51"/>
      <c r="F136" s="51"/>
      <c r="G136" s="51"/>
      <c r="H136" s="52"/>
    </row>
    <row r="137" spans="1:8" s="49" customFormat="1" ht="22.5">
      <c r="A137" s="85">
        <v>3400</v>
      </c>
      <c r="B137" s="45" t="s">
        <v>141</v>
      </c>
      <c r="C137" s="65">
        <f t="shared" si="5"/>
        <v>0</v>
      </c>
      <c r="D137" s="51"/>
      <c r="E137" s="51"/>
      <c r="F137" s="51"/>
      <c r="G137" s="51"/>
      <c r="H137" s="52"/>
    </row>
    <row r="138" spans="1:8" s="49" customFormat="1" ht="11.25">
      <c r="A138" s="85">
        <v>3500</v>
      </c>
      <c r="B138" s="45" t="s">
        <v>142</v>
      </c>
      <c r="C138" s="65">
        <f t="shared" si="5"/>
        <v>0</v>
      </c>
      <c r="D138" s="51"/>
      <c r="E138" s="51"/>
      <c r="F138" s="51"/>
      <c r="G138" s="51"/>
      <c r="H138" s="52"/>
    </row>
    <row r="139" spans="1:8" s="49" customFormat="1" ht="22.5">
      <c r="A139" s="85">
        <v>3600</v>
      </c>
      <c r="B139" s="45" t="s">
        <v>143</v>
      </c>
      <c r="C139" s="65">
        <f t="shared" si="5"/>
        <v>1310</v>
      </c>
      <c r="D139" s="51"/>
      <c r="E139" s="51"/>
      <c r="F139" s="51"/>
      <c r="G139" s="51"/>
      <c r="H139" s="52">
        <v>1310</v>
      </c>
    </row>
    <row r="140" spans="1:8" s="49" customFormat="1" ht="33.75">
      <c r="A140" s="85">
        <v>3800</v>
      </c>
      <c r="B140" s="45" t="s">
        <v>144</v>
      </c>
      <c r="C140" s="65">
        <f t="shared" si="5"/>
        <v>0</v>
      </c>
      <c r="D140" s="51"/>
      <c r="E140" s="51"/>
      <c r="F140" s="51"/>
      <c r="G140" s="51"/>
      <c r="H140" s="52"/>
    </row>
    <row r="141" spans="1:8" s="84" customFormat="1" ht="51">
      <c r="A141" s="112"/>
      <c r="B141" s="113" t="s">
        <v>145</v>
      </c>
      <c r="C141" s="114">
        <f t="shared" si="5"/>
        <v>152300</v>
      </c>
      <c r="D141" s="114">
        <f>SUM(D142,D154,D155)</f>
        <v>85300</v>
      </c>
      <c r="E141" s="114">
        <f>SUM(E142,E154,E155)</f>
        <v>0</v>
      </c>
      <c r="F141" s="115">
        <f>SUM(F142,F154,F155)</f>
        <v>0</v>
      </c>
      <c r="G141" s="114">
        <f>SUM(G142,G154,G155)</f>
        <v>0</v>
      </c>
      <c r="H141" s="116">
        <f>SUM(H142,H154,H155)</f>
        <v>67000</v>
      </c>
    </row>
    <row r="142" spans="1:8" s="59" customFormat="1" ht="20.25" customHeight="1">
      <c r="A142" s="117">
        <v>4000</v>
      </c>
      <c r="B142" s="54" t="s">
        <v>146</v>
      </c>
      <c r="C142" s="118">
        <f t="shared" si="5"/>
        <v>6500</v>
      </c>
      <c r="D142" s="118">
        <f>SUM(D143,D149,D150,D151,D152,D153)</f>
        <v>500</v>
      </c>
      <c r="E142" s="118">
        <f>SUM(E143,E149,E150,E151,E152,E153)</f>
        <v>0</v>
      </c>
      <c r="F142" s="118">
        <f>SUM(F143,F149,F150,F151,F152,F153)</f>
        <v>0</v>
      </c>
      <c r="G142" s="118">
        <f>SUM(G143,G149,G150,G151,G152,G153)</f>
        <v>0</v>
      </c>
      <c r="H142" s="119">
        <f>SUM(H143,H149,H150,H151,H152,H153)</f>
        <v>6000</v>
      </c>
    </row>
    <row r="143" spans="1:8" s="49" customFormat="1" ht="22.5">
      <c r="A143" s="85">
        <v>4100</v>
      </c>
      <c r="B143" s="45" t="s">
        <v>147</v>
      </c>
      <c r="C143" s="65">
        <f t="shared" si="5"/>
        <v>500</v>
      </c>
      <c r="D143" s="65">
        <f>SUM(D144:D148)</f>
        <v>500</v>
      </c>
      <c r="E143" s="65">
        <f>SUM(E144:E148)</f>
        <v>0</v>
      </c>
      <c r="F143" s="46">
        <f>SUM(F144:F148)</f>
        <v>0</v>
      </c>
      <c r="G143" s="65">
        <f>SUM(G144:G148)</f>
        <v>0</v>
      </c>
      <c r="H143" s="120">
        <f>SUM(H144:H148)</f>
        <v>0</v>
      </c>
    </row>
    <row r="144" spans="1:8" s="95" customFormat="1" ht="9.75">
      <c r="A144" s="90">
        <v>4110</v>
      </c>
      <c r="B144" s="91" t="s">
        <v>148</v>
      </c>
      <c r="C144" s="103">
        <f t="shared" si="5"/>
        <v>0</v>
      </c>
      <c r="D144" s="93"/>
      <c r="E144" s="93"/>
      <c r="F144" s="93"/>
      <c r="G144" s="93"/>
      <c r="H144" s="97"/>
    </row>
    <row r="145" spans="1:8" s="95" customFormat="1" ht="9.75">
      <c r="A145" s="90">
        <v>4140</v>
      </c>
      <c r="B145" s="91" t="s">
        <v>149</v>
      </c>
      <c r="C145" s="103">
        <f t="shared" si="5"/>
        <v>0</v>
      </c>
      <c r="D145" s="93"/>
      <c r="E145" s="93"/>
      <c r="F145" s="93"/>
      <c r="G145" s="93"/>
      <c r="H145" s="97"/>
    </row>
    <row r="146" spans="1:8" s="95" customFormat="1" ht="9.75">
      <c r="A146" s="90">
        <v>4150</v>
      </c>
      <c r="B146" s="91" t="s">
        <v>150</v>
      </c>
      <c r="C146" s="103">
        <f t="shared" si="5"/>
        <v>0</v>
      </c>
      <c r="D146" s="93"/>
      <c r="E146" s="93"/>
      <c r="F146" s="93"/>
      <c r="G146" s="93"/>
      <c r="H146" s="97"/>
    </row>
    <row r="147" spans="1:8" s="95" customFormat="1" ht="19.5">
      <c r="A147" s="90">
        <v>4160</v>
      </c>
      <c r="B147" s="91" t="s">
        <v>151</v>
      </c>
      <c r="C147" s="103">
        <f t="shared" si="5"/>
        <v>0</v>
      </c>
      <c r="D147" s="93"/>
      <c r="E147" s="93"/>
      <c r="F147" s="93"/>
      <c r="G147" s="93"/>
      <c r="H147" s="97"/>
    </row>
    <row r="148" spans="1:8" s="95" customFormat="1" ht="9.75">
      <c r="A148" s="90">
        <v>4180</v>
      </c>
      <c r="B148" s="91" t="s">
        <v>152</v>
      </c>
      <c r="C148" s="103">
        <f t="shared" si="5"/>
        <v>500</v>
      </c>
      <c r="D148" s="93">
        <v>500</v>
      </c>
      <c r="E148" s="93"/>
      <c r="F148" s="93"/>
      <c r="G148" s="93"/>
      <c r="H148" s="97"/>
    </row>
    <row r="149" spans="1:8" s="49" customFormat="1" ht="22.5">
      <c r="A149" s="85">
        <v>4200</v>
      </c>
      <c r="B149" s="45" t="s">
        <v>153</v>
      </c>
      <c r="C149" s="65">
        <f t="shared" si="5"/>
        <v>0</v>
      </c>
      <c r="D149" s="51"/>
      <c r="E149" s="51"/>
      <c r="F149" s="51"/>
      <c r="G149" s="51"/>
      <c r="H149" s="52"/>
    </row>
    <row r="150" spans="1:8" s="49" customFormat="1" ht="11.25">
      <c r="A150" s="85">
        <v>4300</v>
      </c>
      <c r="B150" s="121" t="s">
        <v>154</v>
      </c>
      <c r="C150" s="65">
        <f t="shared" si="5"/>
        <v>0</v>
      </c>
      <c r="D150" s="51"/>
      <c r="E150" s="51"/>
      <c r="F150" s="51"/>
      <c r="G150" s="51"/>
      <c r="H150" s="52"/>
    </row>
    <row r="151" spans="1:8" s="49" customFormat="1" ht="33.75">
      <c r="A151" s="122">
        <v>4400</v>
      </c>
      <c r="B151" s="121" t="s">
        <v>155</v>
      </c>
      <c r="C151" s="65">
        <f t="shared" si="5"/>
        <v>0</v>
      </c>
      <c r="D151" s="51"/>
      <c r="E151" s="51"/>
      <c r="F151" s="51"/>
      <c r="G151" s="51"/>
      <c r="H151" s="52"/>
    </row>
    <row r="152" spans="1:8" s="49" customFormat="1" ht="22.5">
      <c r="A152" s="85">
        <v>4500</v>
      </c>
      <c r="B152" s="121" t="s">
        <v>156</v>
      </c>
      <c r="C152" s="65">
        <f t="shared" si="5"/>
        <v>0</v>
      </c>
      <c r="D152" s="51"/>
      <c r="E152" s="51"/>
      <c r="F152" s="51"/>
      <c r="G152" s="51"/>
      <c r="H152" s="52"/>
    </row>
    <row r="153" spans="1:8" s="49" customFormat="1" ht="11.25">
      <c r="A153" s="85">
        <v>4700</v>
      </c>
      <c r="B153" s="121" t="s">
        <v>157</v>
      </c>
      <c r="C153" s="65">
        <f t="shared" si="5"/>
        <v>6000</v>
      </c>
      <c r="D153" s="51"/>
      <c r="E153" s="51"/>
      <c r="F153" s="51"/>
      <c r="G153" s="51"/>
      <c r="H153" s="52">
        <v>6000</v>
      </c>
    </row>
    <row r="154" spans="1:8" s="49" customFormat="1" ht="11.25">
      <c r="A154" s="85">
        <v>6000</v>
      </c>
      <c r="B154" s="123" t="s">
        <v>158</v>
      </c>
      <c r="C154" s="61">
        <f t="shared" si="5"/>
        <v>0</v>
      </c>
      <c r="D154" s="51"/>
      <c r="E154" s="51"/>
      <c r="F154" s="51"/>
      <c r="G154" s="51"/>
      <c r="H154" s="52"/>
    </row>
    <row r="155" spans="1:8" s="59" customFormat="1" ht="11.25">
      <c r="A155" s="86">
        <v>7000</v>
      </c>
      <c r="B155" s="124" t="s">
        <v>159</v>
      </c>
      <c r="C155" s="118">
        <f t="shared" si="5"/>
        <v>145800</v>
      </c>
      <c r="D155" s="99">
        <f>42500+7300+30000+5000</f>
        <v>84800</v>
      </c>
      <c r="E155" s="99"/>
      <c r="F155" s="99"/>
      <c r="G155" s="99"/>
      <c r="H155" s="111">
        <v>61000</v>
      </c>
    </row>
    <row r="156" spans="1:8" s="59" customFormat="1" ht="22.5">
      <c r="A156" s="125"/>
      <c r="B156" s="126" t="s">
        <v>160</v>
      </c>
      <c r="C156" s="88">
        <f t="shared" si="5"/>
        <v>0</v>
      </c>
      <c r="D156" s="88">
        <f>SUM(D157:D158)</f>
        <v>0</v>
      </c>
      <c r="E156" s="88">
        <f>SUM(E157:E158)</f>
        <v>0</v>
      </c>
      <c r="F156" s="88">
        <f>SUM(F157:F158)</f>
        <v>0</v>
      </c>
      <c r="G156" s="88">
        <f>SUM(G157:G158)</f>
        <v>0</v>
      </c>
      <c r="H156" s="127">
        <f>SUM(H157:H158)</f>
        <v>0</v>
      </c>
    </row>
    <row r="157" spans="1:8" s="59" customFormat="1" ht="11.25">
      <c r="A157" s="125"/>
      <c r="B157" s="128" t="s">
        <v>19</v>
      </c>
      <c r="C157" s="100">
        <f t="shared" si="5"/>
        <v>0</v>
      </c>
      <c r="D157" s="99"/>
      <c r="E157" s="99"/>
      <c r="F157" s="99"/>
      <c r="G157" s="99"/>
      <c r="H157" s="111"/>
    </row>
    <row r="158" spans="1:8" s="59" customFormat="1" ht="11.25">
      <c r="A158" s="125"/>
      <c r="B158" s="128" t="s">
        <v>20</v>
      </c>
      <c r="C158" s="100">
        <f t="shared" si="5"/>
        <v>0</v>
      </c>
      <c r="D158" s="99"/>
      <c r="E158" s="99"/>
      <c r="F158" s="99"/>
      <c r="G158" s="99"/>
      <c r="H158" s="111"/>
    </row>
    <row r="159" spans="1:8" s="130" customFormat="1" ht="8.25">
      <c r="A159" s="129"/>
      <c r="B159" s="130" t="s">
        <v>161</v>
      </c>
      <c r="C159" s="131">
        <f aca="true" t="shared" si="6" ref="C159:H159">SUM(C156,C155,C154,C142,C133,C132,C128,C92,C45,C42,C41,C34)</f>
        <v>302011</v>
      </c>
      <c r="D159" s="131">
        <f t="shared" si="6"/>
        <v>190300</v>
      </c>
      <c r="E159" s="131">
        <f t="shared" si="6"/>
        <v>0</v>
      </c>
      <c r="F159" s="131">
        <f t="shared" si="6"/>
        <v>0</v>
      </c>
      <c r="G159" s="131">
        <f t="shared" si="6"/>
        <v>0</v>
      </c>
      <c r="H159" s="132">
        <f t="shared" si="6"/>
        <v>111711</v>
      </c>
    </row>
    <row r="160" s="134" customFormat="1" ht="11.25">
      <c r="A160" s="133"/>
    </row>
    <row r="161" s="134" customFormat="1" ht="11.25">
      <c r="A161" s="133"/>
    </row>
    <row r="162" s="134" customFormat="1" ht="11.25">
      <c r="A162" s="133"/>
    </row>
    <row r="163" s="134" customFormat="1" ht="11.25">
      <c r="A163" s="133"/>
    </row>
    <row r="164" s="134" customFormat="1" ht="11.25">
      <c r="A164" s="133"/>
    </row>
    <row r="165" s="134" customFormat="1" ht="11.25">
      <c r="A165" s="133"/>
    </row>
    <row r="166" s="134" customFormat="1" ht="11.25">
      <c r="A166" s="133"/>
    </row>
    <row r="167" s="134" customFormat="1" ht="11.25">
      <c r="A167" s="133"/>
    </row>
    <row r="168" s="134" customFormat="1" ht="11.25">
      <c r="A168" s="133"/>
    </row>
    <row r="169" s="134" customFormat="1" ht="11.25">
      <c r="A169" s="133"/>
    </row>
    <row r="170" s="134" customFormat="1" ht="11.25">
      <c r="A170" s="133"/>
    </row>
    <row r="171" s="134" customFormat="1" ht="11.25">
      <c r="A171" s="133"/>
    </row>
    <row r="172" s="134" customFormat="1" ht="11.25">
      <c r="A172" s="133"/>
    </row>
    <row r="173" s="134" customFormat="1" ht="11.25">
      <c r="A173" s="133"/>
    </row>
    <row r="174" s="134" customFormat="1" ht="11.25">
      <c r="A174" s="133"/>
    </row>
    <row r="175" s="134" customFormat="1" ht="11.25">
      <c r="A175" s="133"/>
    </row>
    <row r="176" s="134" customFormat="1" ht="11.25">
      <c r="A176" s="133"/>
    </row>
    <row r="177" s="134" customFormat="1" ht="11.25">
      <c r="A177" s="133"/>
    </row>
    <row r="178" s="134" customFormat="1" ht="11.25">
      <c r="A178" s="133"/>
    </row>
    <row r="179" s="134" customFormat="1" ht="11.25">
      <c r="A179" s="133"/>
    </row>
    <row r="180" s="134" customFormat="1" ht="11.25">
      <c r="A180" s="133"/>
    </row>
    <row r="181" s="134" customFormat="1" ht="11.25">
      <c r="A181" s="133"/>
    </row>
    <row r="182" s="134" customFormat="1" ht="11.25">
      <c r="A182" s="133"/>
    </row>
    <row r="183" s="134" customFormat="1" ht="11.25">
      <c r="A183" s="133"/>
    </row>
    <row r="184" s="134" customFormat="1" ht="11.25">
      <c r="A184" s="133"/>
    </row>
    <row r="185" s="134" customFormat="1" ht="11.25">
      <c r="A185" s="133"/>
    </row>
    <row r="186" s="134" customFormat="1" ht="11.25">
      <c r="A186" s="133"/>
    </row>
    <row r="187" s="134" customFormat="1" ht="11.25">
      <c r="A187" s="133"/>
    </row>
    <row r="188" s="134" customFormat="1" ht="11.25">
      <c r="A188" s="133"/>
    </row>
    <row r="189" s="134" customFormat="1" ht="11.25">
      <c r="A189" s="133"/>
    </row>
    <row r="190" s="134" customFormat="1" ht="11.25">
      <c r="A190" s="133"/>
    </row>
    <row r="191" s="134" customFormat="1" ht="11.25">
      <c r="A191" s="133"/>
    </row>
    <row r="192" s="134" customFormat="1" ht="11.25">
      <c r="A192" s="133"/>
    </row>
    <row r="193" s="134" customFormat="1" ht="11.25">
      <c r="A193" s="133"/>
    </row>
    <row r="194" s="134" customFormat="1" ht="11.25">
      <c r="A194" s="133"/>
    </row>
    <row r="195" s="134" customFormat="1" ht="11.25">
      <c r="A195" s="133"/>
    </row>
    <row r="196" s="134" customFormat="1" ht="11.25">
      <c r="A196" s="133"/>
    </row>
    <row r="197" s="134" customFormat="1" ht="11.25">
      <c r="A197" s="133"/>
    </row>
    <row r="198" s="134" customFormat="1" ht="11.25">
      <c r="A198" s="133"/>
    </row>
    <row r="199" s="134" customFormat="1" ht="11.25">
      <c r="A199" s="133"/>
    </row>
    <row r="200" s="134" customFormat="1" ht="11.25">
      <c r="A200" s="133"/>
    </row>
    <row r="201" s="134" customFormat="1" ht="11.25">
      <c r="A201" s="133"/>
    </row>
    <row r="202" s="134" customFormat="1" ht="11.25">
      <c r="A202" s="133"/>
    </row>
    <row r="203" s="134" customFormat="1" ht="11.25">
      <c r="A203" s="133"/>
    </row>
    <row r="204" s="134" customFormat="1" ht="11.25">
      <c r="A204" s="133"/>
    </row>
    <row r="205" s="134" customFormat="1" ht="11.25">
      <c r="A205" s="133"/>
    </row>
    <row r="206" s="134" customFormat="1" ht="11.25">
      <c r="A206" s="133"/>
    </row>
    <row r="207" s="134" customFormat="1" ht="11.25">
      <c r="A207" s="133"/>
    </row>
    <row r="208" s="134" customFormat="1" ht="11.25">
      <c r="A208" s="133"/>
    </row>
    <row r="209" s="134" customFormat="1" ht="11.25">
      <c r="A209" s="133"/>
    </row>
    <row r="210" s="134" customFormat="1" ht="11.25">
      <c r="A210" s="133"/>
    </row>
    <row r="211" s="134" customFormat="1" ht="11.25">
      <c r="A211" s="133"/>
    </row>
    <row r="212" s="134" customFormat="1" ht="11.25">
      <c r="A212" s="133"/>
    </row>
    <row r="213" s="134" customFormat="1" ht="11.25">
      <c r="A213" s="133"/>
    </row>
    <row r="214" s="134" customFormat="1" ht="11.25">
      <c r="A214" s="133"/>
    </row>
    <row r="215" s="134" customFormat="1" ht="11.25">
      <c r="A215" s="133"/>
    </row>
    <row r="216" s="134" customFormat="1" ht="11.25">
      <c r="A216" s="133"/>
    </row>
    <row r="217" s="134" customFormat="1" ht="11.25">
      <c r="A217" s="133"/>
    </row>
    <row r="218" s="134" customFormat="1" ht="11.25">
      <c r="A218" s="133"/>
    </row>
    <row r="219" s="134" customFormat="1" ht="11.25">
      <c r="A219" s="133"/>
    </row>
    <row r="220" s="134" customFormat="1" ht="11.25">
      <c r="A220" s="133"/>
    </row>
    <row r="221" s="134" customFormat="1" ht="11.25">
      <c r="A221" s="133"/>
    </row>
    <row r="222" s="134" customFormat="1" ht="11.25">
      <c r="A222" s="133"/>
    </row>
    <row r="223" s="134" customFormat="1" ht="11.25">
      <c r="A223" s="133"/>
    </row>
    <row r="224" s="134" customFormat="1" ht="11.25">
      <c r="A224" s="133"/>
    </row>
    <row r="225" s="134" customFormat="1" ht="11.25">
      <c r="A225" s="133"/>
    </row>
    <row r="226" s="134" customFormat="1" ht="11.25">
      <c r="A226" s="133"/>
    </row>
    <row r="227" s="134" customFormat="1" ht="11.25">
      <c r="A227" s="133"/>
    </row>
    <row r="228" s="134" customFormat="1" ht="11.25">
      <c r="A228" s="133"/>
    </row>
    <row r="229" s="134" customFormat="1" ht="11.25">
      <c r="A229" s="133"/>
    </row>
    <row r="230" s="134" customFormat="1" ht="11.25">
      <c r="A230" s="133"/>
    </row>
    <row r="231" s="134" customFormat="1" ht="11.25">
      <c r="A231" s="133"/>
    </row>
    <row r="232" s="134" customFormat="1" ht="11.25">
      <c r="A232" s="133"/>
    </row>
    <row r="233" s="134" customFormat="1" ht="11.25">
      <c r="A233" s="133"/>
    </row>
    <row r="234" s="134" customFormat="1" ht="11.25">
      <c r="A234" s="133"/>
    </row>
    <row r="235" s="134" customFormat="1" ht="11.25">
      <c r="A235" s="133"/>
    </row>
    <row r="236" s="134" customFormat="1" ht="11.25">
      <c r="A236" s="133"/>
    </row>
    <row r="237" s="134" customFormat="1" ht="11.25">
      <c r="A237" s="133"/>
    </row>
    <row r="238" s="134" customFormat="1" ht="11.25">
      <c r="A238" s="133"/>
    </row>
    <row r="239" s="134" customFormat="1" ht="11.25">
      <c r="A239" s="133"/>
    </row>
    <row r="240" s="134" customFormat="1" ht="11.25">
      <c r="A240" s="133"/>
    </row>
    <row r="241" s="134" customFormat="1" ht="11.25">
      <c r="A241" s="133"/>
    </row>
    <row r="242" s="134" customFormat="1" ht="11.25">
      <c r="A242" s="133"/>
    </row>
    <row r="243" s="134" customFormat="1" ht="11.25">
      <c r="A243" s="133"/>
    </row>
    <row r="244" s="134" customFormat="1" ht="11.25">
      <c r="A244" s="133"/>
    </row>
    <row r="245" s="134" customFormat="1" ht="11.25">
      <c r="A245" s="133"/>
    </row>
    <row r="246" s="134" customFormat="1" ht="11.25">
      <c r="A246" s="133"/>
    </row>
    <row r="247" s="134" customFormat="1" ht="11.25">
      <c r="A247" s="133"/>
    </row>
    <row r="248" s="134" customFormat="1" ht="11.25">
      <c r="A248" s="133"/>
    </row>
    <row r="249" s="134" customFormat="1" ht="11.25">
      <c r="A249" s="133"/>
    </row>
    <row r="250" s="134" customFormat="1" ht="11.25">
      <c r="A250" s="133"/>
    </row>
    <row r="251" s="134" customFormat="1" ht="11.25">
      <c r="A251" s="133"/>
    </row>
    <row r="252" s="134" customFormat="1" ht="11.25">
      <c r="A252" s="133"/>
    </row>
    <row r="253" s="134" customFormat="1" ht="11.25">
      <c r="A253" s="133"/>
    </row>
    <row r="254" s="134" customFormat="1" ht="11.25">
      <c r="A254" s="133"/>
    </row>
    <row r="255" s="134" customFormat="1" ht="11.25">
      <c r="A255" s="133"/>
    </row>
    <row r="256" s="134" customFormat="1" ht="11.25">
      <c r="A256" s="133"/>
    </row>
    <row r="257" s="134" customFormat="1" ht="11.25">
      <c r="A257" s="133"/>
    </row>
    <row r="258" s="134" customFormat="1" ht="11.25">
      <c r="A258" s="133"/>
    </row>
    <row r="259" s="134" customFormat="1" ht="11.25">
      <c r="A259" s="133"/>
    </row>
    <row r="260" s="134" customFormat="1" ht="11.25">
      <c r="A260" s="133"/>
    </row>
    <row r="261" s="134" customFormat="1" ht="11.25">
      <c r="A261" s="133"/>
    </row>
    <row r="262" s="134" customFormat="1" ht="11.25">
      <c r="A262" s="133"/>
    </row>
    <row r="263" s="134" customFormat="1" ht="11.25">
      <c r="A263" s="133"/>
    </row>
    <row r="264" s="134" customFormat="1" ht="11.25">
      <c r="A264" s="133"/>
    </row>
    <row r="265" s="134" customFormat="1" ht="11.25">
      <c r="A265" s="133"/>
    </row>
    <row r="266" s="134" customFormat="1" ht="11.25">
      <c r="A266" s="133"/>
    </row>
    <row r="267" s="134" customFormat="1" ht="11.25">
      <c r="A267" s="133"/>
    </row>
    <row r="268" s="134" customFormat="1" ht="11.25">
      <c r="A268" s="133"/>
    </row>
    <row r="269" s="134" customFormat="1" ht="11.25">
      <c r="A269" s="133"/>
    </row>
    <row r="270" s="134" customFormat="1" ht="11.25">
      <c r="A270" s="133"/>
    </row>
    <row r="271" s="134" customFormat="1" ht="11.25">
      <c r="A271" s="133"/>
    </row>
    <row r="272" s="134" customFormat="1" ht="11.25">
      <c r="A272" s="133"/>
    </row>
    <row r="273" s="134" customFormat="1" ht="11.25">
      <c r="A273" s="133"/>
    </row>
    <row r="274" s="134" customFormat="1" ht="11.25">
      <c r="A274" s="133"/>
    </row>
    <row r="275" s="134" customFormat="1" ht="11.25">
      <c r="A275" s="133"/>
    </row>
    <row r="276" s="134" customFormat="1" ht="11.25">
      <c r="A276" s="133"/>
    </row>
    <row r="277" s="134" customFormat="1" ht="11.25">
      <c r="A277" s="133"/>
    </row>
    <row r="278" s="134" customFormat="1" ht="11.25">
      <c r="A278" s="133"/>
    </row>
    <row r="279" s="134" customFormat="1" ht="11.25">
      <c r="A279" s="133"/>
    </row>
    <row r="280" s="134" customFormat="1" ht="11.25">
      <c r="A280" s="133"/>
    </row>
    <row r="281" s="134" customFormat="1" ht="11.25">
      <c r="A281" s="133"/>
    </row>
    <row r="282" s="134" customFormat="1" ht="11.25">
      <c r="A282" s="133"/>
    </row>
    <row r="283" s="134" customFormat="1" ht="11.25">
      <c r="A283" s="133"/>
    </row>
    <row r="284" s="134" customFormat="1" ht="11.25">
      <c r="A284" s="133"/>
    </row>
    <row r="285" s="134" customFormat="1" ht="11.25">
      <c r="A285" s="133"/>
    </row>
    <row r="286" s="134" customFormat="1" ht="11.25">
      <c r="A286" s="133"/>
    </row>
    <row r="287" s="134" customFormat="1" ht="11.25">
      <c r="A287" s="133"/>
    </row>
    <row r="288" s="134" customFormat="1" ht="11.25">
      <c r="A288" s="133"/>
    </row>
    <row r="289" s="134" customFormat="1" ht="11.25">
      <c r="A289" s="133"/>
    </row>
    <row r="290" s="134" customFormat="1" ht="11.25">
      <c r="A290" s="133"/>
    </row>
    <row r="291" s="134" customFormat="1" ht="11.25">
      <c r="A291" s="133"/>
    </row>
    <row r="292" s="134" customFormat="1" ht="11.25">
      <c r="A292" s="133"/>
    </row>
    <row r="293" s="134" customFormat="1" ht="11.25">
      <c r="A293" s="133"/>
    </row>
    <row r="294" s="134" customFormat="1" ht="11.25">
      <c r="A294" s="133"/>
    </row>
    <row r="295" s="134" customFormat="1" ht="11.25">
      <c r="A295" s="133"/>
    </row>
    <row r="296" s="134" customFormat="1" ht="11.25">
      <c r="A296" s="133"/>
    </row>
    <row r="297" s="134" customFormat="1" ht="11.25">
      <c r="A297" s="133"/>
    </row>
    <row r="298" s="134" customFormat="1" ht="11.25">
      <c r="A298" s="133"/>
    </row>
    <row r="299" s="134" customFormat="1" ht="11.25">
      <c r="A299" s="133"/>
    </row>
    <row r="300" s="134" customFormat="1" ht="11.25">
      <c r="A300" s="133"/>
    </row>
    <row r="301" s="134" customFormat="1" ht="11.25">
      <c r="A301" s="133"/>
    </row>
    <row r="302" s="134" customFormat="1" ht="11.25">
      <c r="A302" s="133"/>
    </row>
    <row r="303" s="134" customFormat="1" ht="11.25">
      <c r="A303" s="133"/>
    </row>
    <row r="304" s="134" customFormat="1" ht="11.25">
      <c r="A304" s="133"/>
    </row>
    <row r="305" s="134" customFormat="1" ht="11.25">
      <c r="A305" s="133"/>
    </row>
    <row r="306" s="134" customFormat="1" ht="11.25">
      <c r="A306" s="133"/>
    </row>
    <row r="307" s="134" customFormat="1" ht="11.25">
      <c r="A307" s="133"/>
    </row>
    <row r="308" s="134" customFormat="1" ht="11.25">
      <c r="A308" s="133"/>
    </row>
    <row r="309" s="134" customFormat="1" ht="11.25">
      <c r="A309" s="133"/>
    </row>
    <row r="310" s="134" customFormat="1" ht="11.25">
      <c r="A310" s="133"/>
    </row>
    <row r="311" s="134" customFormat="1" ht="11.25">
      <c r="A311" s="133"/>
    </row>
    <row r="312" s="134" customFormat="1" ht="11.25">
      <c r="A312" s="133"/>
    </row>
    <row r="313" s="134" customFormat="1" ht="11.25">
      <c r="A313" s="133"/>
    </row>
    <row r="314" s="134" customFormat="1" ht="11.25">
      <c r="A314" s="133"/>
    </row>
    <row r="315" s="134" customFormat="1" ht="11.25">
      <c r="A315" s="133"/>
    </row>
    <row r="316" s="134" customFormat="1" ht="11.25">
      <c r="A316" s="133"/>
    </row>
    <row r="317" s="134" customFormat="1" ht="11.25">
      <c r="A317" s="133"/>
    </row>
    <row r="318" s="134" customFormat="1" ht="11.25">
      <c r="A318" s="133"/>
    </row>
    <row r="319" s="134" customFormat="1" ht="11.25">
      <c r="A319" s="133"/>
    </row>
    <row r="320" s="134" customFormat="1" ht="11.25">
      <c r="A320" s="133"/>
    </row>
    <row r="321" s="134" customFormat="1" ht="11.25">
      <c r="A321" s="133"/>
    </row>
    <row r="322" s="134" customFormat="1" ht="11.25">
      <c r="A322" s="133"/>
    </row>
    <row r="323" s="134" customFormat="1" ht="11.25">
      <c r="A323" s="133"/>
    </row>
  </sheetData>
  <sheetProtection/>
  <mergeCells count="3">
    <mergeCell ref="C10:H10"/>
    <mergeCell ref="A3:H3"/>
    <mergeCell ref="C9:H9"/>
  </mergeCells>
  <printOptions gridLines="1" horizontalCentered="1"/>
  <pageMargins left="1.220472440944882" right="0.6299212598425197" top="0.6299212598425197" bottom="0.3937007874015748" header="0.2362204724409449" footer="0.1968503937007874"/>
  <pageSetup horizontalDpi="300" verticalDpi="300" orientation="portrait" paperSize="9" scale="90" r:id="rId1"/>
  <headerFooter alignWithMargins="0">
    <oddHeader>&amp;RTāme Nr.7.1.4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313"/>
  <sheetViews>
    <sheetView view="pageBreakPreview" zoomScaleSheetLayoutView="100" workbookViewId="0" topLeftCell="A1">
      <selection activeCell="A4" sqref="A4"/>
    </sheetView>
  </sheetViews>
  <sheetFormatPr defaultColWidth="9.140625" defaultRowHeight="12.75"/>
  <cols>
    <col min="1" max="1" width="6.7109375" style="218" customWidth="1"/>
    <col min="2" max="2" width="24.140625" style="0" customWidth="1"/>
    <col min="3" max="3" width="9.57421875" style="0" customWidth="1"/>
    <col min="4" max="4" width="9.28125" style="0" customWidth="1"/>
    <col min="5" max="5" width="8.421875" style="0" customWidth="1"/>
    <col min="6" max="6" width="8.8515625" style="0" customWidth="1"/>
    <col min="7" max="7" width="0.13671875" style="0" customWidth="1"/>
    <col min="8" max="9" width="0" style="0" hidden="1" customWidth="1"/>
  </cols>
  <sheetData>
    <row r="1" spans="1:6" s="139" customFormat="1" ht="12.75">
      <c r="A1" s="137"/>
      <c r="B1" s="138"/>
      <c r="C1" s="138"/>
      <c r="D1" s="138"/>
      <c r="E1" s="138"/>
      <c r="F1" s="138"/>
    </row>
    <row r="2" spans="1:6" s="139" customFormat="1" ht="12.75">
      <c r="A2" s="328" t="s">
        <v>187</v>
      </c>
      <c r="B2" s="328"/>
      <c r="C2" s="328"/>
      <c r="D2" s="328"/>
      <c r="E2" s="328"/>
      <c r="F2" s="328"/>
    </row>
    <row r="3" spans="1:6" s="139" customFormat="1" ht="12.75">
      <c r="A3" s="328" t="s">
        <v>188</v>
      </c>
      <c r="B3" s="328"/>
      <c r="C3" s="328"/>
      <c r="D3" s="328"/>
      <c r="E3" s="328"/>
      <c r="F3" s="328"/>
    </row>
    <row r="4" spans="1:6" s="139" customFormat="1" ht="18">
      <c r="A4" s="137"/>
      <c r="B4" s="140"/>
      <c r="C4" s="141"/>
      <c r="D4" s="138"/>
      <c r="E4" s="138"/>
      <c r="F4" s="138"/>
    </row>
    <row r="5" spans="1:6" s="139" customFormat="1" ht="12.75">
      <c r="A5" s="137" t="s">
        <v>162</v>
      </c>
      <c r="B5" s="142" t="s">
        <v>167</v>
      </c>
      <c r="C5" s="142"/>
      <c r="D5" s="142"/>
      <c r="E5" s="142"/>
      <c r="F5" s="142"/>
    </row>
    <row r="6" spans="1:6" s="139" customFormat="1" ht="12.75">
      <c r="A6" s="137" t="s">
        <v>2</v>
      </c>
      <c r="B6" s="138" t="s">
        <v>196</v>
      </c>
      <c r="C6" s="138"/>
      <c r="D6" s="138"/>
      <c r="E6" s="138"/>
      <c r="F6" s="138"/>
    </row>
    <row r="7" spans="1:6" s="139" customFormat="1" ht="12.75">
      <c r="A7" s="137" t="s">
        <v>200</v>
      </c>
      <c r="B7" s="138"/>
      <c r="C7" s="138"/>
      <c r="D7" s="138"/>
      <c r="E7" s="138"/>
      <c r="F7" s="138"/>
    </row>
    <row r="8" spans="1:6" s="139" customFormat="1" ht="13.5" thickBot="1">
      <c r="A8" s="1" t="s">
        <v>3</v>
      </c>
      <c r="B8" s="143"/>
      <c r="C8" s="138"/>
      <c r="D8" s="138"/>
      <c r="E8" s="138"/>
      <c r="F8" s="138"/>
    </row>
    <row r="9" spans="1:6" s="146" customFormat="1" ht="12.75" customHeight="1">
      <c r="A9" s="144"/>
      <c r="B9" s="145"/>
      <c r="C9" s="322" t="s">
        <v>5</v>
      </c>
      <c r="D9" s="323"/>
      <c r="E9" s="323"/>
      <c r="F9" s="324"/>
    </row>
    <row r="10" spans="1:6" s="149" customFormat="1" ht="12.75" customHeight="1">
      <c r="A10" s="147" t="s">
        <v>6</v>
      </c>
      <c r="B10" s="148" t="s">
        <v>4</v>
      </c>
      <c r="C10" s="325" t="s">
        <v>7</v>
      </c>
      <c r="D10" s="326"/>
      <c r="E10" s="326"/>
      <c r="F10" s="327"/>
    </row>
    <row r="11" spans="1:6" s="152" customFormat="1" ht="51" customHeight="1" thickBot="1">
      <c r="A11" s="150" t="s">
        <v>8</v>
      </c>
      <c r="B11" s="151"/>
      <c r="C11" s="152" t="s">
        <v>9</v>
      </c>
      <c r="D11" s="154" t="s">
        <v>172</v>
      </c>
      <c r="E11" s="154" t="s">
        <v>173</v>
      </c>
      <c r="F11" s="155"/>
    </row>
    <row r="12" spans="1:6" s="157" customFormat="1" ht="17.25" customHeight="1" thickBot="1">
      <c r="A12" s="156" t="s">
        <v>15</v>
      </c>
      <c r="B12" s="22">
        <v>2</v>
      </c>
      <c r="C12" s="23">
        <v>3</v>
      </c>
      <c r="D12" s="23">
        <v>4</v>
      </c>
      <c r="E12" s="23">
        <v>5</v>
      </c>
      <c r="F12" s="24">
        <v>6</v>
      </c>
    </row>
    <row r="13" spans="1:6" s="160" customFormat="1" ht="16.5">
      <c r="A13" s="158"/>
      <c r="B13" s="159" t="s">
        <v>16</v>
      </c>
      <c r="D13" s="161"/>
      <c r="E13" s="161"/>
      <c r="F13" s="162"/>
    </row>
    <row r="14" spans="1:6" s="165" customFormat="1" ht="9.75" customHeight="1">
      <c r="A14" s="163"/>
      <c r="B14" s="164"/>
      <c r="F14" s="166"/>
    </row>
    <row r="15" spans="1:6" s="168" customFormat="1" ht="30.75" customHeight="1" thickBot="1">
      <c r="A15" s="167"/>
      <c r="B15" s="38" t="s">
        <v>17</v>
      </c>
      <c r="C15" s="40">
        <f>SUM(D15:F15)</f>
        <v>111711</v>
      </c>
      <c r="D15" s="40">
        <f>SUM(D16,D19,)</f>
        <v>105698</v>
      </c>
      <c r="E15" s="40">
        <f>SUM(E16,E19,)</f>
        <v>6013</v>
      </c>
      <c r="F15" s="42">
        <f>SUM(F16,F19,)</f>
        <v>0</v>
      </c>
    </row>
    <row r="16" spans="1:6" s="173" customFormat="1" ht="12" thickTop="1">
      <c r="A16" s="169"/>
      <c r="B16" s="170" t="s">
        <v>18</v>
      </c>
      <c r="C16" s="171">
        <f>SUM(D16:F16)</f>
        <v>0</v>
      </c>
      <c r="D16" s="171">
        <f>SUM(D17:D18)</f>
        <v>0</v>
      </c>
      <c r="E16" s="171">
        <f>SUM(E17:E18)</f>
        <v>0</v>
      </c>
      <c r="F16" s="172">
        <f>SUM(F17:F18)</f>
        <v>0</v>
      </c>
    </row>
    <row r="17" spans="1:6" s="173" customFormat="1" ht="11.25">
      <c r="A17" s="169"/>
      <c r="B17" s="174" t="s">
        <v>19</v>
      </c>
      <c r="C17" s="171">
        <f>SUM(D17:F17)</f>
        <v>0</v>
      </c>
      <c r="D17" s="175"/>
      <c r="E17" s="175"/>
      <c r="F17" s="176"/>
    </row>
    <row r="18" spans="1:6" s="173" customFormat="1" ht="11.25">
      <c r="A18" s="169"/>
      <c r="B18" s="174" t="s">
        <v>20</v>
      </c>
      <c r="C18" s="171">
        <f>SUM(D18:F18)</f>
        <v>0</v>
      </c>
      <c r="D18" s="175"/>
      <c r="E18" s="175"/>
      <c r="F18" s="176"/>
    </row>
    <row r="19" spans="1:6" s="181" customFormat="1" ht="13.5" customHeight="1">
      <c r="A19" s="177"/>
      <c r="B19" s="54" t="s">
        <v>21</v>
      </c>
      <c r="C19" s="178">
        <f>SUM(D19:F19)</f>
        <v>111711</v>
      </c>
      <c r="D19" s="179">
        <v>105698</v>
      </c>
      <c r="E19" s="179">
        <v>6013</v>
      </c>
      <c r="F19" s="180"/>
    </row>
    <row r="20" spans="1:6" s="173" customFormat="1" ht="11.25">
      <c r="A20" s="169"/>
      <c r="B20" s="170"/>
      <c r="C20" s="182"/>
      <c r="D20" s="182"/>
      <c r="E20" s="182"/>
      <c r="F20" s="183"/>
    </row>
    <row r="21" spans="1:6" s="160" customFormat="1" ht="16.5">
      <c r="A21" s="158"/>
      <c r="B21" s="159" t="s">
        <v>31</v>
      </c>
      <c r="C21" s="184"/>
      <c r="D21" s="184"/>
      <c r="E21" s="184"/>
      <c r="F21" s="185"/>
    </row>
    <row r="22" spans="1:6" s="187" customFormat="1" ht="26.25" thickBot="1">
      <c r="A22" s="186"/>
      <c r="B22" s="74" t="s">
        <v>32</v>
      </c>
      <c r="C22" s="40">
        <f aca="true" t="shared" si="0" ref="C22:C53">SUM(D22:F22)</f>
        <v>111711</v>
      </c>
      <c r="D22" s="40">
        <f>SUM(D23,D146)</f>
        <v>105698</v>
      </c>
      <c r="E22" s="40">
        <f>SUM(E23,E146)</f>
        <v>6013</v>
      </c>
      <c r="F22" s="42">
        <f>SUM(F23,F146)</f>
        <v>0</v>
      </c>
    </row>
    <row r="23" spans="1:6" s="189" customFormat="1" ht="36.75" thickTop="1">
      <c r="A23" s="188"/>
      <c r="B23" s="77" t="s">
        <v>33</v>
      </c>
      <c r="C23" s="61">
        <f t="shared" si="0"/>
        <v>111711</v>
      </c>
      <c r="D23" s="78">
        <f>SUM(D131,D24)</f>
        <v>105698</v>
      </c>
      <c r="E23" s="78">
        <f>SUM(E131,E24)</f>
        <v>6013</v>
      </c>
      <c r="F23" s="63">
        <f>SUM(F131,F24)</f>
        <v>0</v>
      </c>
    </row>
    <row r="24" spans="1:6" s="192" customFormat="1" ht="24">
      <c r="A24" s="190"/>
      <c r="B24" s="191" t="s">
        <v>34</v>
      </c>
      <c r="C24" s="61">
        <f t="shared" si="0"/>
        <v>43711</v>
      </c>
      <c r="D24" s="61">
        <f>SUM(D25,D122,D123)</f>
        <v>37698</v>
      </c>
      <c r="E24" s="61">
        <f>SUM(E25,E122,E123)</f>
        <v>6013</v>
      </c>
      <c r="F24" s="63">
        <f>SUM(F25,F122,F123)</f>
        <v>0</v>
      </c>
    </row>
    <row r="25" spans="1:6" s="165" customFormat="1" ht="11.25">
      <c r="A25" s="193">
        <v>1000</v>
      </c>
      <c r="B25" s="164" t="s">
        <v>35</v>
      </c>
      <c r="C25" s="194">
        <f t="shared" si="0"/>
        <v>42401</v>
      </c>
      <c r="D25" s="194">
        <f>SUM(D26,D31,D32,D35,D82,D118)</f>
        <v>36388</v>
      </c>
      <c r="E25" s="194">
        <f>SUM(E26,E31,E32,E35,E82,E118)</f>
        <v>6013</v>
      </c>
      <c r="F25" s="195">
        <f>SUM(F26,F31,F32,F35,F82,F118)</f>
        <v>0</v>
      </c>
    </row>
    <row r="26" spans="1:6" s="181" customFormat="1" ht="11.25">
      <c r="A26" s="86">
        <v>1100</v>
      </c>
      <c r="B26" s="196" t="s">
        <v>36</v>
      </c>
      <c r="C26" s="178">
        <f t="shared" si="0"/>
        <v>4000</v>
      </c>
      <c r="D26" s="178">
        <f>SUM(D28:D30,D27)</f>
        <v>4000</v>
      </c>
      <c r="E26" s="178">
        <f>SUM(E28:E30,E27)</f>
        <v>0</v>
      </c>
      <c r="F26" s="197">
        <f>SUM(F28:F30,F27)</f>
        <v>0</v>
      </c>
    </row>
    <row r="27" spans="1:6" s="203" customFormat="1" ht="9.75">
      <c r="A27" s="198">
        <v>1110</v>
      </c>
      <c r="B27" s="199" t="s">
        <v>37</v>
      </c>
      <c r="C27" s="200">
        <f t="shared" si="0"/>
        <v>0</v>
      </c>
      <c r="D27" s="201"/>
      <c r="E27" s="201"/>
      <c r="F27" s="202"/>
    </row>
    <row r="28" spans="1:6" s="203" customFormat="1" ht="9.75">
      <c r="A28" s="198">
        <v>1140</v>
      </c>
      <c r="B28" s="199" t="s">
        <v>42</v>
      </c>
      <c r="C28" s="200">
        <f t="shared" si="0"/>
        <v>0</v>
      </c>
      <c r="D28" s="201"/>
      <c r="E28" s="201"/>
      <c r="F28" s="202"/>
    </row>
    <row r="29" spans="1:6" s="203" customFormat="1" ht="9.75">
      <c r="A29" s="198">
        <v>1150</v>
      </c>
      <c r="B29" s="91" t="s">
        <v>43</v>
      </c>
      <c r="C29" s="200">
        <f t="shared" si="0"/>
        <v>0</v>
      </c>
      <c r="D29" s="201"/>
      <c r="E29" s="201"/>
      <c r="F29" s="202"/>
    </row>
    <row r="30" spans="1:6" s="203" customFormat="1" ht="9.75">
      <c r="A30" s="198">
        <v>1170</v>
      </c>
      <c r="B30" s="199" t="s">
        <v>44</v>
      </c>
      <c r="C30" s="200">
        <f t="shared" si="0"/>
        <v>4000</v>
      </c>
      <c r="D30" s="201">
        <v>4000</v>
      </c>
      <c r="E30" s="201"/>
      <c r="F30" s="202"/>
    </row>
    <row r="31" spans="1:6" s="181" customFormat="1" ht="22.5">
      <c r="A31" s="98">
        <v>1200</v>
      </c>
      <c r="B31" s="87" t="s">
        <v>45</v>
      </c>
      <c r="C31" s="178">
        <f t="shared" si="0"/>
        <v>964</v>
      </c>
      <c r="D31" s="179">
        <v>964</v>
      </c>
      <c r="E31" s="179"/>
      <c r="F31" s="180"/>
    </row>
    <row r="32" spans="1:6" s="181" customFormat="1" ht="11.25">
      <c r="A32" s="86">
        <v>1300</v>
      </c>
      <c r="B32" s="87" t="s">
        <v>46</v>
      </c>
      <c r="C32" s="178">
        <f t="shared" si="0"/>
        <v>1620</v>
      </c>
      <c r="D32" s="178">
        <f>SUM(D33:D34)</f>
        <v>1620</v>
      </c>
      <c r="E32" s="178">
        <f>SUM(E33:E34)</f>
        <v>0</v>
      </c>
      <c r="F32" s="197">
        <f>SUM(F33:F34)</f>
        <v>0</v>
      </c>
    </row>
    <row r="33" spans="1:6" s="203" customFormat="1" ht="19.5">
      <c r="A33" s="90">
        <v>1310</v>
      </c>
      <c r="B33" s="91" t="s">
        <v>47</v>
      </c>
      <c r="C33" s="200">
        <f t="shared" si="0"/>
        <v>0</v>
      </c>
      <c r="D33" s="201"/>
      <c r="E33" s="201"/>
      <c r="F33" s="202"/>
    </row>
    <row r="34" spans="1:6" s="203" customFormat="1" ht="9.75">
      <c r="A34" s="104">
        <v>1330</v>
      </c>
      <c r="B34" s="91" t="s">
        <v>48</v>
      </c>
      <c r="C34" s="200">
        <f t="shared" si="0"/>
        <v>1620</v>
      </c>
      <c r="D34" s="201">
        <v>1620</v>
      </c>
      <c r="E34" s="201"/>
      <c r="F34" s="202"/>
    </row>
    <row r="35" spans="1:6" s="181" customFormat="1" ht="11.25">
      <c r="A35" s="98">
        <v>1400</v>
      </c>
      <c r="B35" s="87" t="s">
        <v>49</v>
      </c>
      <c r="C35" s="118">
        <f t="shared" si="0"/>
        <v>30717</v>
      </c>
      <c r="D35" s="118">
        <f>SUM(D36,D42,D43,D51,D61,D65,D69,D77)</f>
        <v>24704</v>
      </c>
      <c r="E35" s="118">
        <f>SUM(E36,E42,E43,E51,E61,E65,E69,E77)</f>
        <v>6013</v>
      </c>
      <c r="F35" s="119">
        <f>SUM(F36,F42,F43,F51,F61,F65,F69,F77)</f>
        <v>0</v>
      </c>
    </row>
    <row r="36" spans="1:6" s="203" customFormat="1" ht="19.5">
      <c r="A36" s="90">
        <v>1410</v>
      </c>
      <c r="B36" s="91" t="s">
        <v>50</v>
      </c>
      <c r="C36" s="200">
        <f t="shared" si="0"/>
        <v>0</v>
      </c>
      <c r="D36" s="200">
        <f>SUM(D37:D41)</f>
        <v>0</v>
      </c>
      <c r="E36" s="200">
        <f>SUM(E37:E41)</f>
        <v>0</v>
      </c>
      <c r="F36" s="204">
        <f>SUM(F37:F41)</f>
        <v>0</v>
      </c>
    </row>
    <row r="37" spans="1:6" s="203" customFormat="1" ht="19.5">
      <c r="A37" s="106">
        <v>1411</v>
      </c>
      <c r="B37" s="91" t="s">
        <v>51</v>
      </c>
      <c r="C37" s="200">
        <f t="shared" si="0"/>
        <v>0</v>
      </c>
      <c r="D37" s="201"/>
      <c r="E37" s="201"/>
      <c r="F37" s="202"/>
    </row>
    <row r="38" spans="1:6" s="203" customFormat="1" ht="19.5">
      <c r="A38" s="106">
        <v>1412</v>
      </c>
      <c r="B38" s="91" t="s">
        <v>52</v>
      </c>
      <c r="C38" s="200">
        <f t="shared" si="0"/>
        <v>0</v>
      </c>
      <c r="D38" s="201"/>
      <c r="E38" s="201"/>
      <c r="F38" s="202"/>
    </row>
    <row r="39" spans="1:6" s="203" customFormat="1" ht="9.75">
      <c r="A39" s="106">
        <v>1413</v>
      </c>
      <c r="B39" s="91" t="s">
        <v>53</v>
      </c>
      <c r="C39" s="200">
        <f t="shared" si="0"/>
        <v>0</v>
      </c>
      <c r="D39" s="201"/>
      <c r="E39" s="201"/>
      <c r="F39" s="202"/>
    </row>
    <row r="40" spans="1:6" s="203" customFormat="1" ht="19.5">
      <c r="A40" s="106">
        <v>1414</v>
      </c>
      <c r="B40" s="91" t="s">
        <v>54</v>
      </c>
      <c r="C40" s="200">
        <f t="shared" si="0"/>
        <v>0</v>
      </c>
      <c r="D40" s="201"/>
      <c r="E40" s="201"/>
      <c r="F40" s="202"/>
    </row>
    <row r="41" spans="1:6" s="203" customFormat="1" ht="19.5">
      <c r="A41" s="106">
        <v>1415</v>
      </c>
      <c r="B41" s="91" t="s">
        <v>55</v>
      </c>
      <c r="C41" s="200">
        <f t="shared" si="0"/>
        <v>0</v>
      </c>
      <c r="D41" s="201"/>
      <c r="E41" s="201"/>
      <c r="F41" s="202"/>
    </row>
    <row r="42" spans="1:6" s="203" customFormat="1" ht="19.5">
      <c r="A42" s="90">
        <v>1420</v>
      </c>
      <c r="B42" s="91" t="s">
        <v>56</v>
      </c>
      <c r="C42" s="200">
        <f t="shared" si="0"/>
        <v>0</v>
      </c>
      <c r="D42" s="201"/>
      <c r="E42" s="201"/>
      <c r="F42" s="202"/>
    </row>
    <row r="43" spans="1:6" s="203" customFormat="1" ht="29.25">
      <c r="A43" s="90">
        <v>1440</v>
      </c>
      <c r="B43" s="91" t="s">
        <v>57</v>
      </c>
      <c r="C43" s="200">
        <f t="shared" si="0"/>
        <v>13704</v>
      </c>
      <c r="D43" s="200">
        <f>SUM(D44:D50)</f>
        <v>13704</v>
      </c>
      <c r="E43" s="200">
        <f>SUM(E44:E50)</f>
        <v>0</v>
      </c>
      <c r="F43" s="204">
        <f>SUM(F44:F50)</f>
        <v>0</v>
      </c>
    </row>
    <row r="44" spans="1:6" s="203" customFormat="1" ht="9.75">
      <c r="A44" s="106">
        <v>1441</v>
      </c>
      <c r="B44" s="91" t="s">
        <v>58</v>
      </c>
      <c r="C44" s="200">
        <f t="shared" si="0"/>
        <v>0</v>
      </c>
      <c r="D44" s="201"/>
      <c r="E44" s="201"/>
      <c r="F44" s="202"/>
    </row>
    <row r="45" spans="1:6" s="203" customFormat="1" ht="19.5">
      <c r="A45" s="106">
        <v>1442</v>
      </c>
      <c r="B45" s="91" t="s">
        <v>59</v>
      </c>
      <c r="C45" s="200">
        <f t="shared" si="0"/>
        <v>0</v>
      </c>
      <c r="D45" s="201"/>
      <c r="E45" s="201"/>
      <c r="F45" s="202"/>
    </row>
    <row r="46" spans="1:6" s="203" customFormat="1" ht="19.5">
      <c r="A46" s="106">
        <v>1443</v>
      </c>
      <c r="B46" s="91" t="s">
        <v>60</v>
      </c>
      <c r="C46" s="200">
        <f t="shared" si="0"/>
        <v>0</v>
      </c>
      <c r="D46" s="201"/>
      <c r="E46" s="201"/>
      <c r="F46" s="202"/>
    </row>
    <row r="47" spans="1:6" s="203" customFormat="1" ht="9.75">
      <c r="A47" s="106">
        <v>1444</v>
      </c>
      <c r="B47" s="91" t="s">
        <v>61</v>
      </c>
      <c r="C47" s="200">
        <f t="shared" si="0"/>
        <v>0</v>
      </c>
      <c r="D47" s="201"/>
      <c r="E47" s="201"/>
      <c r="F47" s="202"/>
    </row>
    <row r="48" spans="1:6" s="203" customFormat="1" ht="19.5">
      <c r="A48" s="106">
        <v>1445</v>
      </c>
      <c r="B48" s="91" t="s">
        <v>62</v>
      </c>
      <c r="C48" s="200">
        <f t="shared" si="0"/>
        <v>0</v>
      </c>
      <c r="D48" s="201"/>
      <c r="E48" s="201"/>
      <c r="F48" s="202"/>
    </row>
    <row r="49" spans="1:6" s="203" customFormat="1" ht="19.5">
      <c r="A49" s="106">
        <v>1447</v>
      </c>
      <c r="B49" s="91" t="s">
        <v>63</v>
      </c>
      <c r="C49" s="200">
        <f t="shared" si="0"/>
        <v>13704</v>
      </c>
      <c r="D49" s="201">
        <v>13704</v>
      </c>
      <c r="E49" s="201"/>
      <c r="F49" s="202"/>
    </row>
    <row r="50" spans="1:6" s="203" customFormat="1" ht="19.5">
      <c r="A50" s="106">
        <v>1449</v>
      </c>
      <c r="B50" s="91" t="s">
        <v>64</v>
      </c>
      <c r="C50" s="200">
        <f t="shared" si="0"/>
        <v>0</v>
      </c>
      <c r="D50" s="201"/>
      <c r="E50" s="201"/>
      <c r="F50" s="202"/>
    </row>
    <row r="51" spans="1:6" s="203" customFormat="1" ht="39">
      <c r="A51" s="90">
        <v>1450</v>
      </c>
      <c r="B51" s="91" t="s">
        <v>65</v>
      </c>
      <c r="C51" s="200">
        <f t="shared" si="0"/>
        <v>16013</v>
      </c>
      <c r="D51" s="200">
        <f>SUM(D55:D60,D52)</f>
        <v>10000</v>
      </c>
      <c r="E51" s="200">
        <f>SUM(E55:E60,E52)</f>
        <v>6013</v>
      </c>
      <c r="F51" s="204">
        <f>SUM(F55:F60,F52)</f>
        <v>0</v>
      </c>
    </row>
    <row r="52" spans="1:6" s="203" customFormat="1" ht="9.75">
      <c r="A52" s="107">
        <v>1451</v>
      </c>
      <c r="B52" s="108" t="s">
        <v>66</v>
      </c>
      <c r="C52" s="200">
        <f t="shared" si="0"/>
        <v>0</v>
      </c>
      <c r="D52" s="92">
        <f>D53+D54</f>
        <v>0</v>
      </c>
      <c r="E52" s="92">
        <f>E53+E54</f>
        <v>0</v>
      </c>
      <c r="F52" s="109">
        <f>F53+F54</f>
        <v>0</v>
      </c>
    </row>
    <row r="53" spans="1:6" s="203" customFormat="1" ht="9.75">
      <c r="A53" s="106"/>
      <c r="B53" s="91" t="s">
        <v>67</v>
      </c>
      <c r="C53" s="200">
        <f t="shared" si="0"/>
        <v>0</v>
      </c>
      <c r="D53" s="201"/>
      <c r="E53" s="201"/>
      <c r="F53" s="202"/>
    </row>
    <row r="54" spans="1:6" s="203" customFormat="1" ht="9.75">
      <c r="A54" s="106"/>
      <c r="B54" s="91" t="s">
        <v>68</v>
      </c>
      <c r="C54" s="200">
        <f aca="true" t="shared" si="1" ref="C54:C85">SUM(D54:F54)</f>
        <v>0</v>
      </c>
      <c r="D54" s="201"/>
      <c r="E54" s="201"/>
      <c r="F54" s="202"/>
    </row>
    <row r="55" spans="1:6" s="203" customFormat="1" ht="19.5">
      <c r="A55" s="106">
        <v>1452</v>
      </c>
      <c r="B55" s="91" t="s">
        <v>69</v>
      </c>
      <c r="C55" s="200">
        <f t="shared" si="1"/>
        <v>0</v>
      </c>
      <c r="D55" s="201"/>
      <c r="E55" s="201"/>
      <c r="F55" s="202"/>
    </row>
    <row r="56" spans="1:6" s="203" customFormat="1" ht="19.5">
      <c r="A56" s="106">
        <v>1453</v>
      </c>
      <c r="B56" s="91" t="s">
        <v>70</v>
      </c>
      <c r="C56" s="200">
        <f t="shared" si="1"/>
        <v>0</v>
      </c>
      <c r="D56" s="201"/>
      <c r="E56" s="201"/>
      <c r="F56" s="202"/>
    </row>
    <row r="57" spans="1:6" s="203" customFormat="1" ht="39">
      <c r="A57" s="106">
        <v>1454</v>
      </c>
      <c r="B57" s="91" t="s">
        <v>71</v>
      </c>
      <c r="C57" s="200">
        <f t="shared" si="1"/>
        <v>16013</v>
      </c>
      <c r="D57" s="201">
        <v>10000</v>
      </c>
      <c r="E57" s="201">
        <v>6013</v>
      </c>
      <c r="F57" s="202"/>
    </row>
    <row r="58" spans="1:6" s="203" customFormat="1" ht="29.25">
      <c r="A58" s="106">
        <v>1455</v>
      </c>
      <c r="B58" s="91" t="s">
        <v>72</v>
      </c>
      <c r="C58" s="200">
        <f t="shared" si="1"/>
        <v>0</v>
      </c>
      <c r="D58" s="201"/>
      <c r="E58" s="201"/>
      <c r="F58" s="202"/>
    </row>
    <row r="59" spans="1:6" s="203" customFormat="1" ht="48.75">
      <c r="A59" s="106">
        <v>1456</v>
      </c>
      <c r="B59" s="91" t="s">
        <v>73</v>
      </c>
      <c r="C59" s="200">
        <f t="shared" si="1"/>
        <v>0</v>
      </c>
      <c r="D59" s="201"/>
      <c r="E59" s="201"/>
      <c r="F59" s="202"/>
    </row>
    <row r="60" spans="1:6" s="203" customFormat="1" ht="19.5">
      <c r="A60" s="106">
        <v>1459</v>
      </c>
      <c r="B60" s="91" t="s">
        <v>74</v>
      </c>
      <c r="C60" s="200">
        <f t="shared" si="1"/>
        <v>0</v>
      </c>
      <c r="D60" s="201"/>
      <c r="E60" s="201"/>
      <c r="F60" s="202"/>
    </row>
    <row r="61" spans="1:6" s="203" customFormat="1" ht="19.5">
      <c r="A61" s="90">
        <v>1460</v>
      </c>
      <c r="B61" s="91" t="s">
        <v>75</v>
      </c>
      <c r="C61" s="200">
        <f t="shared" si="1"/>
        <v>0</v>
      </c>
      <c r="D61" s="200">
        <f>SUM(D62:D64)</f>
        <v>0</v>
      </c>
      <c r="E61" s="200">
        <f>SUM(E62:E64)</f>
        <v>0</v>
      </c>
      <c r="F61" s="204">
        <f>SUM(F62:F64)</f>
        <v>0</v>
      </c>
    </row>
    <row r="62" spans="1:6" s="203" customFormat="1" ht="29.25">
      <c r="A62" s="106">
        <v>1461</v>
      </c>
      <c r="B62" s="91" t="s">
        <v>76</v>
      </c>
      <c r="C62" s="200">
        <f t="shared" si="1"/>
        <v>0</v>
      </c>
      <c r="D62" s="201"/>
      <c r="E62" s="201"/>
      <c r="F62" s="202"/>
    </row>
    <row r="63" spans="1:6" s="203" customFormat="1" ht="19.5">
      <c r="A63" s="106">
        <v>1462</v>
      </c>
      <c r="B63" s="91" t="s">
        <v>77</v>
      </c>
      <c r="C63" s="200">
        <f t="shared" si="1"/>
        <v>0</v>
      </c>
      <c r="D63" s="201"/>
      <c r="E63" s="201"/>
      <c r="F63" s="202"/>
    </row>
    <row r="64" spans="1:6" s="203" customFormat="1" ht="19.5">
      <c r="A64" s="106">
        <v>1469</v>
      </c>
      <c r="B64" s="91" t="s">
        <v>78</v>
      </c>
      <c r="C64" s="200">
        <f t="shared" si="1"/>
        <v>0</v>
      </c>
      <c r="D64" s="201"/>
      <c r="E64" s="201"/>
      <c r="F64" s="202"/>
    </row>
    <row r="65" spans="1:6" s="203" customFormat="1" ht="19.5">
      <c r="A65" s="90">
        <v>1470</v>
      </c>
      <c r="B65" s="91" t="s">
        <v>79</v>
      </c>
      <c r="C65" s="200">
        <f t="shared" si="1"/>
        <v>0</v>
      </c>
      <c r="D65" s="200">
        <f>SUM(D66:D68)</f>
        <v>0</v>
      </c>
      <c r="E65" s="200">
        <f>SUM(E66:E68)</f>
        <v>0</v>
      </c>
      <c r="F65" s="204">
        <f>SUM(F66:F68)</f>
        <v>0</v>
      </c>
    </row>
    <row r="66" spans="1:6" s="203" customFormat="1" ht="9.75">
      <c r="A66" s="106">
        <v>1471</v>
      </c>
      <c r="B66" s="91" t="s">
        <v>80</v>
      </c>
      <c r="C66" s="200">
        <f t="shared" si="1"/>
        <v>0</v>
      </c>
      <c r="D66" s="201"/>
      <c r="E66" s="201"/>
      <c r="F66" s="202"/>
    </row>
    <row r="67" spans="1:6" s="203" customFormat="1" ht="9.75">
      <c r="A67" s="106">
        <v>1472</v>
      </c>
      <c r="B67" s="91" t="s">
        <v>81</v>
      </c>
      <c r="C67" s="200">
        <f t="shared" si="1"/>
        <v>0</v>
      </c>
      <c r="D67" s="201"/>
      <c r="E67" s="201"/>
      <c r="F67" s="202"/>
    </row>
    <row r="68" spans="1:6" s="203" customFormat="1" ht="9.75">
      <c r="A68" s="106">
        <v>1479</v>
      </c>
      <c r="B68" s="91" t="s">
        <v>82</v>
      </c>
      <c r="C68" s="200">
        <f t="shared" si="1"/>
        <v>0</v>
      </c>
      <c r="D68" s="201"/>
      <c r="E68" s="201"/>
      <c r="F68" s="202"/>
    </row>
    <row r="69" spans="1:6" s="203" customFormat="1" ht="9.75">
      <c r="A69" s="90">
        <v>1480</v>
      </c>
      <c r="B69" s="91" t="s">
        <v>83</v>
      </c>
      <c r="C69" s="200">
        <f t="shared" si="1"/>
        <v>1000</v>
      </c>
      <c r="D69" s="200">
        <f>SUM(D70:D76)</f>
        <v>1000</v>
      </c>
      <c r="E69" s="200">
        <f>SUM(E70:E76)</f>
        <v>0</v>
      </c>
      <c r="F69" s="204">
        <f>SUM(F70:F76)</f>
        <v>0</v>
      </c>
    </row>
    <row r="70" spans="1:6" s="203" customFormat="1" ht="19.5">
      <c r="A70" s="106">
        <v>1481</v>
      </c>
      <c r="B70" s="91" t="s">
        <v>84</v>
      </c>
      <c r="C70" s="200">
        <f t="shared" si="1"/>
        <v>0</v>
      </c>
      <c r="D70" s="201"/>
      <c r="E70" s="201"/>
      <c r="F70" s="202"/>
    </row>
    <row r="71" spans="1:6" s="203" customFormat="1" ht="19.5">
      <c r="A71" s="106">
        <v>1482</v>
      </c>
      <c r="B71" s="91" t="s">
        <v>85</v>
      </c>
      <c r="C71" s="200">
        <f t="shared" si="1"/>
        <v>1000</v>
      </c>
      <c r="D71" s="201">
        <v>1000</v>
      </c>
      <c r="E71" s="201"/>
      <c r="F71" s="202"/>
    </row>
    <row r="72" spans="1:6" s="203" customFormat="1" ht="19.5">
      <c r="A72" s="106">
        <v>1483</v>
      </c>
      <c r="B72" s="91" t="s">
        <v>86</v>
      </c>
      <c r="C72" s="200">
        <f t="shared" si="1"/>
        <v>0</v>
      </c>
      <c r="D72" s="201"/>
      <c r="E72" s="201"/>
      <c r="F72" s="202"/>
    </row>
    <row r="73" spans="1:6" s="203" customFormat="1" ht="19.5">
      <c r="A73" s="106">
        <v>1484</v>
      </c>
      <c r="B73" s="91" t="s">
        <v>87</v>
      </c>
      <c r="C73" s="200">
        <f t="shared" si="1"/>
        <v>0</v>
      </c>
      <c r="D73" s="201"/>
      <c r="E73" s="201"/>
      <c r="F73" s="202"/>
    </row>
    <row r="74" spans="1:6" s="203" customFormat="1" ht="9.75">
      <c r="A74" s="106">
        <v>1485</v>
      </c>
      <c r="B74" s="91" t="s">
        <v>88</v>
      </c>
      <c r="C74" s="200">
        <f t="shared" si="1"/>
        <v>0</v>
      </c>
      <c r="D74" s="201"/>
      <c r="E74" s="201"/>
      <c r="F74" s="202"/>
    </row>
    <row r="75" spans="1:6" s="203" customFormat="1" ht="9.75">
      <c r="A75" s="106">
        <v>1486</v>
      </c>
      <c r="B75" s="91" t="s">
        <v>89</v>
      </c>
      <c r="C75" s="200">
        <f t="shared" si="1"/>
        <v>0</v>
      </c>
      <c r="D75" s="201"/>
      <c r="E75" s="201"/>
      <c r="F75" s="202"/>
    </row>
    <row r="76" spans="1:6" s="203" customFormat="1" ht="19.5">
      <c r="A76" s="106">
        <v>1489</v>
      </c>
      <c r="B76" s="91" t="s">
        <v>90</v>
      </c>
      <c r="C76" s="200">
        <f t="shared" si="1"/>
        <v>0</v>
      </c>
      <c r="D76" s="201"/>
      <c r="E76" s="201"/>
      <c r="F76" s="202"/>
    </row>
    <row r="77" spans="1:6" s="203" customFormat="1" ht="9.75">
      <c r="A77" s="90">
        <v>1490</v>
      </c>
      <c r="B77" s="91" t="s">
        <v>91</v>
      </c>
      <c r="C77" s="200">
        <f t="shared" si="1"/>
        <v>0</v>
      </c>
      <c r="D77" s="200">
        <f>SUM(D78:D81)</f>
        <v>0</v>
      </c>
      <c r="E77" s="200">
        <f>SUM(E78:E81)</f>
        <v>0</v>
      </c>
      <c r="F77" s="204">
        <f>SUM(F78:F81)</f>
        <v>0</v>
      </c>
    </row>
    <row r="78" spans="1:6" s="203" customFormat="1" ht="9.75">
      <c r="A78" s="106">
        <v>1491</v>
      </c>
      <c r="B78" s="91" t="s">
        <v>92</v>
      </c>
      <c r="C78" s="200">
        <f t="shared" si="1"/>
        <v>0</v>
      </c>
      <c r="D78" s="201"/>
      <c r="E78" s="201"/>
      <c r="F78" s="202"/>
    </row>
    <row r="79" spans="1:6" s="203" customFormat="1" ht="9.75">
      <c r="A79" s="106">
        <v>1492</v>
      </c>
      <c r="B79" s="91" t="s">
        <v>93</v>
      </c>
      <c r="C79" s="200">
        <f t="shared" si="1"/>
        <v>0</v>
      </c>
      <c r="D79" s="201"/>
      <c r="E79" s="201"/>
      <c r="F79" s="202"/>
    </row>
    <row r="80" spans="1:6" s="203" customFormat="1" ht="9.75">
      <c r="A80" s="106">
        <v>1493</v>
      </c>
      <c r="B80" s="91" t="s">
        <v>94</v>
      </c>
      <c r="C80" s="200">
        <f t="shared" si="1"/>
        <v>0</v>
      </c>
      <c r="D80" s="201"/>
      <c r="E80" s="201"/>
      <c r="F80" s="202"/>
    </row>
    <row r="81" spans="1:6" s="203" customFormat="1" ht="9.75">
      <c r="A81" s="106">
        <v>1499</v>
      </c>
      <c r="B81" s="91" t="s">
        <v>95</v>
      </c>
      <c r="C81" s="200">
        <f t="shared" si="1"/>
        <v>0</v>
      </c>
      <c r="D81" s="201"/>
      <c r="E81" s="201"/>
      <c r="F81" s="202"/>
    </row>
    <row r="82" spans="1:6" s="181" customFormat="1" ht="33.75">
      <c r="A82" s="98">
        <v>1500</v>
      </c>
      <c r="B82" s="87" t="s">
        <v>96</v>
      </c>
      <c r="C82" s="118">
        <f t="shared" si="1"/>
        <v>5100</v>
      </c>
      <c r="D82" s="118">
        <f>SUM(D83,D87,D95,D96,D97,D104,D113,D114,D117)</f>
        <v>5100</v>
      </c>
      <c r="E82" s="118">
        <f>SUM(E83,E87,E95,E96,E97,E104,E113,E114,E117)</f>
        <v>0</v>
      </c>
      <c r="F82" s="119">
        <f>SUM(F83,F87,F95,F96,F97,F104,F113,F114,F117)</f>
        <v>0</v>
      </c>
    </row>
    <row r="83" spans="1:6" s="203" customFormat="1" ht="19.5">
      <c r="A83" s="90">
        <v>1510</v>
      </c>
      <c r="B83" s="91" t="s">
        <v>97</v>
      </c>
      <c r="C83" s="200">
        <f t="shared" si="1"/>
        <v>1600</v>
      </c>
      <c r="D83" s="200">
        <f>SUM(D84:D86)</f>
        <v>1600</v>
      </c>
      <c r="E83" s="200">
        <f>SUM(E84:E86)</f>
        <v>0</v>
      </c>
      <c r="F83" s="204">
        <f>SUM(F84:F86)</f>
        <v>0</v>
      </c>
    </row>
    <row r="84" spans="1:6" s="203" customFormat="1" ht="9.75">
      <c r="A84" s="106">
        <v>1511</v>
      </c>
      <c r="B84" s="91" t="s">
        <v>98</v>
      </c>
      <c r="C84" s="200">
        <f t="shared" si="1"/>
        <v>0</v>
      </c>
      <c r="D84" s="201"/>
      <c r="E84" s="201"/>
      <c r="F84" s="202"/>
    </row>
    <row r="85" spans="1:6" s="203" customFormat="1" ht="9.75">
      <c r="A85" s="106">
        <v>1512</v>
      </c>
      <c r="B85" s="91" t="s">
        <v>99</v>
      </c>
      <c r="C85" s="200">
        <f t="shared" si="1"/>
        <v>1600</v>
      </c>
      <c r="D85" s="201">
        <v>1600</v>
      </c>
      <c r="E85" s="201"/>
      <c r="F85" s="202"/>
    </row>
    <row r="86" spans="1:6" s="203" customFormat="1" ht="9.75">
      <c r="A86" s="106">
        <v>1513</v>
      </c>
      <c r="B86" s="91" t="s">
        <v>100</v>
      </c>
      <c r="C86" s="200">
        <f aca="true" t="shared" si="2" ref="C86:C117">SUM(D86:F86)</f>
        <v>0</v>
      </c>
      <c r="D86" s="201"/>
      <c r="E86" s="201"/>
      <c r="F86" s="202"/>
    </row>
    <row r="87" spans="1:6" s="203" customFormat="1" ht="19.5">
      <c r="A87" s="90">
        <v>1520</v>
      </c>
      <c r="B87" s="91" t="s">
        <v>101</v>
      </c>
      <c r="C87" s="200">
        <f t="shared" si="2"/>
        <v>0</v>
      </c>
      <c r="D87" s="200">
        <f>SUM(D88:D94)</f>
        <v>0</v>
      </c>
      <c r="E87" s="200">
        <f>SUM(E88:E94)</f>
        <v>0</v>
      </c>
      <c r="F87" s="204">
        <f>SUM(F88:F94)</f>
        <v>0</v>
      </c>
    </row>
    <row r="88" spans="1:6" s="203" customFormat="1" ht="9.75">
      <c r="A88" s="106">
        <v>1521</v>
      </c>
      <c r="B88" s="91" t="s">
        <v>102</v>
      </c>
      <c r="C88" s="200">
        <f t="shared" si="2"/>
        <v>0</v>
      </c>
      <c r="D88" s="201"/>
      <c r="E88" s="201"/>
      <c r="F88" s="202"/>
    </row>
    <row r="89" spans="1:6" s="203" customFormat="1" ht="9.75">
      <c r="A89" s="106">
        <v>1522</v>
      </c>
      <c r="B89" s="91" t="s">
        <v>103</v>
      </c>
      <c r="C89" s="200">
        <f t="shared" si="2"/>
        <v>0</v>
      </c>
      <c r="D89" s="201"/>
      <c r="E89" s="201"/>
      <c r="F89" s="202"/>
    </row>
    <row r="90" spans="1:6" s="203" customFormat="1" ht="9.75">
      <c r="A90" s="106">
        <v>1523</v>
      </c>
      <c r="B90" s="91" t="s">
        <v>104</v>
      </c>
      <c r="C90" s="200">
        <f t="shared" si="2"/>
        <v>0</v>
      </c>
      <c r="D90" s="201"/>
      <c r="E90" s="201"/>
      <c r="F90" s="202"/>
    </row>
    <row r="91" spans="1:6" s="203" customFormat="1" ht="9.75">
      <c r="A91" s="106">
        <v>1524</v>
      </c>
      <c r="B91" s="91" t="s">
        <v>105</v>
      </c>
      <c r="C91" s="200">
        <f t="shared" si="2"/>
        <v>0</v>
      </c>
      <c r="D91" s="201"/>
      <c r="E91" s="201"/>
      <c r="F91" s="202"/>
    </row>
    <row r="92" spans="1:6" s="203" customFormat="1" ht="9.75">
      <c r="A92" s="106">
        <v>1525</v>
      </c>
      <c r="B92" s="91" t="s">
        <v>106</v>
      </c>
      <c r="C92" s="200">
        <f t="shared" si="2"/>
        <v>0</v>
      </c>
      <c r="D92" s="201"/>
      <c r="E92" s="201"/>
      <c r="F92" s="202"/>
    </row>
    <row r="93" spans="1:6" s="203" customFormat="1" ht="9.75">
      <c r="A93" s="106">
        <v>1528</v>
      </c>
      <c r="B93" s="91" t="s">
        <v>107</v>
      </c>
      <c r="C93" s="200">
        <f t="shared" si="2"/>
        <v>0</v>
      </c>
      <c r="D93" s="201"/>
      <c r="E93" s="201"/>
      <c r="F93" s="202"/>
    </row>
    <row r="94" spans="1:6" s="203" customFormat="1" ht="19.5">
      <c r="A94" s="106">
        <v>1529</v>
      </c>
      <c r="B94" s="91" t="s">
        <v>108</v>
      </c>
      <c r="C94" s="200">
        <f t="shared" si="2"/>
        <v>0</v>
      </c>
      <c r="D94" s="201"/>
      <c r="E94" s="201"/>
      <c r="F94" s="202"/>
    </row>
    <row r="95" spans="1:6" s="203" customFormat="1" ht="9.75">
      <c r="A95" s="90">
        <v>1530</v>
      </c>
      <c r="B95" s="91" t="s">
        <v>109</v>
      </c>
      <c r="C95" s="200">
        <f t="shared" si="2"/>
        <v>0</v>
      </c>
      <c r="D95" s="201"/>
      <c r="E95" s="201"/>
      <c r="F95" s="202"/>
    </row>
    <row r="96" spans="1:6" s="203" customFormat="1" ht="19.5">
      <c r="A96" s="90">
        <v>1540</v>
      </c>
      <c r="B96" s="91" t="s">
        <v>110</v>
      </c>
      <c r="C96" s="200">
        <f t="shared" si="2"/>
        <v>0</v>
      </c>
      <c r="D96" s="201"/>
      <c r="E96" s="201"/>
      <c r="F96" s="202"/>
    </row>
    <row r="97" spans="1:6" s="203" customFormat="1" ht="19.5">
      <c r="A97" s="90">
        <v>1550</v>
      </c>
      <c r="B97" s="91" t="s">
        <v>111</v>
      </c>
      <c r="C97" s="200">
        <f t="shared" si="2"/>
        <v>0</v>
      </c>
      <c r="D97" s="200">
        <f>SUM(D98:D103)</f>
        <v>0</v>
      </c>
      <c r="E97" s="200">
        <f>SUM(E98:E103)</f>
        <v>0</v>
      </c>
      <c r="F97" s="204">
        <f>SUM(F98:F103)</f>
        <v>0</v>
      </c>
    </row>
    <row r="98" spans="1:6" s="203" customFormat="1" ht="9.75">
      <c r="A98" s="106">
        <v>1551</v>
      </c>
      <c r="B98" s="91" t="s">
        <v>112</v>
      </c>
      <c r="C98" s="200">
        <f t="shared" si="2"/>
        <v>0</v>
      </c>
      <c r="D98" s="201"/>
      <c r="E98" s="201"/>
      <c r="F98" s="202"/>
    </row>
    <row r="99" spans="1:6" s="203" customFormat="1" ht="9.75">
      <c r="A99" s="106">
        <v>1552</v>
      </c>
      <c r="B99" s="91" t="s">
        <v>113</v>
      </c>
      <c r="C99" s="200">
        <f t="shared" si="2"/>
        <v>0</v>
      </c>
      <c r="D99" s="201"/>
      <c r="E99" s="201"/>
      <c r="F99" s="202"/>
    </row>
    <row r="100" spans="1:6" s="203" customFormat="1" ht="19.5">
      <c r="A100" s="106">
        <v>1553</v>
      </c>
      <c r="B100" s="91" t="s">
        <v>114</v>
      </c>
      <c r="C100" s="200">
        <f t="shared" si="2"/>
        <v>0</v>
      </c>
      <c r="D100" s="201"/>
      <c r="E100" s="201"/>
      <c r="F100" s="202"/>
    </row>
    <row r="101" spans="1:6" s="203" customFormat="1" ht="29.25">
      <c r="A101" s="106">
        <v>1554</v>
      </c>
      <c r="B101" s="91" t="s">
        <v>115</v>
      </c>
      <c r="C101" s="200">
        <f t="shared" si="2"/>
        <v>0</v>
      </c>
      <c r="D101" s="201"/>
      <c r="E101" s="201"/>
      <c r="F101" s="202"/>
    </row>
    <row r="102" spans="1:6" s="203" customFormat="1" ht="19.5">
      <c r="A102" s="106">
        <v>1555</v>
      </c>
      <c r="B102" s="91" t="s">
        <v>116</v>
      </c>
      <c r="C102" s="200">
        <f t="shared" si="2"/>
        <v>0</v>
      </c>
      <c r="D102" s="201"/>
      <c r="E102" s="201"/>
      <c r="F102" s="202"/>
    </row>
    <row r="103" spans="1:6" s="203" customFormat="1" ht="19.5">
      <c r="A103" s="106">
        <v>1559</v>
      </c>
      <c r="B103" s="91" t="s">
        <v>117</v>
      </c>
      <c r="C103" s="200">
        <f t="shared" si="2"/>
        <v>0</v>
      </c>
      <c r="D103" s="201"/>
      <c r="E103" s="201"/>
      <c r="F103" s="202"/>
    </row>
    <row r="104" spans="1:6" s="203" customFormat="1" ht="19.5">
      <c r="A104" s="90">
        <v>1560</v>
      </c>
      <c r="B104" s="91" t="s">
        <v>118</v>
      </c>
      <c r="C104" s="200">
        <f t="shared" si="2"/>
        <v>0</v>
      </c>
      <c r="D104" s="200">
        <f>SUM(D105:D112)</f>
        <v>0</v>
      </c>
      <c r="E104" s="200">
        <f>SUM(E105:E112)</f>
        <v>0</v>
      </c>
      <c r="F104" s="204">
        <f>SUM(F105:F112)</f>
        <v>0</v>
      </c>
    </row>
    <row r="105" spans="1:6" s="203" customFormat="1" ht="9.75">
      <c r="A105" s="106">
        <v>1561</v>
      </c>
      <c r="B105" s="91" t="s">
        <v>119</v>
      </c>
      <c r="C105" s="200">
        <f t="shared" si="2"/>
        <v>0</v>
      </c>
      <c r="D105" s="201"/>
      <c r="E105" s="201"/>
      <c r="F105" s="202"/>
    </row>
    <row r="106" spans="1:6" s="203" customFormat="1" ht="19.5">
      <c r="A106" s="106">
        <v>1562</v>
      </c>
      <c r="B106" s="91" t="s">
        <v>120</v>
      </c>
      <c r="C106" s="200">
        <f t="shared" si="2"/>
        <v>0</v>
      </c>
      <c r="D106" s="201"/>
      <c r="E106" s="201"/>
      <c r="F106" s="202"/>
    </row>
    <row r="107" spans="1:6" s="203" customFormat="1" ht="9.75">
      <c r="A107" s="106">
        <v>1563</v>
      </c>
      <c r="B107" s="91" t="s">
        <v>121</v>
      </c>
      <c r="C107" s="200">
        <f t="shared" si="2"/>
        <v>0</v>
      </c>
      <c r="D107" s="201"/>
      <c r="E107" s="201"/>
      <c r="F107" s="202"/>
    </row>
    <row r="108" spans="1:6" s="203" customFormat="1" ht="9.75">
      <c r="A108" s="106">
        <v>1564</v>
      </c>
      <c r="B108" s="91" t="s">
        <v>122</v>
      </c>
      <c r="C108" s="200">
        <f t="shared" si="2"/>
        <v>0</v>
      </c>
      <c r="D108" s="201"/>
      <c r="E108" s="201"/>
      <c r="F108" s="202"/>
    </row>
    <row r="109" spans="1:6" s="203" customFormat="1" ht="9.75" customHeight="1">
      <c r="A109" s="106">
        <v>1565</v>
      </c>
      <c r="B109" s="91" t="s">
        <v>123</v>
      </c>
      <c r="C109" s="200">
        <f t="shared" si="2"/>
        <v>0</v>
      </c>
      <c r="D109" s="201"/>
      <c r="E109" s="201"/>
      <c r="F109" s="202"/>
    </row>
    <row r="110" spans="1:6" s="203" customFormat="1" ht="9.75" customHeight="1">
      <c r="A110" s="106">
        <v>1566</v>
      </c>
      <c r="B110" s="110" t="s">
        <v>124</v>
      </c>
      <c r="C110" s="200">
        <f t="shared" si="2"/>
        <v>0</v>
      </c>
      <c r="D110" s="201"/>
      <c r="E110" s="201"/>
      <c r="F110" s="202"/>
    </row>
    <row r="111" spans="1:6" s="203" customFormat="1" ht="41.25" customHeight="1">
      <c r="A111" s="106">
        <v>1567</v>
      </c>
      <c r="B111" s="110" t="s">
        <v>125</v>
      </c>
      <c r="C111" s="200">
        <f t="shared" si="2"/>
        <v>0</v>
      </c>
      <c r="D111" s="201"/>
      <c r="E111" s="201"/>
      <c r="F111" s="202"/>
    </row>
    <row r="112" spans="1:6" s="203" customFormat="1" ht="9.75" customHeight="1">
      <c r="A112" s="106">
        <v>1568</v>
      </c>
      <c r="B112" s="108" t="s">
        <v>126</v>
      </c>
      <c r="C112" s="200">
        <f t="shared" si="2"/>
        <v>0</v>
      </c>
      <c r="D112" s="201"/>
      <c r="E112" s="201"/>
      <c r="F112" s="202"/>
    </row>
    <row r="113" spans="1:6" s="203" customFormat="1" ht="9.75">
      <c r="A113" s="90">
        <v>1570</v>
      </c>
      <c r="B113" s="91" t="s">
        <v>127</v>
      </c>
      <c r="C113" s="200">
        <f t="shared" si="2"/>
        <v>0</v>
      </c>
      <c r="D113" s="201"/>
      <c r="E113" s="201"/>
      <c r="F113" s="202"/>
    </row>
    <row r="114" spans="1:6" s="203" customFormat="1" ht="9.75">
      <c r="A114" s="90">
        <v>1580</v>
      </c>
      <c r="B114" s="91" t="s">
        <v>128</v>
      </c>
      <c r="C114" s="200">
        <f t="shared" si="2"/>
        <v>0</v>
      </c>
      <c r="D114" s="200">
        <f>SUM(D115:D116)</f>
        <v>0</v>
      </c>
      <c r="E114" s="200">
        <f>SUM(E115:E116)</f>
        <v>0</v>
      </c>
      <c r="F114" s="204">
        <f>SUM(F115:F116)</f>
        <v>0</v>
      </c>
    </row>
    <row r="115" spans="1:6" s="203" customFormat="1" ht="9.75">
      <c r="A115" s="106">
        <v>1581</v>
      </c>
      <c r="B115" s="91" t="s">
        <v>129</v>
      </c>
      <c r="C115" s="200">
        <f t="shared" si="2"/>
        <v>0</v>
      </c>
      <c r="D115" s="201"/>
      <c r="E115" s="201"/>
      <c r="F115" s="202"/>
    </row>
    <row r="116" spans="1:6" s="203" customFormat="1" ht="19.5">
      <c r="A116" s="106">
        <v>1583</v>
      </c>
      <c r="B116" s="91" t="s">
        <v>130</v>
      </c>
      <c r="C116" s="200">
        <f t="shared" si="2"/>
        <v>0</v>
      </c>
      <c r="D116" s="201"/>
      <c r="E116" s="201"/>
      <c r="F116" s="202"/>
    </row>
    <row r="117" spans="1:6" s="203" customFormat="1" ht="9.75">
      <c r="A117" s="90">
        <v>1590</v>
      </c>
      <c r="B117" s="91" t="s">
        <v>131</v>
      </c>
      <c r="C117" s="200">
        <f t="shared" si="2"/>
        <v>3500</v>
      </c>
      <c r="D117" s="201">
        <v>3500</v>
      </c>
      <c r="E117" s="201"/>
      <c r="F117" s="202"/>
    </row>
    <row r="118" spans="1:6" s="181" customFormat="1" ht="11.25">
      <c r="A118" s="86">
        <v>1600</v>
      </c>
      <c r="B118" s="87" t="s">
        <v>132</v>
      </c>
      <c r="C118" s="118">
        <f aca="true" t="shared" si="3" ref="C118:C148">SUM(D118:F118)</f>
        <v>0</v>
      </c>
      <c r="D118" s="118">
        <f>SUM(D119,D120,D121)</f>
        <v>0</v>
      </c>
      <c r="E118" s="118">
        <f>SUM(E119,E120,E121)</f>
        <v>0</v>
      </c>
      <c r="F118" s="119">
        <f>SUM(F119,F120,F121)</f>
        <v>0</v>
      </c>
    </row>
    <row r="119" spans="1:6" s="203" customFormat="1" ht="9.75">
      <c r="A119" s="90">
        <v>1610</v>
      </c>
      <c r="B119" s="91" t="s">
        <v>133</v>
      </c>
      <c r="C119" s="200">
        <f t="shared" si="3"/>
        <v>0</v>
      </c>
      <c r="D119" s="201"/>
      <c r="E119" s="201"/>
      <c r="F119" s="202"/>
    </row>
    <row r="120" spans="1:6" s="203" customFormat="1" ht="9.75">
      <c r="A120" s="90">
        <v>1620</v>
      </c>
      <c r="B120" s="91" t="s">
        <v>134</v>
      </c>
      <c r="C120" s="200">
        <f t="shared" si="3"/>
        <v>0</v>
      </c>
      <c r="D120" s="201"/>
      <c r="E120" s="201"/>
      <c r="F120" s="202"/>
    </row>
    <row r="121" spans="1:6" s="203" customFormat="1" ht="9.75">
      <c r="A121" s="90">
        <v>1630</v>
      </c>
      <c r="B121" s="91" t="s">
        <v>135</v>
      </c>
      <c r="C121" s="200">
        <f t="shared" si="3"/>
        <v>0</v>
      </c>
      <c r="D121" s="201"/>
      <c r="E121" s="201"/>
      <c r="F121" s="202"/>
    </row>
    <row r="122" spans="1:6" s="181" customFormat="1" ht="22.5">
      <c r="A122" s="86">
        <v>2000</v>
      </c>
      <c r="B122" s="87" t="s">
        <v>136</v>
      </c>
      <c r="C122" s="118">
        <f t="shared" si="3"/>
        <v>0</v>
      </c>
      <c r="D122" s="205"/>
      <c r="E122" s="205"/>
      <c r="F122" s="206"/>
    </row>
    <row r="123" spans="1:6" s="181" customFormat="1" ht="11.25">
      <c r="A123" s="86">
        <v>3000</v>
      </c>
      <c r="B123" s="87" t="s">
        <v>137</v>
      </c>
      <c r="C123" s="118">
        <f t="shared" si="3"/>
        <v>1310</v>
      </c>
      <c r="D123" s="118">
        <f>SUM(D124,D125,D126,D127,D128,D129,D130)</f>
        <v>1310</v>
      </c>
      <c r="E123" s="118">
        <f>SUM(E124,E125,E126,E127,E128,E129,E130)</f>
        <v>0</v>
      </c>
      <c r="F123" s="119">
        <f>SUM(F124,F125,F126,F127,F128,F129,F130)</f>
        <v>0</v>
      </c>
    </row>
    <row r="124" spans="1:6" s="173" customFormat="1" ht="11.25">
      <c r="A124" s="85">
        <v>3100</v>
      </c>
      <c r="B124" s="45" t="s">
        <v>138</v>
      </c>
      <c r="C124" s="65">
        <f t="shared" si="3"/>
        <v>0</v>
      </c>
      <c r="D124" s="51"/>
      <c r="E124" s="51"/>
      <c r="F124" s="52"/>
    </row>
    <row r="125" spans="1:6" s="173" customFormat="1" ht="22.5">
      <c r="A125" s="85">
        <v>3200</v>
      </c>
      <c r="B125" s="45" t="s">
        <v>139</v>
      </c>
      <c r="C125" s="65">
        <f t="shared" si="3"/>
        <v>0</v>
      </c>
      <c r="D125" s="51"/>
      <c r="E125" s="51"/>
      <c r="F125" s="52"/>
    </row>
    <row r="126" spans="1:6" s="173" customFormat="1" ht="11.25">
      <c r="A126" s="85">
        <v>3300</v>
      </c>
      <c r="B126" s="45" t="s">
        <v>140</v>
      </c>
      <c r="C126" s="65">
        <f t="shared" si="3"/>
        <v>0</v>
      </c>
      <c r="D126" s="51"/>
      <c r="E126" s="51"/>
      <c r="F126" s="52"/>
    </row>
    <row r="127" spans="1:6" s="173" customFormat="1" ht="22.5">
      <c r="A127" s="85">
        <v>3400</v>
      </c>
      <c r="B127" s="45" t="s">
        <v>141</v>
      </c>
      <c r="C127" s="65">
        <f t="shared" si="3"/>
        <v>0</v>
      </c>
      <c r="D127" s="51"/>
      <c r="E127" s="51"/>
      <c r="F127" s="52"/>
    </row>
    <row r="128" spans="1:6" s="173" customFormat="1" ht="11.25">
      <c r="A128" s="85">
        <v>3500</v>
      </c>
      <c r="B128" s="45" t="s">
        <v>142</v>
      </c>
      <c r="C128" s="65">
        <f t="shared" si="3"/>
        <v>0</v>
      </c>
      <c r="D128" s="51"/>
      <c r="E128" s="51"/>
      <c r="F128" s="52"/>
    </row>
    <row r="129" spans="1:6" s="173" customFormat="1" ht="11.25">
      <c r="A129" s="85">
        <v>3600</v>
      </c>
      <c r="B129" s="45" t="s">
        <v>143</v>
      </c>
      <c r="C129" s="65">
        <f t="shared" si="3"/>
        <v>1310</v>
      </c>
      <c r="D129" s="51">
        <v>1310</v>
      </c>
      <c r="E129" s="51"/>
      <c r="F129" s="52"/>
    </row>
    <row r="130" spans="1:6" s="173" customFormat="1" ht="22.5">
      <c r="A130" s="85">
        <v>3800</v>
      </c>
      <c r="B130" s="45" t="s">
        <v>144</v>
      </c>
      <c r="C130" s="65">
        <f t="shared" si="3"/>
        <v>0</v>
      </c>
      <c r="D130" s="51"/>
      <c r="E130" s="51"/>
      <c r="F130" s="52"/>
    </row>
    <row r="131" spans="1:6" s="209" customFormat="1" ht="38.25">
      <c r="A131" s="112"/>
      <c r="B131" s="113" t="s">
        <v>145</v>
      </c>
      <c r="C131" s="207">
        <f t="shared" si="3"/>
        <v>68000</v>
      </c>
      <c r="D131" s="207">
        <f>SUM(D132,D144,D145)</f>
        <v>68000</v>
      </c>
      <c r="E131" s="207">
        <f>SUM(E132,E144,E145)</f>
        <v>0</v>
      </c>
      <c r="F131" s="208">
        <f>SUM(F132,F144,F145)</f>
        <v>0</v>
      </c>
    </row>
    <row r="132" spans="1:6" s="181" customFormat="1" ht="11.25">
      <c r="A132" s="117">
        <v>4000</v>
      </c>
      <c r="B132" s="54" t="s">
        <v>146</v>
      </c>
      <c r="C132" s="118">
        <f t="shared" si="3"/>
        <v>21800</v>
      </c>
      <c r="D132" s="118">
        <f>SUM(D133,D139,D140,D141,D142,D143)</f>
        <v>21800</v>
      </c>
      <c r="E132" s="118">
        <f>SUM(E133,E139,E140,E141,E142,E143)</f>
        <v>0</v>
      </c>
      <c r="F132" s="119">
        <f>SUM(F133,F139,F140,F141,F142,F143)</f>
        <v>0</v>
      </c>
    </row>
    <row r="133" spans="1:6" s="173" customFormat="1" ht="22.5">
      <c r="A133" s="85">
        <v>4100</v>
      </c>
      <c r="B133" s="45" t="s">
        <v>147</v>
      </c>
      <c r="C133" s="65">
        <f t="shared" si="3"/>
        <v>0</v>
      </c>
      <c r="D133" s="65">
        <f>SUM(D134:D138)</f>
        <v>0</v>
      </c>
      <c r="E133" s="65">
        <f>SUM(E134:E138)</f>
        <v>0</v>
      </c>
      <c r="F133" s="120">
        <f>SUM(F134:F138)</f>
        <v>0</v>
      </c>
    </row>
    <row r="134" spans="1:6" s="203" customFormat="1" ht="9.75">
      <c r="A134" s="90">
        <v>4110</v>
      </c>
      <c r="B134" s="91" t="s">
        <v>148</v>
      </c>
      <c r="C134" s="103">
        <f t="shared" si="3"/>
        <v>0</v>
      </c>
      <c r="D134" s="93"/>
      <c r="E134" s="93"/>
      <c r="F134" s="97"/>
    </row>
    <row r="135" spans="1:6" s="203" customFormat="1" ht="9.75">
      <c r="A135" s="90">
        <v>4140</v>
      </c>
      <c r="B135" s="91" t="s">
        <v>149</v>
      </c>
      <c r="C135" s="103">
        <f t="shared" si="3"/>
        <v>0</v>
      </c>
      <c r="D135" s="93"/>
      <c r="E135" s="93"/>
      <c r="F135" s="97"/>
    </row>
    <row r="136" spans="1:6" s="203" customFormat="1" ht="9.75">
      <c r="A136" s="90">
        <v>4150</v>
      </c>
      <c r="B136" s="91" t="s">
        <v>150</v>
      </c>
      <c r="C136" s="103">
        <f t="shared" si="3"/>
        <v>0</v>
      </c>
      <c r="D136" s="93"/>
      <c r="E136" s="93"/>
      <c r="F136" s="97"/>
    </row>
    <row r="137" spans="1:6" s="203" customFormat="1" ht="9.75">
      <c r="A137" s="90">
        <v>4160</v>
      </c>
      <c r="B137" s="91" t="s">
        <v>151</v>
      </c>
      <c r="C137" s="103">
        <f t="shared" si="3"/>
        <v>0</v>
      </c>
      <c r="D137" s="93"/>
      <c r="E137" s="93"/>
      <c r="F137" s="97"/>
    </row>
    <row r="138" spans="1:6" s="203" customFormat="1" ht="9.75">
      <c r="A138" s="90">
        <v>4180</v>
      </c>
      <c r="B138" s="91" t="s">
        <v>152</v>
      </c>
      <c r="C138" s="103">
        <f t="shared" si="3"/>
        <v>0</v>
      </c>
      <c r="D138" s="93"/>
      <c r="E138" s="93"/>
      <c r="F138" s="97"/>
    </row>
    <row r="139" spans="1:6" s="173" customFormat="1" ht="22.5">
      <c r="A139" s="85">
        <v>4200</v>
      </c>
      <c r="B139" s="45" t="s">
        <v>153</v>
      </c>
      <c r="C139" s="65">
        <f t="shared" si="3"/>
        <v>0</v>
      </c>
      <c r="D139" s="51"/>
      <c r="E139" s="51"/>
      <c r="F139" s="52"/>
    </row>
    <row r="140" spans="1:6" s="173" customFormat="1" ht="11.25">
      <c r="A140" s="85">
        <v>4300</v>
      </c>
      <c r="B140" s="121" t="s">
        <v>154</v>
      </c>
      <c r="C140" s="65">
        <f t="shared" si="3"/>
        <v>0</v>
      </c>
      <c r="D140" s="51"/>
      <c r="E140" s="51"/>
      <c r="F140" s="52"/>
    </row>
    <row r="141" spans="1:6" s="173" customFormat="1" ht="33.75">
      <c r="A141" s="122">
        <v>4400</v>
      </c>
      <c r="B141" s="121" t="s">
        <v>155</v>
      </c>
      <c r="C141" s="65">
        <f t="shared" si="3"/>
        <v>0</v>
      </c>
      <c r="D141" s="51"/>
      <c r="E141" s="51"/>
      <c r="F141" s="52"/>
    </row>
    <row r="142" spans="1:6" s="173" customFormat="1" ht="22.5">
      <c r="A142" s="85">
        <v>4500</v>
      </c>
      <c r="B142" s="121" t="s">
        <v>156</v>
      </c>
      <c r="C142" s="65">
        <f t="shared" si="3"/>
        <v>0</v>
      </c>
      <c r="D142" s="51"/>
      <c r="E142" s="51"/>
      <c r="F142" s="52"/>
    </row>
    <row r="143" spans="1:6" s="173" customFormat="1" ht="11.25">
      <c r="A143" s="85">
        <v>4700</v>
      </c>
      <c r="B143" s="121" t="s">
        <v>157</v>
      </c>
      <c r="C143" s="65">
        <f t="shared" si="3"/>
        <v>21800</v>
      </c>
      <c r="D143" s="51">
        <v>21800</v>
      </c>
      <c r="E143" s="51"/>
      <c r="F143" s="52"/>
    </row>
    <row r="144" spans="1:6" s="173" customFormat="1" ht="11.25">
      <c r="A144" s="85">
        <v>6000</v>
      </c>
      <c r="B144" s="123" t="s">
        <v>158</v>
      </c>
      <c r="C144" s="61">
        <f t="shared" si="3"/>
        <v>0</v>
      </c>
      <c r="D144" s="210"/>
      <c r="E144" s="210"/>
      <c r="F144" s="211"/>
    </row>
    <row r="145" spans="1:6" s="181" customFormat="1" ht="11.25">
      <c r="A145" s="86">
        <v>7000</v>
      </c>
      <c r="B145" s="124" t="s">
        <v>159</v>
      </c>
      <c r="C145" s="118">
        <f t="shared" si="3"/>
        <v>46200</v>
      </c>
      <c r="D145" s="205">
        <v>46200</v>
      </c>
      <c r="E145" s="205"/>
      <c r="F145" s="206"/>
    </row>
    <row r="146" spans="1:6" s="181" customFormat="1" ht="11.25">
      <c r="A146" s="125"/>
      <c r="B146" s="126" t="s">
        <v>160</v>
      </c>
      <c r="C146" s="178">
        <f t="shared" si="3"/>
        <v>0</v>
      </c>
      <c r="D146" s="212">
        <f>SUM(D147:D148)</f>
        <v>0</v>
      </c>
      <c r="E146" s="212">
        <f>SUM(E147:E148)</f>
        <v>0</v>
      </c>
      <c r="F146" s="213">
        <f>SUM(F147:F148)</f>
        <v>0</v>
      </c>
    </row>
    <row r="147" spans="1:6" s="181" customFormat="1" ht="11.25">
      <c r="A147" s="125"/>
      <c r="B147" s="128" t="s">
        <v>19</v>
      </c>
      <c r="C147" s="178">
        <f t="shared" si="3"/>
        <v>0</v>
      </c>
      <c r="D147" s="179"/>
      <c r="E147" s="179"/>
      <c r="F147" s="180"/>
    </row>
    <row r="148" spans="1:6" s="181" customFormat="1" ht="11.25">
      <c r="A148" s="125"/>
      <c r="B148" s="128" t="s">
        <v>20</v>
      </c>
      <c r="C148" s="178">
        <f t="shared" si="3"/>
        <v>0</v>
      </c>
      <c r="D148" s="179"/>
      <c r="E148" s="179"/>
      <c r="F148" s="180"/>
    </row>
    <row r="149" spans="1:6" s="214" customFormat="1" ht="8.25">
      <c r="A149" s="129"/>
      <c r="B149" s="130" t="s">
        <v>161</v>
      </c>
      <c r="C149" s="214">
        <f>SUM(C146,C145,C144,C132,C123,C122,C118,C82,C35,C32,C31,C26)</f>
        <v>111711</v>
      </c>
      <c r="D149" s="214">
        <f>SUM(D146,D145,D144,D132,D123,D122,D118,D82,D35,D32,D31,D26)</f>
        <v>105698</v>
      </c>
      <c r="E149" s="214">
        <f>SUM(E146,E145,E144,E132,E123,E122,E118,E82,E35,E32,E31,E26)</f>
        <v>6013</v>
      </c>
      <c r="F149" s="215">
        <f>SUM(F146,F145,F144,F132,F123,F122,F118,F82,F35,F32,F31,F26)</f>
        <v>0</v>
      </c>
    </row>
    <row r="150" s="217" customFormat="1" ht="11.25">
      <c r="A150" s="216"/>
    </row>
    <row r="151" s="217" customFormat="1" ht="11.25">
      <c r="A151" s="216"/>
    </row>
    <row r="152" s="217" customFormat="1" ht="11.25">
      <c r="A152" s="216"/>
    </row>
    <row r="153" s="217" customFormat="1" ht="11.25">
      <c r="A153" s="216"/>
    </row>
    <row r="154" s="217" customFormat="1" ht="11.25">
      <c r="A154" s="216"/>
    </row>
    <row r="155" s="217" customFormat="1" ht="11.25">
      <c r="A155" s="216"/>
    </row>
    <row r="156" s="217" customFormat="1" ht="11.25">
      <c r="A156" s="216"/>
    </row>
    <row r="157" s="217" customFormat="1" ht="11.25">
      <c r="A157" s="216"/>
    </row>
    <row r="158" s="217" customFormat="1" ht="11.25">
      <c r="A158" s="216"/>
    </row>
    <row r="159" s="217" customFormat="1" ht="11.25">
      <c r="A159" s="216"/>
    </row>
    <row r="160" s="217" customFormat="1" ht="11.25">
      <c r="A160" s="216"/>
    </row>
    <row r="161" s="217" customFormat="1" ht="11.25">
      <c r="A161" s="216"/>
    </row>
    <row r="162" s="217" customFormat="1" ht="11.25">
      <c r="A162" s="216"/>
    </row>
    <row r="163" s="217" customFormat="1" ht="11.25">
      <c r="A163" s="216"/>
    </row>
    <row r="164" s="217" customFormat="1" ht="11.25">
      <c r="A164" s="216"/>
    </row>
    <row r="165" s="217" customFormat="1" ht="11.25">
      <c r="A165" s="216"/>
    </row>
    <row r="166" s="217" customFormat="1" ht="11.25">
      <c r="A166" s="216"/>
    </row>
    <row r="167" s="217" customFormat="1" ht="11.25">
      <c r="A167" s="216"/>
    </row>
    <row r="168" s="217" customFormat="1" ht="11.25">
      <c r="A168" s="216"/>
    </row>
    <row r="169" s="217" customFormat="1" ht="11.25">
      <c r="A169" s="216"/>
    </row>
    <row r="170" s="217" customFormat="1" ht="11.25">
      <c r="A170" s="216"/>
    </row>
    <row r="171" s="217" customFormat="1" ht="11.25">
      <c r="A171" s="216"/>
    </row>
    <row r="172" s="217" customFormat="1" ht="11.25">
      <c r="A172" s="216"/>
    </row>
    <row r="173" s="217" customFormat="1" ht="11.25">
      <c r="A173" s="216"/>
    </row>
    <row r="174" s="217" customFormat="1" ht="11.25">
      <c r="A174" s="216"/>
    </row>
    <row r="175" s="217" customFormat="1" ht="11.25">
      <c r="A175" s="216"/>
    </row>
    <row r="176" s="217" customFormat="1" ht="11.25">
      <c r="A176" s="216"/>
    </row>
    <row r="177" s="217" customFormat="1" ht="11.25">
      <c r="A177" s="216"/>
    </row>
    <row r="178" s="217" customFormat="1" ht="11.25">
      <c r="A178" s="216"/>
    </row>
    <row r="179" s="217" customFormat="1" ht="11.25">
      <c r="A179" s="216"/>
    </row>
    <row r="180" s="217" customFormat="1" ht="11.25">
      <c r="A180" s="216"/>
    </row>
    <row r="181" s="217" customFormat="1" ht="11.25">
      <c r="A181" s="216"/>
    </row>
    <row r="182" s="217" customFormat="1" ht="11.25">
      <c r="A182" s="216"/>
    </row>
    <row r="183" s="217" customFormat="1" ht="11.25">
      <c r="A183" s="216"/>
    </row>
    <row r="184" s="217" customFormat="1" ht="11.25">
      <c r="A184" s="216"/>
    </row>
    <row r="185" s="217" customFormat="1" ht="11.25">
      <c r="A185" s="216"/>
    </row>
    <row r="186" s="217" customFormat="1" ht="11.25">
      <c r="A186" s="216"/>
    </row>
    <row r="187" s="217" customFormat="1" ht="11.25">
      <c r="A187" s="216"/>
    </row>
    <row r="188" s="217" customFormat="1" ht="11.25">
      <c r="A188" s="216"/>
    </row>
    <row r="189" s="217" customFormat="1" ht="11.25">
      <c r="A189" s="216"/>
    </row>
    <row r="190" s="217" customFormat="1" ht="11.25">
      <c r="A190" s="216"/>
    </row>
    <row r="191" s="217" customFormat="1" ht="11.25">
      <c r="A191" s="216"/>
    </row>
    <row r="192" s="217" customFormat="1" ht="11.25">
      <c r="A192" s="216"/>
    </row>
    <row r="193" s="217" customFormat="1" ht="11.25">
      <c r="A193" s="216"/>
    </row>
    <row r="194" s="217" customFormat="1" ht="11.25">
      <c r="A194" s="216"/>
    </row>
    <row r="195" s="217" customFormat="1" ht="11.25">
      <c r="A195" s="216"/>
    </row>
    <row r="196" s="217" customFormat="1" ht="11.25">
      <c r="A196" s="216"/>
    </row>
    <row r="197" s="217" customFormat="1" ht="11.25">
      <c r="A197" s="216"/>
    </row>
    <row r="198" s="217" customFormat="1" ht="11.25">
      <c r="A198" s="216"/>
    </row>
    <row r="199" s="217" customFormat="1" ht="11.25">
      <c r="A199" s="216"/>
    </row>
    <row r="200" s="217" customFormat="1" ht="11.25">
      <c r="A200" s="216"/>
    </row>
    <row r="201" s="217" customFormat="1" ht="11.25">
      <c r="A201" s="216"/>
    </row>
    <row r="202" s="217" customFormat="1" ht="11.25">
      <c r="A202" s="216"/>
    </row>
    <row r="203" s="217" customFormat="1" ht="11.25">
      <c r="A203" s="216"/>
    </row>
    <row r="204" s="217" customFormat="1" ht="11.25">
      <c r="A204" s="216"/>
    </row>
    <row r="205" s="217" customFormat="1" ht="11.25">
      <c r="A205" s="216"/>
    </row>
    <row r="206" s="217" customFormat="1" ht="11.25">
      <c r="A206" s="216"/>
    </row>
    <row r="207" s="217" customFormat="1" ht="11.25">
      <c r="A207" s="216"/>
    </row>
    <row r="208" s="217" customFormat="1" ht="11.25">
      <c r="A208" s="216"/>
    </row>
    <row r="209" s="217" customFormat="1" ht="11.25">
      <c r="A209" s="216"/>
    </row>
    <row r="210" s="217" customFormat="1" ht="11.25">
      <c r="A210" s="216"/>
    </row>
    <row r="211" s="217" customFormat="1" ht="11.25">
      <c r="A211" s="216"/>
    </row>
    <row r="212" s="217" customFormat="1" ht="11.25">
      <c r="A212" s="216"/>
    </row>
    <row r="213" s="217" customFormat="1" ht="11.25">
      <c r="A213" s="216"/>
    </row>
    <row r="214" s="217" customFormat="1" ht="11.25">
      <c r="A214" s="216"/>
    </row>
    <row r="215" s="217" customFormat="1" ht="11.25">
      <c r="A215" s="216"/>
    </row>
    <row r="216" s="217" customFormat="1" ht="11.25">
      <c r="A216" s="216"/>
    </row>
    <row r="217" s="217" customFormat="1" ht="11.25">
      <c r="A217" s="216"/>
    </row>
    <row r="218" s="217" customFormat="1" ht="11.25">
      <c r="A218" s="216"/>
    </row>
    <row r="219" s="217" customFormat="1" ht="11.25">
      <c r="A219" s="216"/>
    </row>
    <row r="220" s="217" customFormat="1" ht="11.25">
      <c r="A220" s="216"/>
    </row>
    <row r="221" s="217" customFormat="1" ht="11.25">
      <c r="A221" s="216"/>
    </row>
    <row r="222" s="217" customFormat="1" ht="11.25">
      <c r="A222" s="216"/>
    </row>
    <row r="223" s="217" customFormat="1" ht="11.25">
      <c r="A223" s="216"/>
    </row>
    <row r="224" s="217" customFormat="1" ht="11.25">
      <c r="A224" s="216"/>
    </row>
    <row r="225" s="217" customFormat="1" ht="11.25">
      <c r="A225" s="216"/>
    </row>
    <row r="226" s="217" customFormat="1" ht="11.25">
      <c r="A226" s="216"/>
    </row>
    <row r="227" s="217" customFormat="1" ht="11.25">
      <c r="A227" s="216"/>
    </row>
    <row r="228" s="217" customFormat="1" ht="11.25">
      <c r="A228" s="216"/>
    </row>
    <row r="229" s="217" customFormat="1" ht="11.25">
      <c r="A229" s="216"/>
    </row>
    <row r="230" s="217" customFormat="1" ht="11.25">
      <c r="A230" s="216"/>
    </row>
    <row r="231" s="217" customFormat="1" ht="11.25">
      <c r="A231" s="216"/>
    </row>
    <row r="232" s="217" customFormat="1" ht="11.25">
      <c r="A232" s="216"/>
    </row>
    <row r="233" s="217" customFormat="1" ht="11.25">
      <c r="A233" s="216"/>
    </row>
    <row r="234" s="217" customFormat="1" ht="11.25">
      <c r="A234" s="216"/>
    </row>
    <row r="235" s="217" customFormat="1" ht="11.25">
      <c r="A235" s="216"/>
    </row>
    <row r="236" s="217" customFormat="1" ht="11.25">
      <c r="A236" s="216"/>
    </row>
    <row r="237" s="217" customFormat="1" ht="11.25">
      <c r="A237" s="216"/>
    </row>
    <row r="238" s="217" customFormat="1" ht="11.25">
      <c r="A238" s="216"/>
    </row>
    <row r="239" s="217" customFormat="1" ht="11.25">
      <c r="A239" s="216"/>
    </row>
    <row r="240" s="217" customFormat="1" ht="11.25">
      <c r="A240" s="216"/>
    </row>
    <row r="241" s="217" customFormat="1" ht="11.25">
      <c r="A241" s="216"/>
    </row>
    <row r="242" s="217" customFormat="1" ht="11.25">
      <c r="A242" s="216"/>
    </row>
    <row r="243" s="217" customFormat="1" ht="11.25">
      <c r="A243" s="216"/>
    </row>
    <row r="244" s="217" customFormat="1" ht="11.25">
      <c r="A244" s="216"/>
    </row>
    <row r="245" s="217" customFormat="1" ht="11.25">
      <c r="A245" s="216"/>
    </row>
    <row r="246" s="217" customFormat="1" ht="11.25">
      <c r="A246" s="216"/>
    </row>
    <row r="247" s="217" customFormat="1" ht="11.25">
      <c r="A247" s="216"/>
    </row>
    <row r="248" s="217" customFormat="1" ht="11.25">
      <c r="A248" s="216"/>
    </row>
    <row r="249" s="217" customFormat="1" ht="11.25">
      <c r="A249" s="216"/>
    </row>
    <row r="250" s="217" customFormat="1" ht="11.25">
      <c r="A250" s="216"/>
    </row>
    <row r="251" s="217" customFormat="1" ht="11.25">
      <c r="A251" s="216"/>
    </row>
    <row r="252" s="217" customFormat="1" ht="11.25">
      <c r="A252" s="216"/>
    </row>
    <row r="253" s="217" customFormat="1" ht="11.25">
      <c r="A253" s="216"/>
    </row>
    <row r="254" s="217" customFormat="1" ht="11.25">
      <c r="A254" s="216"/>
    </row>
    <row r="255" s="217" customFormat="1" ht="11.25">
      <c r="A255" s="216"/>
    </row>
    <row r="256" s="217" customFormat="1" ht="11.25">
      <c r="A256" s="216"/>
    </row>
    <row r="257" s="217" customFormat="1" ht="11.25">
      <c r="A257" s="216"/>
    </row>
    <row r="258" s="217" customFormat="1" ht="11.25">
      <c r="A258" s="216"/>
    </row>
    <row r="259" s="217" customFormat="1" ht="11.25">
      <c r="A259" s="216"/>
    </row>
    <row r="260" s="217" customFormat="1" ht="11.25">
      <c r="A260" s="216"/>
    </row>
    <row r="261" s="217" customFormat="1" ht="11.25">
      <c r="A261" s="216"/>
    </row>
    <row r="262" s="217" customFormat="1" ht="11.25">
      <c r="A262" s="216"/>
    </row>
    <row r="263" s="217" customFormat="1" ht="11.25">
      <c r="A263" s="216"/>
    </row>
    <row r="264" s="217" customFormat="1" ht="11.25">
      <c r="A264" s="216"/>
    </row>
    <row r="265" s="217" customFormat="1" ht="11.25">
      <c r="A265" s="216"/>
    </row>
    <row r="266" s="217" customFormat="1" ht="11.25">
      <c r="A266" s="216"/>
    </row>
    <row r="267" s="217" customFormat="1" ht="11.25">
      <c r="A267" s="216"/>
    </row>
    <row r="268" s="217" customFormat="1" ht="11.25">
      <c r="A268" s="216"/>
    </row>
    <row r="269" s="217" customFormat="1" ht="11.25">
      <c r="A269" s="216"/>
    </row>
    <row r="270" s="217" customFormat="1" ht="11.25">
      <c r="A270" s="216"/>
    </row>
    <row r="271" s="217" customFormat="1" ht="11.25">
      <c r="A271" s="216"/>
    </row>
    <row r="272" s="217" customFormat="1" ht="11.25">
      <c r="A272" s="216"/>
    </row>
    <row r="273" s="217" customFormat="1" ht="11.25">
      <c r="A273" s="216"/>
    </row>
    <row r="274" s="217" customFormat="1" ht="11.25">
      <c r="A274" s="216"/>
    </row>
    <row r="275" s="217" customFormat="1" ht="11.25">
      <c r="A275" s="216"/>
    </row>
    <row r="276" s="217" customFormat="1" ht="11.25">
      <c r="A276" s="216"/>
    </row>
    <row r="277" s="217" customFormat="1" ht="11.25">
      <c r="A277" s="216"/>
    </row>
    <row r="278" s="217" customFormat="1" ht="11.25">
      <c r="A278" s="216"/>
    </row>
    <row r="279" s="217" customFormat="1" ht="11.25">
      <c r="A279" s="216"/>
    </row>
    <row r="280" s="217" customFormat="1" ht="11.25">
      <c r="A280" s="216"/>
    </row>
    <row r="281" s="217" customFormat="1" ht="11.25">
      <c r="A281" s="216"/>
    </row>
    <row r="282" s="217" customFormat="1" ht="11.25">
      <c r="A282" s="216"/>
    </row>
    <row r="283" s="217" customFormat="1" ht="11.25">
      <c r="A283" s="216"/>
    </row>
    <row r="284" s="217" customFormat="1" ht="11.25">
      <c r="A284" s="216"/>
    </row>
    <row r="285" s="217" customFormat="1" ht="11.25">
      <c r="A285" s="216"/>
    </row>
    <row r="286" s="217" customFormat="1" ht="11.25">
      <c r="A286" s="216"/>
    </row>
    <row r="287" s="217" customFormat="1" ht="11.25">
      <c r="A287" s="216"/>
    </row>
    <row r="288" s="217" customFormat="1" ht="11.25">
      <c r="A288" s="216"/>
    </row>
    <row r="289" s="217" customFormat="1" ht="11.25">
      <c r="A289" s="216"/>
    </row>
    <row r="290" s="217" customFormat="1" ht="11.25">
      <c r="A290" s="216"/>
    </row>
    <row r="291" s="217" customFormat="1" ht="11.25">
      <c r="A291" s="216"/>
    </row>
    <row r="292" s="217" customFormat="1" ht="11.25">
      <c r="A292" s="216"/>
    </row>
    <row r="293" s="217" customFormat="1" ht="11.25">
      <c r="A293" s="216"/>
    </row>
    <row r="294" s="217" customFormat="1" ht="11.25">
      <c r="A294" s="216"/>
    </row>
    <row r="295" s="217" customFormat="1" ht="11.25">
      <c r="A295" s="216"/>
    </row>
    <row r="296" s="217" customFormat="1" ht="11.25">
      <c r="A296" s="216"/>
    </row>
    <row r="297" s="217" customFormat="1" ht="11.25">
      <c r="A297" s="216"/>
    </row>
    <row r="298" s="217" customFormat="1" ht="11.25">
      <c r="A298" s="216"/>
    </row>
    <row r="299" s="217" customFormat="1" ht="11.25">
      <c r="A299" s="216"/>
    </row>
    <row r="300" s="217" customFormat="1" ht="11.25">
      <c r="A300" s="216"/>
    </row>
    <row r="301" s="217" customFormat="1" ht="11.25">
      <c r="A301" s="216"/>
    </row>
    <row r="302" s="217" customFormat="1" ht="11.25">
      <c r="A302" s="216"/>
    </row>
    <row r="303" s="217" customFormat="1" ht="11.25">
      <c r="A303" s="216"/>
    </row>
    <row r="304" s="217" customFormat="1" ht="11.25">
      <c r="A304" s="216"/>
    </row>
    <row r="305" s="217" customFormat="1" ht="11.25">
      <c r="A305" s="216"/>
    </row>
    <row r="306" s="217" customFormat="1" ht="11.25">
      <c r="A306" s="216"/>
    </row>
    <row r="307" s="217" customFormat="1" ht="11.25">
      <c r="A307" s="216"/>
    </row>
    <row r="308" s="217" customFormat="1" ht="11.25">
      <c r="A308" s="216"/>
    </row>
    <row r="309" s="217" customFormat="1" ht="11.25">
      <c r="A309" s="216"/>
    </row>
    <row r="310" s="217" customFormat="1" ht="11.25">
      <c r="A310" s="216"/>
    </row>
    <row r="311" s="217" customFormat="1" ht="11.25">
      <c r="A311" s="216"/>
    </row>
    <row r="312" s="217" customFormat="1" ht="11.25">
      <c r="A312" s="216"/>
    </row>
    <row r="313" s="217" customFormat="1" ht="11.25">
      <c r="A313" s="216"/>
    </row>
  </sheetData>
  <sheetProtection/>
  <mergeCells count="4">
    <mergeCell ref="C9:F9"/>
    <mergeCell ref="C10:F10"/>
    <mergeCell ref="A2:F2"/>
    <mergeCell ref="A3:F3"/>
  </mergeCells>
  <printOptions gridLines="1" horizontalCentered="1"/>
  <pageMargins left="1.220472440944882" right="0.6299212598425197" top="0.6299212598425197" bottom="0.3937007874015748" header="0.2362204724409449" footer="0.1968503937007874"/>
  <pageSetup horizontalDpi="300" verticalDpi="300" orientation="portrait" paperSize="9" scale="90" r:id="rId1"/>
  <headerFooter alignWithMargins="0">
    <oddHeader>&amp;RTāme Nr.7.1.5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Jurmalas Pilsetas 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G.Anškēvics</dc:creator>
  <cp:keywords/>
  <dc:description/>
  <cp:lastModifiedBy>irena</cp:lastModifiedBy>
  <cp:lastPrinted>2006-01-05T15:35:23Z</cp:lastPrinted>
  <dcterms:created xsi:type="dcterms:W3CDTF">2006-01-02T13:35:19Z</dcterms:created>
  <dcterms:modified xsi:type="dcterms:W3CDTF">2006-01-10T15:01:59Z</dcterms:modified>
  <cp:category/>
  <cp:version/>
  <cp:contentType/>
  <cp:contentStatus/>
</cp:coreProperties>
</file>