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65521" windowWidth="9555" windowHeight="6690" tabRatio="913" activeTab="1"/>
  </bookViews>
  <sheets>
    <sheet name="1.pielikums" sheetId="1" r:id="rId1"/>
    <sheet name="2.pielikums" sheetId="2" r:id="rId2"/>
  </sheets>
  <definedNames>
    <definedName name="_xlnm.Print_Titles" localSheetId="0">'1.pielikums'!$6:$8</definedName>
  </definedNames>
  <calcPr fullCalcOnLoad="1"/>
</workbook>
</file>

<file path=xl/sharedStrings.xml><?xml version="1.0" encoding="utf-8"?>
<sst xmlns="http://schemas.openxmlformats.org/spreadsheetml/2006/main" count="553" uniqueCount="277">
  <si>
    <t>Nozare</t>
  </si>
  <si>
    <t>Pārvalde</t>
  </si>
  <si>
    <t>-</t>
  </si>
  <si>
    <t>Izglītība</t>
  </si>
  <si>
    <t>Veselība</t>
  </si>
  <si>
    <t>Kods</t>
  </si>
  <si>
    <t>Kapitālais un kārtējais remonts</t>
  </si>
  <si>
    <t>Jūras ielas rekonstrukcija</t>
  </si>
  <si>
    <t>Informācijas tehnoloģiju attīstība</t>
  </si>
  <si>
    <t>Jaunu ielu izbūve</t>
  </si>
  <si>
    <t>Projekta nosaukums</t>
  </si>
  <si>
    <t>Kopējās izmaksas</t>
  </si>
  <si>
    <t>KOPĀ</t>
  </si>
  <si>
    <t>Pašvaldības līdzfinansējums</t>
  </si>
  <si>
    <t>%</t>
  </si>
  <si>
    <t>Jūrmalas ūdenssaimniecības attīstības projekta I kārta</t>
  </si>
  <si>
    <t>Jūrmalas ūdenssaimniecības attīstības projekta II kārta</t>
  </si>
  <si>
    <t>Jūrmalas pilsētas muzejs</t>
  </si>
  <si>
    <t>Jūrmalas robežzīmju izgatavošana un uzstādīšana</t>
  </si>
  <si>
    <t>Satiksmes drošības uzlabošana Jūrmalas pilsētā</t>
  </si>
  <si>
    <t>Pilsētas parku rekonstrukcija</t>
  </si>
  <si>
    <t>Sabiedriskā kārtība</t>
  </si>
  <si>
    <t>Majoru pamatskolas III kārta (sporta laukuma izbūve)</t>
  </si>
  <si>
    <t>Izglītības iestāžu kapitālais un kārtējais remonts</t>
  </si>
  <si>
    <t>Slokas slimnīcas kapitālais remonts</t>
  </si>
  <si>
    <t>Dabas taku izveide dabas parkā "Ragakāpa"</t>
  </si>
  <si>
    <t>Aizsargbarjeras-viļņlauža celtniecība pie Lielupes ietekas jūrā</t>
  </si>
  <si>
    <t>Jūrmalas kapsētu labiekārtošana un renovācija</t>
  </si>
  <si>
    <t xml:space="preserve">Jūrmalas pilsētas muzeja rekonstrukcija (3.kārta) </t>
  </si>
  <si>
    <t>Rīgas ielas posma rekonstrukcija</t>
  </si>
  <si>
    <t>Apgaismošanas elektrisko tīklu rekonstrukcija</t>
  </si>
  <si>
    <t>Mellužu estrādes rekonstrukcija</t>
  </si>
  <si>
    <t>Īpatsvars no kopējām investīcijām</t>
  </si>
  <si>
    <t>Plānotais līdzfinansējuma apjoms</t>
  </si>
  <si>
    <t>Summa</t>
  </si>
  <si>
    <t>Atbalsta sniedzēja un atbalsta programmas nosaukums</t>
  </si>
  <si>
    <t>IZM, Valsts Investīciju Programma</t>
  </si>
  <si>
    <t>Sabiedriskā kompleksa Pils ielā 1 būve (mākslas un mūzikas skola, centrālās bibliotēkas ēka)</t>
  </si>
  <si>
    <t>Kartodroma, skeitborda halles, baseina, un BMX trases celtniecība</t>
  </si>
  <si>
    <t>Jaunu daudzdzīvokļu māju būvniecība</t>
  </si>
  <si>
    <t>Daudzdzīvokļu māju iekšpagalmu labiekārtošana (spēļlaukumi, soliņi, atkritumu urnas)</t>
  </si>
  <si>
    <t>Koģenerācijas stacijas izbūve Kauguros</t>
  </si>
  <si>
    <t>Ielu apgaismošanas ierīkošana pilsētas neapgaismotajās ielās</t>
  </si>
  <si>
    <t>Zemūdens Arheoloģijas centra izveide</t>
  </si>
  <si>
    <t>Tūristu taku izveide pie Slokas ezera un Ķemeru Nacionālajā Parkā</t>
  </si>
  <si>
    <t>Kultūras, izklaides, un sporta iestāžu kapitālais un kārtējais remonts</t>
  </si>
  <si>
    <t>Jaunu autostāvvietu izbūve</t>
  </si>
  <si>
    <t>Veloceliņu tīkla attīstība</t>
  </si>
  <si>
    <t>Mola izbūve pie Lielupes ietekas jūrā</t>
  </si>
  <si>
    <t>KOPĀ INVESTĪCIJAS:</t>
  </si>
  <si>
    <t>Jūrmalas pilsētas domes investīciju projekti, kuriem plānots piesaistīt līdzekļus no Valsts Investīciju Programmas (VIP), Eiropas Savienības struktūrfondiem, vai citu finansējumu (tūkstoši LVL)</t>
  </si>
  <si>
    <t>ES strukturālie fondi, drošības uzlabošana pilsētas ielās</t>
  </si>
  <si>
    <t>IZM, KM, Valsts Investīciju Programma</t>
  </si>
  <si>
    <t xml:space="preserve">Jaunas slimnīcas celtniecība Slokā pie Ventspils šosejas </t>
  </si>
  <si>
    <t>ASV līdzfinansējums, VM, Valsts Investīciju Programma</t>
  </si>
  <si>
    <t xml:space="preserve">Jaunu daudzdzīvokļu māju būvniecība </t>
  </si>
  <si>
    <t>Valsts mērķdotācijas pašvaldībām, dzīvokļu īpašnieku līdzfinansējums</t>
  </si>
  <si>
    <t>ES strukturālie fondi, Kohēzijas fonds</t>
  </si>
  <si>
    <t>ES strukturālie fondi, ERAF, Kultūrvēsturiskā mantojuma saglabāšana</t>
  </si>
  <si>
    <t>PPP līdzfinansējums</t>
  </si>
  <si>
    <t>ES strukturālie fondi, LIFE, ERAF</t>
  </si>
  <si>
    <t>PPP līdzfinansējums, SM, Valsts Investīciju Programma</t>
  </si>
  <si>
    <t>ES strukturālie fondi, Kohēzijas fonds, Valsts Investīciju Programma</t>
  </si>
  <si>
    <t>Pašvaldības galvojums atkritumu apsaimniekošanas projekta "Piejūra" ieviešanai</t>
  </si>
  <si>
    <t>ES strukturālie fondi, ERAF, siltumenerģētikas efektivitātes uzlabošana</t>
  </si>
  <si>
    <t>Pašvaldības galvojums SIA "Jūrmalas Siltums" 2-cauruļu siltumapgādes projekta ieviešanai</t>
  </si>
  <si>
    <t>2006-2009</t>
  </si>
  <si>
    <t>2006-2007</t>
  </si>
  <si>
    <t>2007-2010</t>
  </si>
  <si>
    <t>2002-2008</t>
  </si>
  <si>
    <t>2009-2011</t>
  </si>
  <si>
    <t>2007-2012</t>
  </si>
  <si>
    <t>2007-2008</t>
  </si>
  <si>
    <t>2008-2009</t>
  </si>
  <si>
    <t>2008-2012</t>
  </si>
  <si>
    <t>2008-2011</t>
  </si>
  <si>
    <t>Video novērošanas sistēmas izveide</t>
  </si>
  <si>
    <t xml:space="preserve">Pašvaldības policijas ēkas projektēšana un būvniecība </t>
  </si>
  <si>
    <t>Vides dizaina un mākslas objekti</t>
  </si>
  <si>
    <t>Sporta laukumu remonts pie skolām un bērnudārziem</t>
  </si>
  <si>
    <t>Olimpiskā airēšanas un burāšanas centra izveide</t>
  </si>
  <si>
    <t>Afišu stendu nomaiņa Jūrmalas pilsētā</t>
  </si>
  <si>
    <t>Raiņa ielas posma rekonstrukcija</t>
  </si>
  <si>
    <t>Lietus ūdens kanalizācijas stāvokļa priekšizpēte Jūrmalas pilsētā</t>
  </si>
  <si>
    <t>Ūdensvada un kanalizācijas izbūve teritorijās, kuras neietver ūdenssaimniecības projekts</t>
  </si>
  <si>
    <t>Pludmaļu labiekārtošana Jūrmalas pilsētas teritorijā</t>
  </si>
  <si>
    <t>VM, Valsts Investīciju Programma</t>
  </si>
  <si>
    <t>2007-2011</t>
  </si>
  <si>
    <t>INTERREG IIIA</t>
  </si>
  <si>
    <t>2008-2010</t>
  </si>
  <si>
    <t>Īpašnieks</t>
  </si>
  <si>
    <t>ES</t>
  </si>
  <si>
    <t>VIP</t>
  </si>
  <si>
    <t>Cits</t>
  </si>
  <si>
    <t>Vides pieejamības nodrošināšana cilvēkiem ar kustību traucējumiem</t>
  </si>
  <si>
    <t>Zemes-grāmatas ieraksta datums</t>
  </si>
  <si>
    <t>Ēkas Dubultu prospektā 1 lit.1 rekonstrukcija</t>
  </si>
  <si>
    <t>Ēkas Dubultu prospektā 1 lit.2 būvniecība</t>
  </si>
  <si>
    <t>SIA "Jūrmalas namsaimnieks"</t>
  </si>
  <si>
    <t>SIA "Jūrmalas ātrā palīdzība"</t>
  </si>
  <si>
    <t>Tiesvedība</t>
  </si>
  <si>
    <t>uz 12.2006.</t>
  </si>
  <si>
    <t>Slokas pamatskola</t>
  </si>
  <si>
    <t>PSIA "Slokas slimnīca"</t>
  </si>
  <si>
    <t>PSIA "Kauguru veselības centrs"</t>
  </si>
  <si>
    <t>Koledža RRC</t>
  </si>
  <si>
    <t>SIA "Dzintaru koncertzāle"</t>
  </si>
  <si>
    <t>Kauguru kultūras nams</t>
  </si>
  <si>
    <t>Majoru kultūras nams</t>
  </si>
  <si>
    <t>Bulduru kultūras nams</t>
  </si>
  <si>
    <t>Biedrība "Aspazijas mantojums"</t>
  </si>
  <si>
    <t>Nebūs</t>
  </si>
  <si>
    <t>uz 10.2007.</t>
  </si>
  <si>
    <t>Jūrmalas teātris</t>
  </si>
  <si>
    <t>Reģistrēta</t>
  </si>
  <si>
    <t>Dzintaru parka būvniecība</t>
  </si>
  <si>
    <t>Tērbatas ielas rekonstrukcija</t>
  </si>
  <si>
    <t>Ielu asfalta seguma kapitālais un kārtējais remonts</t>
  </si>
  <si>
    <t>Grupu dzīvokļi personām ar garīga rakstura traucējumiem, Dūņu ceļš 2, Ķemeri</t>
  </si>
  <si>
    <t>JPD</t>
  </si>
  <si>
    <t>RD</t>
  </si>
  <si>
    <t>LR LM</t>
  </si>
  <si>
    <t>LR ZM</t>
  </si>
  <si>
    <t>PSIA "Jūrmalas ātrā palīdzība" glābšanas staciju kapitālais un kārtējais remonts</t>
  </si>
  <si>
    <t>Izglītības pārvalde</t>
  </si>
  <si>
    <t>PA SAC "Saulstari"</t>
  </si>
  <si>
    <t>Labklājības pārvalde</t>
  </si>
  <si>
    <t>Nav prognoze</t>
  </si>
  <si>
    <t>Jaunas kapsētas projektēšana, izbūve un labiekārtošana (Slokā)</t>
  </si>
  <si>
    <t>Lielupes krasta nostiprinājumi Tilta ielā (Rēzeknes pulka iela)</t>
  </si>
  <si>
    <t>Tiltu remonti</t>
  </si>
  <si>
    <t>Slokas-Kauguru apvedceļa izveide</t>
  </si>
  <si>
    <t>Kopā</t>
  </si>
  <si>
    <t>Budžets</t>
  </si>
  <si>
    <t>Kredīts</t>
  </si>
  <si>
    <t>tai skaitā projektēšana</t>
  </si>
  <si>
    <t>Domes administratīvo ēku remonts</t>
  </si>
  <si>
    <t>Slokas futbola laukuma tribīņu un Tirzas ielas būvniecība, Skolas ielā 5</t>
  </si>
  <si>
    <t>Plānotais budžets 2006.gadā</t>
  </si>
  <si>
    <t>Budžeta izpilde 2006.gadā</t>
  </si>
  <si>
    <t>Valdītājs/ Apsaimniekotājs</t>
  </si>
  <si>
    <t>Investīciju limits (kontrolskaitļi)</t>
  </si>
  <si>
    <t>Pumpuru vidusskola</t>
  </si>
  <si>
    <t>Bērnu nams "Sprīdītis"</t>
  </si>
  <si>
    <t>Kopā Plānotās Investīcijas</t>
  </si>
  <si>
    <t>Majoru pamatskolas rekonstrukcijas III kārta (sporta laukuma izbūve), Rīgas ielā 3, Majori</t>
  </si>
  <si>
    <t>Slokas pamatskolas ēkas rekonstrukcija, Skolas ielā 3, Sloka</t>
  </si>
  <si>
    <t>Pumpuru vidusskolas ēkas rekonstrukcija, Kronvalda ielā 8, Melluži</t>
  </si>
  <si>
    <t>Bērnudārza "Rūķītis" jaunās ēkas celtniecība, Piebalgas ielā 2, Dzintari</t>
  </si>
  <si>
    <t>Bērnudārza "Katrīna" jaunās ēkas celtniecība, Spilves ielā 2a, Priedaine</t>
  </si>
  <si>
    <t>Slokas slimnīcas kapitālais remonts, Dzirnavu ielā 36/38, Sloka</t>
  </si>
  <si>
    <t>PSIA "Kauguru veselības centrs" remontdarbi, Raiņa ielā 98a, Kauguri</t>
  </si>
  <si>
    <t>PA "Jūrmalas sociālās aprūpes centrs" kapitālais remonts, Strēlnieku prospektā 38</t>
  </si>
  <si>
    <t>Labklājības pārvaldes ēkas un zemes gabala labiekārtošana, Mellužu prospektā 83</t>
  </si>
  <si>
    <t>Dzintaru koncertzāles Mazās (slēgtās) zāles restaurācija, Turaidas ielā 1</t>
  </si>
  <si>
    <t>Kauguru kultūras nama zāles rekonstrukcijas pabeigšana, Raiņa ielā 110</t>
  </si>
  <si>
    <t>Majoru kultūras nama rekonstrukcija, Jomas ielā 35</t>
  </si>
  <si>
    <t>Bulduru kultūras nama labiekārtošana, Muižas ielā 6</t>
  </si>
  <si>
    <t>Jūrmalas Zvejniecības Brīvdabas muzeja žoga celtniecība, Tīklu ielā 1a, Bulduri</t>
  </si>
  <si>
    <t>Pludmales sporta centra izveide Dubultos, Kļavu ielas galā, un pie glābšanas stacijas</t>
  </si>
  <si>
    <t>Skeitparka attīstība Slokā, Ventspils šosejā 37</t>
  </si>
  <si>
    <t>Jūrmalas Teātra ēkas remonts, Muižas ielā 7, Bulduri</t>
  </si>
  <si>
    <t>ES strukturālie fondi, KM, Valsts Investīciju Programma</t>
  </si>
  <si>
    <t>Jaunas slimnīcas Slokā pie Ventspils šosejas projekta tehniski ekonomiskais pamatojums</t>
  </si>
  <si>
    <t>Budžets/ Kredīts</t>
  </si>
  <si>
    <t>Budžets/   Kredīts</t>
  </si>
  <si>
    <t>Pašvaldības palīdzība dzīvojamā fonda remontam</t>
  </si>
  <si>
    <t>Sociālo māju remonts</t>
  </si>
  <si>
    <t>Pašvaldības dzīvojamā fonda remonts</t>
  </si>
  <si>
    <t>Jūrmalas Motormuzeja projektēšana un būvniecība</t>
  </si>
  <si>
    <t>LM, Valsts Investīciju Programma</t>
  </si>
  <si>
    <t>Pašvaldības galvojums SIA "Jūrmalas Namsaimnieks" siltumpunktu rekonstrukcijai KAUGURI-1</t>
  </si>
  <si>
    <t>Norvēģijas fonds, VM, Valsts Investīciju Programma</t>
  </si>
  <si>
    <t>uz 03.2007</t>
  </si>
  <si>
    <t>LOK līdzfinansējums, RAPLM, Valsts Investīciju Programma</t>
  </si>
  <si>
    <t>ES strukturālie fondi, ERAF</t>
  </si>
  <si>
    <t xml:space="preserve">(izcelti tie projekti, kuros jau ir piesaistīts līdzfinansējums) </t>
  </si>
  <si>
    <t>Jauna auto tilta pār Lielupi būvniecība (izpēte un celtniecības uzsākšana)</t>
  </si>
  <si>
    <t xml:space="preserve">Ieviešanas </t>
  </si>
  <si>
    <t>laiks</t>
  </si>
  <si>
    <t>1.pielikums</t>
  </si>
  <si>
    <t>2.pielikums</t>
  </si>
  <si>
    <t>Elektroniskā paraksta sistēmas attīstība</t>
  </si>
  <si>
    <t>Datu pārraides tīkla attīstība</t>
  </si>
  <si>
    <t>Datortehnikas, serveru, programmatūras un licenču iegāde</t>
  </si>
  <si>
    <t>Energoefektīvu gaismekļu uzstādīšana ielu apgaismošanas tīklos</t>
  </si>
  <si>
    <t>SIA "Jūrmalas Gaisma" ražošanas ēku un siltumapgādes sistēmas remonts Pļavu ielā 13/15</t>
  </si>
  <si>
    <t>Pašvaldības policijas dienesta viesnīcas projektēšana un būvniecība</t>
  </si>
  <si>
    <t>PA "Jūrmalas sociālās aprūpes centrs" nepabeigtās jaunbūves nojaukšana un celtniecība</t>
  </si>
  <si>
    <t>Citi ieguldījumi informācijas tehnoloģiju attīstībā</t>
  </si>
  <si>
    <t>SIA "Dzintaru koncertzāle" administrācijas ēkas būvniecība</t>
  </si>
  <si>
    <t>Dzintaru koncertzāles atklātās zāles un teritorijas labiekārtošana</t>
  </si>
  <si>
    <t>Jaunķemeru glābšanas stacijas būvniecība</t>
  </si>
  <si>
    <t>Tallinas ielas, Satiksmes ielas un  Artilērijas ielas rekonstrukcija</t>
  </si>
  <si>
    <t>Kļavu ielas rekonstrukcija</t>
  </si>
  <si>
    <t>Z.Meierovica prospekta rekonstrukcija</t>
  </si>
  <si>
    <t>Dzintaru pārvada rekonstrukcija</t>
  </si>
  <si>
    <t>Dubultu satiksmes mezgla rekonstrukcija</t>
  </si>
  <si>
    <t>Sabiedrisko tualešu būvniecība (tai skaitā kāpu zonā)</t>
  </si>
  <si>
    <t xml:space="preserve">Lietus ūdens novadsistēmas uzturēšana </t>
  </si>
  <si>
    <t>Notekūdeņu attīrīšanas iekārtu, dūņu lauku rekultivācija</t>
  </si>
  <si>
    <t>Jauna kultūras nama būvniecība Kauguros</t>
  </si>
  <si>
    <t>Slokas sporta kompleksa tālākā attīstība (hokeja un multihalles izbūve)</t>
  </si>
  <si>
    <t>Pārvietojamo pludmales kabīņu izgatavošana un uzstādīšana</t>
  </si>
  <si>
    <t>Ķemeru skolas rekonstrukcija un sporta zāles celtniecība, Tukuma ielā 8/10, Ķemeri</t>
  </si>
  <si>
    <t>Lielupes vidusskolas rekonstrukcija</t>
  </si>
  <si>
    <t>Jaundubultu vidusskolas rekonstrukcija</t>
  </si>
  <si>
    <t>Jaundubultu vidusskolas stadiona rekonstrukcija</t>
  </si>
  <si>
    <t>Ķemeru kūrorta parka atjaunošana</t>
  </si>
  <si>
    <t>Tūrisma augstskolas vai augstskolas filiāles ar tūrisma un kūrortoloģijas novirzienu izveidošana</t>
  </si>
  <si>
    <t>Kūrorta inovāciju un pētniecības centra izveidošana</t>
  </si>
  <si>
    <t>Kultūrvēsturiskā mantojuma centra izveidošana</t>
  </si>
  <si>
    <t>Sabiedriskās ēkas Robežu ielā 19 projektēšana un būvniecība</t>
  </si>
  <si>
    <t>ISO 9001 standarta ieviešana Jūrmalas pilsētas domes struktūrvienībās un iestādēs</t>
  </si>
  <si>
    <t>Jūrmalas Bibliotēku Apvienības filiāļu renovācija</t>
  </si>
  <si>
    <t>Aspazijas pieminekļa izgatavošana un uzstādīšana</t>
  </si>
  <si>
    <t xml:space="preserve">                         2012 (informatīvi)</t>
  </si>
  <si>
    <t>Kopējais plānotais budžets 2007.-2011.gads</t>
  </si>
  <si>
    <t>Pārejošais finansējums no 2007.gada</t>
  </si>
  <si>
    <t>Papildus finansējums</t>
  </si>
  <si>
    <t>Kļūda</t>
  </si>
  <si>
    <t xml:space="preserve">                                                                              Iespējamais ES, VIP un PPP projektu finansējums 2008-2011</t>
  </si>
  <si>
    <t>SIA "Jūrmalas slimnīca"</t>
  </si>
  <si>
    <t>Četrstāvu piebūves celtniecība pie Jūrmalas slimnīcas, Vienības prospektā 19/21, Bulduri</t>
  </si>
  <si>
    <t>Jaunas piebūves projektēšana un būvniecība Slokas slimnīcā, Dzirnavu ielā 36/38, Sloka</t>
  </si>
  <si>
    <t>Aspazijas mājas restaurācija, Z.Meierovica prospektā 18/20, Dubulti</t>
  </si>
  <si>
    <t>Biznesa parka/Augsto tehnoloģiju parka izveide Jūrmalā</t>
  </si>
  <si>
    <t>Jūrmalas slimnīcas kapitālais remonts, Vienības prospektā 19/21, Bulduri</t>
  </si>
  <si>
    <t>Skatu torņa būvniecība</t>
  </si>
  <si>
    <t>Sociālā aizsardzība</t>
  </si>
  <si>
    <t>Atpūta, kultūra un reliģija</t>
  </si>
  <si>
    <t>Pašvaldības teritoriju un mājokļu apsaimniekošana</t>
  </si>
  <si>
    <t>Ekonomiskā darbība</t>
  </si>
  <si>
    <t>Vides aizsardzība</t>
  </si>
  <si>
    <t>Jūrmalas pilsētas domes investīciju plāns 2008.- 2011.gadam (tūkstoši LVL)</t>
  </si>
  <si>
    <t>ES strukturālie fondi, ERAF, pašvaldību darba kapacitātes stiprināšana</t>
  </si>
  <si>
    <t>ES strukturālie fondi, Kohēzijas fonds, PPP līdzfinansējums</t>
  </si>
  <si>
    <t>ES strukturālie fondi, ERAF, PPP līdzfinansējums</t>
  </si>
  <si>
    <t>ES strukturālie fondi, EM, Valsts Investīciju Programma</t>
  </si>
  <si>
    <t>IZM, Valsts Investīciju Programma, PPP līdzfinansējums</t>
  </si>
  <si>
    <t>2006-2010</t>
  </si>
  <si>
    <t>2006-2011</t>
  </si>
  <si>
    <t>ES strukturālie fondi, Valsts Investīciju Programma</t>
  </si>
  <si>
    <t>2005-2014</t>
  </si>
  <si>
    <t>SM, Valsts Investīciju Programma, ERAF, Transporta drošības uzlabošana</t>
  </si>
  <si>
    <t>ES strukturālie fondi, INTERREG III-IV</t>
  </si>
  <si>
    <t>ES strukturālie fondi, Kohēzijas fonds, ERAF, INTERREG III-IV</t>
  </si>
  <si>
    <t>RAPLM, Valsts Investīciju Programma</t>
  </si>
  <si>
    <t>Pārējie Jūrmalas slimnīcas labiekārtošanas izdevumi, Vienības prospektā 19/21, Bulduri</t>
  </si>
  <si>
    <t>Jauna magnētiskās rezonanses aparāta iegāde Jūrmalas slimnīcai (25% pašvaldības finansējums)</t>
  </si>
  <si>
    <t>Bērnudārza celtniecība un inženiertīklu ierīkošana Tukuma ielā 9, Ķemeri</t>
  </si>
  <si>
    <t>Vaivaru pamatskolas sporta zāles būvniecība, Skautu ielā 2, Vaivari</t>
  </si>
  <si>
    <t>Jaunas nakts patversmes projektēšana un celtniecība Ķeguma ielā 9, Sloka</t>
  </si>
  <si>
    <t>Jūras un Ērgļu ielas renovācija</t>
  </si>
  <si>
    <t>Turaidas un Aizkraukles ielu rekonstrukcija</t>
  </si>
  <si>
    <t>Rīgas ielas rekonstrukcija</t>
  </si>
  <si>
    <t>Ūdens policijas posteņa izveide</t>
  </si>
  <si>
    <t>Pašvaldības iestādes "Sprīdītis" kapitālais remonts Rucavas 6 un projektēšana Sēravotu 9</t>
  </si>
  <si>
    <t>ES strukturālie fondi, Norvēģijas fonds, KM, Valsts Investīciju Programma</t>
  </si>
  <si>
    <t>Jūrmalas 1.ģimnāzijas sporta zāles celtniecība un stadiona rekonstrukcija</t>
  </si>
  <si>
    <t>Jūrmalas 1.ģimnāzijas bruģētā laukuma renovēšana</t>
  </si>
  <si>
    <t>Ķemeru parka paviljona-rotondas restaurācija un kūrorta parka atjaunošana</t>
  </si>
  <si>
    <t>Dzimtsarakstu nodaļas ēkas remonts</t>
  </si>
  <si>
    <t>Bērnudārza "Katrīna" ēkas renovācija, Salaspils ielā 4, Priedaine</t>
  </si>
  <si>
    <t>Energoefektīvu gaismekļu uzstādīšana</t>
  </si>
  <si>
    <t>Apstiprinātais Investīciju Plāns 2007.gadā</t>
  </si>
  <si>
    <t>Faktiskā Investīciju Plāna izpilde 2007.gadā</t>
  </si>
  <si>
    <t>Plānotās investīcijas 2008-2011</t>
  </si>
  <si>
    <t>2006-2012</t>
  </si>
  <si>
    <t>2007-2013</t>
  </si>
  <si>
    <t>Sporta zāles un stadiona būvniecība pie Lielupes vidusskolas, Aizputes ielā 1a, Lielupe</t>
  </si>
  <si>
    <t>Kohēzijas fonds</t>
  </si>
  <si>
    <t>Raunas ielas izbūve</t>
  </si>
  <si>
    <t>Jauna auto tilta pār Lielupi būvniecība (izpēte, projektēšana un celtniecības uzsākšana)</t>
  </si>
  <si>
    <t>Mellužu estrādes un parka rekonstrukcijas tehniskā projekta izstrāde</t>
  </si>
  <si>
    <t>Apstiprināts ar Jūrmalas pilsētas domes 2007.gada 6.decembra lēmumu Nr.1095</t>
  </si>
  <si>
    <t>(protokols Nr.23, 52.punkts)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</si>
</sst>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VL&quot;;\-#,##0\ &quot;LVL&quot;"/>
    <numFmt numFmtId="165" formatCode="#,##0\ &quot;LVL&quot;;[Red]\-#,##0\ &quot;LVL&quot;"/>
    <numFmt numFmtId="166" formatCode="#,##0.00\ &quot;LVL&quot;;\-#,##0.00\ &quot;LVL&quot;"/>
    <numFmt numFmtId="167" formatCode="#,##0.00\ &quot;LVL&quot;;[Red]\-#,##0.00\ &quot;LVL&quot;"/>
    <numFmt numFmtId="168" formatCode="_-* #,##0\ &quot;LVL&quot;_-;\-* #,##0\ &quot;LVL&quot;_-;_-* &quot;-&quot;\ &quot;LVL&quot;_-;_-@_-"/>
    <numFmt numFmtId="169" formatCode="_-* #,##0\ _L_V_L_-;\-* #,##0\ _L_V_L_-;_-* &quot;-&quot;\ _L_V_L_-;_-@_-"/>
    <numFmt numFmtId="170" formatCode="_-* #,##0.00\ &quot;LVL&quot;_-;\-* #,##0.00\ &quot;LVL&quot;_-;_-* &quot;-&quot;??\ &quot;LVL&quot;_-;_-@_-"/>
    <numFmt numFmtId="171" formatCode="_-* #,##0.00\ _L_V_L_-;\-* #,##0.00\ _L_V_L_-;_-* &quot;-&quot;??\ _L_V_L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  <numFmt numFmtId="195" formatCode="dd/mm/yy"/>
    <numFmt numFmtId="196" formatCode="0.000"/>
    <numFmt numFmtId="197" formatCode="[$€-2]\ #,##0.00_);[Red]\([$€-2]\ #,##0.00\)"/>
    <numFmt numFmtId="198" formatCode="#,##0.00_ ;[Red]\-#,##0.00\ "/>
    <numFmt numFmtId="199" formatCode="#,##0.0_ ;[Red]\-#,##0.0\ "/>
    <numFmt numFmtId="200" formatCode="#,##0_ ;[Red]\-#,##0\ "/>
    <numFmt numFmtId="201" formatCode="mm/dd/yy"/>
    <numFmt numFmtId="202" formatCode="d\-mmm\-yyyy"/>
  </numFmts>
  <fonts count="20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trike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wrapText="1"/>
    </xf>
    <xf numFmtId="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9" fontId="6" fillId="0" borderId="4" xfId="0" applyNumberFormat="1" applyFont="1" applyBorder="1" applyAlignment="1">
      <alignment horizontal="right"/>
    </xf>
    <xf numFmtId="200" fontId="6" fillId="3" borderId="3" xfId="0" applyNumberFormat="1" applyFont="1" applyFill="1" applyBorder="1" applyAlignment="1">
      <alignment/>
    </xf>
    <xf numFmtId="200" fontId="6" fillId="0" borderId="2" xfId="0" applyNumberFormat="1" applyFont="1" applyBorder="1" applyAlignment="1">
      <alignment/>
    </xf>
    <xf numFmtId="200" fontId="6" fillId="3" borderId="2" xfId="0" applyNumberFormat="1" applyFont="1" applyFill="1" applyBorder="1" applyAlignment="1">
      <alignment/>
    </xf>
    <xf numFmtId="200" fontId="6" fillId="0" borderId="2" xfId="0" applyNumberFormat="1" applyFont="1" applyFill="1" applyBorder="1" applyAlignment="1">
      <alignment/>
    </xf>
    <xf numFmtId="200" fontId="6" fillId="0" borderId="1" xfId="0" applyNumberFormat="1" applyFont="1" applyBorder="1" applyAlignment="1">
      <alignment/>
    </xf>
    <xf numFmtId="200" fontId="6" fillId="0" borderId="1" xfId="0" applyNumberFormat="1" applyFont="1" applyFill="1" applyBorder="1" applyAlignment="1">
      <alignment/>
    </xf>
    <xf numFmtId="200" fontId="6" fillId="0" borderId="4" xfId="0" applyNumberFormat="1" applyFont="1" applyBorder="1" applyAlignment="1">
      <alignment/>
    </xf>
    <xf numFmtId="200" fontId="6" fillId="0" borderId="4" xfId="0" applyNumberFormat="1" applyFont="1" applyFill="1" applyBorder="1" applyAlignment="1">
      <alignment/>
    </xf>
    <xf numFmtId="200" fontId="10" fillId="3" borderId="5" xfId="0" applyNumberFormat="1" applyFont="1" applyFill="1" applyBorder="1" applyAlignment="1">
      <alignment/>
    </xf>
    <xf numFmtId="200" fontId="6" fillId="3" borderId="6" xfId="0" applyNumberFormat="1" applyFont="1" applyFill="1" applyBorder="1" applyAlignment="1">
      <alignment horizontal="right"/>
    </xf>
    <xf numFmtId="200" fontId="6" fillId="0" borderId="7" xfId="0" applyNumberFormat="1" applyFont="1" applyBorder="1" applyAlignment="1">
      <alignment horizontal="right"/>
    </xf>
    <xf numFmtId="200" fontId="6" fillId="3" borderId="7" xfId="0" applyNumberFormat="1" applyFont="1" applyFill="1" applyBorder="1" applyAlignment="1">
      <alignment horizontal="right"/>
    </xf>
    <xf numFmtId="200" fontId="6" fillId="0" borderId="8" xfId="0" applyNumberFormat="1" applyFont="1" applyBorder="1" applyAlignment="1">
      <alignment horizontal="right"/>
    </xf>
    <xf numFmtId="200" fontId="6" fillId="0" borderId="4" xfId="0" applyNumberFormat="1" applyFont="1" applyBorder="1" applyAlignment="1">
      <alignment horizontal="right"/>
    </xf>
    <xf numFmtId="200" fontId="10" fillId="3" borderId="9" xfId="0" applyNumberFormat="1" applyFont="1" applyFill="1" applyBorder="1" applyAlignment="1">
      <alignment horizontal="right"/>
    </xf>
    <xf numFmtId="194" fontId="5" fillId="0" borderId="0" xfId="0" applyNumberFormat="1" applyFont="1" applyBorder="1" applyAlignment="1">
      <alignment horizontal="right"/>
    </xf>
    <xf numFmtId="194" fontId="5" fillId="3" borderId="10" xfId="0" applyNumberFormat="1" applyFont="1" applyFill="1" applyBorder="1" applyAlignment="1">
      <alignment horizontal="right" wrapText="1"/>
    </xf>
    <xf numFmtId="194" fontId="6" fillId="0" borderId="11" xfId="0" applyNumberFormat="1" applyFont="1" applyBorder="1" applyAlignment="1">
      <alignment horizontal="right"/>
    </xf>
    <xf numFmtId="194" fontId="5" fillId="3" borderId="11" xfId="0" applyNumberFormat="1" applyFont="1" applyFill="1" applyBorder="1" applyAlignment="1">
      <alignment horizontal="right" wrapText="1"/>
    </xf>
    <xf numFmtId="194" fontId="6" fillId="2" borderId="11" xfId="0" applyNumberFormat="1" applyFont="1" applyFill="1" applyBorder="1" applyAlignment="1">
      <alignment horizontal="right" wrapText="1"/>
    </xf>
    <xf numFmtId="194" fontId="6" fillId="0" borderId="11" xfId="0" applyNumberFormat="1" applyFont="1" applyFill="1" applyBorder="1" applyAlignment="1">
      <alignment horizontal="right" wrapText="1"/>
    </xf>
    <xf numFmtId="194" fontId="6" fillId="0" borderId="11" xfId="0" applyNumberFormat="1" applyFont="1" applyFill="1" applyBorder="1" applyAlignment="1">
      <alignment horizontal="right"/>
    </xf>
    <xf numFmtId="194" fontId="6" fillId="0" borderId="12" xfId="0" applyNumberFormat="1" applyFont="1" applyBorder="1" applyAlignment="1">
      <alignment horizontal="right"/>
    </xf>
    <xf numFmtId="194" fontId="6" fillId="0" borderId="4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Font="1" applyAlignment="1">
      <alignment horizontal="right"/>
    </xf>
    <xf numFmtId="10" fontId="6" fillId="3" borderId="3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10" fontId="10" fillId="3" borderId="5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justify"/>
    </xf>
    <xf numFmtId="0" fontId="6" fillId="0" borderId="2" xfId="0" applyFont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94" fontId="12" fillId="0" borderId="0" xfId="0" applyNumberFormat="1" applyFont="1" applyAlignment="1">
      <alignment horizontal="left"/>
    </xf>
    <xf numFmtId="200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9" fontId="6" fillId="0" borderId="2" xfId="0" applyNumberFormat="1" applyFont="1" applyFill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194" fontId="8" fillId="3" borderId="14" xfId="0" applyNumberFormat="1" applyFont="1" applyFill="1" applyBorder="1" applyAlignment="1">
      <alignment wrapText="1"/>
    </xf>
    <xf numFmtId="0" fontId="8" fillId="3" borderId="14" xfId="0" applyFont="1" applyFill="1" applyBorder="1" applyAlignment="1">
      <alignment wrapText="1"/>
    </xf>
    <xf numFmtId="199" fontId="8" fillId="3" borderId="14" xfId="0" applyNumberFormat="1" applyFont="1" applyFill="1" applyBorder="1" applyAlignment="1">
      <alignment horizontal="center" wrapText="1"/>
    </xf>
    <xf numFmtId="200" fontId="8" fillId="3" borderId="14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200" fontId="9" fillId="4" borderId="14" xfId="0" applyNumberFormat="1" applyFont="1" applyFill="1" applyBorder="1" applyAlignment="1">
      <alignment horizontal="right" wrapText="1"/>
    </xf>
    <xf numFmtId="200" fontId="9" fillId="0" borderId="14" xfId="0" applyNumberFormat="1" applyFont="1" applyFill="1" applyBorder="1" applyAlignment="1">
      <alignment horizontal="right"/>
    </xf>
    <xf numFmtId="200" fontId="9" fillId="4" borderId="14" xfId="0" applyNumberFormat="1" applyFont="1" applyFill="1" applyBorder="1" applyAlignment="1">
      <alignment horizontal="right"/>
    </xf>
    <xf numFmtId="200" fontId="9" fillId="2" borderId="14" xfId="0" applyNumberFormat="1" applyFont="1" applyFill="1" applyBorder="1" applyAlignment="1">
      <alignment horizontal="right"/>
    </xf>
    <xf numFmtId="200" fontId="9" fillId="4" borderId="14" xfId="0" applyNumberFormat="1" applyFont="1" applyFill="1" applyBorder="1" applyAlignment="1" quotePrefix="1">
      <alignment horizontal="right" wrapText="1"/>
    </xf>
    <xf numFmtId="0" fontId="9" fillId="0" borderId="14" xfId="0" applyFont="1" applyFill="1" applyBorder="1" applyAlignment="1">
      <alignment wrapText="1"/>
    </xf>
    <xf numFmtId="194" fontId="8" fillId="3" borderId="14" xfId="0" applyNumberFormat="1" applyFont="1" applyFill="1" applyBorder="1" applyAlignment="1">
      <alignment horizontal="right" wrapText="1"/>
    </xf>
    <xf numFmtId="200" fontId="9" fillId="0" borderId="14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94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0" fontId="16" fillId="0" borderId="14" xfId="0" applyFont="1" applyBorder="1" applyAlignment="1">
      <alignment horizontal="right" wrapText="1"/>
    </xf>
    <xf numFmtId="0" fontId="16" fillId="2" borderId="14" xfId="0" applyFont="1" applyFill="1" applyBorder="1" applyAlignment="1">
      <alignment horizontal="right" wrapText="1"/>
    </xf>
    <xf numFmtId="194" fontId="14" fillId="0" borderId="14" xfId="0" applyNumberFormat="1" applyFont="1" applyFill="1" applyBorder="1" applyAlignment="1">
      <alignment horizontal="right" wrapText="1"/>
    </xf>
    <xf numFmtId="200" fontId="17" fillId="4" borderId="14" xfId="0" applyNumberFormat="1" applyFont="1" applyFill="1" applyBorder="1" applyAlignment="1">
      <alignment horizontal="right" wrapText="1"/>
    </xf>
    <xf numFmtId="0" fontId="9" fillId="0" borderId="14" xfId="0" applyFont="1" applyBorder="1" applyAlignment="1">
      <alignment horizontal="left" wrapText="1"/>
    </xf>
    <xf numFmtId="0" fontId="16" fillId="0" borderId="14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/>
    </xf>
    <xf numFmtId="19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0" fontId="8" fillId="3" borderId="15" xfId="0" applyNumberFormat="1" applyFont="1" applyFill="1" applyBorder="1" applyAlignment="1">
      <alignment horizontal="center" wrapText="1"/>
    </xf>
    <xf numFmtId="200" fontId="8" fillId="3" borderId="16" xfId="0" applyNumberFormat="1" applyFont="1" applyFill="1" applyBorder="1" applyAlignment="1">
      <alignment horizontal="center" wrapText="1"/>
    </xf>
    <xf numFmtId="200" fontId="8" fillId="3" borderId="17" xfId="0" applyNumberFormat="1" applyFont="1" applyFill="1" applyBorder="1" applyAlignment="1">
      <alignment horizontal="center" wrapText="1"/>
    </xf>
    <xf numFmtId="200" fontId="9" fillId="4" borderId="18" xfId="0" applyNumberFormat="1" applyFont="1" applyFill="1" applyBorder="1" applyAlignment="1">
      <alignment horizontal="right" wrapText="1"/>
    </xf>
    <xf numFmtId="200" fontId="9" fillId="4" borderId="18" xfId="0" applyNumberFormat="1" applyFont="1" applyFill="1" applyBorder="1" applyAlignment="1" quotePrefix="1">
      <alignment horizontal="right" wrapText="1"/>
    </xf>
    <xf numFmtId="200" fontId="17" fillId="4" borderId="18" xfId="0" applyNumberFormat="1" applyFont="1" applyFill="1" applyBorder="1" applyAlignment="1">
      <alignment horizontal="right" wrapText="1"/>
    </xf>
    <xf numFmtId="200" fontId="9" fillId="0" borderId="15" xfId="0" applyNumberFormat="1" applyFont="1" applyFill="1" applyBorder="1" applyAlignment="1">
      <alignment horizontal="right" wrapText="1"/>
    </xf>
    <xf numFmtId="200" fontId="9" fillId="2" borderId="15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4" fontId="8" fillId="0" borderId="0" xfId="0" applyNumberFormat="1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94" fontId="8" fillId="0" borderId="19" xfId="0" applyNumberFormat="1" applyFont="1" applyFill="1" applyBorder="1" applyAlignment="1">
      <alignment horizontal="center"/>
    </xf>
    <xf numFmtId="194" fontId="8" fillId="0" borderId="19" xfId="0" applyNumberFormat="1" applyFont="1" applyFill="1" applyBorder="1" applyAlignment="1">
      <alignment horizontal="right"/>
    </xf>
    <xf numFmtId="194" fontId="8" fillId="0" borderId="19" xfId="0" applyNumberFormat="1" applyFont="1" applyFill="1" applyBorder="1" applyAlignment="1">
      <alignment horizontal="left"/>
    </xf>
    <xf numFmtId="200" fontId="8" fillId="0" borderId="19" xfId="0" applyNumberFormat="1" applyFont="1" applyFill="1" applyBorder="1" applyAlignment="1">
      <alignment horizontal="center"/>
    </xf>
    <xf numFmtId="194" fontId="8" fillId="5" borderId="23" xfId="0" applyNumberFormat="1" applyFont="1" applyFill="1" applyBorder="1" applyAlignment="1">
      <alignment horizontal="center" textRotation="90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24" xfId="0" applyFont="1" applyFill="1" applyBorder="1" applyAlignment="1">
      <alignment horizontal="center" vertical="center" wrapText="1"/>
    </xf>
    <xf numFmtId="200" fontId="8" fillId="5" borderId="24" xfId="0" applyNumberFormat="1" applyFont="1" applyFill="1" applyBorder="1" applyAlignment="1">
      <alignment horizontal="center" vertical="center" wrapText="1"/>
    </xf>
    <xf numFmtId="200" fontId="8" fillId="5" borderId="24" xfId="0" applyNumberFormat="1" applyFont="1" applyFill="1" applyBorder="1" applyAlignment="1">
      <alignment horizontal="center" wrapText="1"/>
    </xf>
    <xf numFmtId="194" fontId="8" fillId="4" borderId="25" xfId="0" applyNumberFormat="1" applyFont="1" applyFill="1" applyBorder="1" applyAlignment="1">
      <alignment horizontal="center"/>
    </xf>
    <xf numFmtId="194" fontId="8" fillId="4" borderId="19" xfId="0" applyNumberFormat="1" applyFont="1" applyFill="1" applyBorder="1" applyAlignment="1">
      <alignment horizontal="right"/>
    </xf>
    <xf numFmtId="194" fontId="8" fillId="4" borderId="19" xfId="0" applyNumberFormat="1" applyFont="1" applyFill="1" applyBorder="1" applyAlignment="1">
      <alignment horizontal="center"/>
    </xf>
    <xf numFmtId="194" fontId="8" fillId="4" borderId="19" xfId="0" applyNumberFormat="1" applyFont="1" applyFill="1" applyBorder="1" applyAlignment="1">
      <alignment horizontal="left"/>
    </xf>
    <xf numFmtId="200" fontId="8" fillId="4" borderId="19" xfId="0" applyNumberFormat="1" applyFont="1" applyFill="1" applyBorder="1" applyAlignment="1">
      <alignment horizontal="center"/>
    </xf>
    <xf numFmtId="3" fontId="8" fillId="4" borderId="19" xfId="0" applyNumberFormat="1" applyFont="1" applyFill="1" applyBorder="1" applyAlignment="1">
      <alignment horizontal="center"/>
    </xf>
    <xf numFmtId="194" fontId="8" fillId="3" borderId="14" xfId="0" applyNumberFormat="1" applyFont="1" applyFill="1" applyBorder="1" applyAlignment="1">
      <alignment wrapText="1"/>
    </xf>
    <xf numFmtId="0" fontId="8" fillId="3" borderId="14" xfId="0" applyFont="1" applyFill="1" applyBorder="1" applyAlignment="1">
      <alignment wrapText="1"/>
    </xf>
    <xf numFmtId="10" fontId="8" fillId="3" borderId="14" xfId="0" applyNumberFormat="1" applyFont="1" applyFill="1" applyBorder="1" applyAlignment="1">
      <alignment horizontal="center" wrapText="1"/>
    </xf>
    <xf numFmtId="10" fontId="8" fillId="3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194" fontId="8" fillId="3" borderId="14" xfId="0" applyNumberFormat="1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202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wrapText="1"/>
    </xf>
    <xf numFmtId="202" fontId="0" fillId="2" borderId="14" xfId="0" applyNumberFormat="1" applyFont="1" applyFill="1" applyBorder="1" applyAlignment="1">
      <alignment wrapText="1"/>
    </xf>
    <xf numFmtId="202" fontId="0" fillId="3" borderId="14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202" fontId="0" fillId="0" borderId="14" xfId="0" applyNumberFormat="1" applyFont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202" fontId="0" fillId="0" borderId="14" xfId="0" applyNumberFormat="1" applyFont="1" applyFill="1" applyBorder="1" applyAlignment="1">
      <alignment horizontal="right" wrapText="1"/>
    </xf>
    <xf numFmtId="202" fontId="0" fillId="0" borderId="14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200" fontId="9" fillId="0" borderId="14" xfId="0" applyNumberFormat="1" applyFont="1" applyBorder="1" applyAlignment="1">
      <alignment horizontal="right" wrapText="1"/>
    </xf>
    <xf numFmtId="200" fontId="9" fillId="2" borderId="14" xfId="0" applyNumberFormat="1" applyFont="1" applyFill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4" borderId="22" xfId="0" applyFont="1" applyFill="1" applyBorder="1" applyAlignment="1">
      <alignment horizontal="center" vertical="center" wrapText="1"/>
    </xf>
    <xf numFmtId="194" fontId="5" fillId="0" borderId="0" xfId="0" applyNumberFormat="1" applyFont="1" applyAlignment="1">
      <alignment/>
    </xf>
    <xf numFmtId="0" fontId="8" fillId="5" borderId="26" xfId="0" applyFont="1" applyFill="1" applyBorder="1" applyAlignment="1">
      <alignment horizontal="center"/>
    </xf>
    <xf numFmtId="3" fontId="8" fillId="5" borderId="27" xfId="0" applyNumberFormat="1" applyFont="1" applyFill="1" applyBorder="1" applyAlignment="1">
      <alignment horizontal="center"/>
    </xf>
    <xf numFmtId="200" fontId="8" fillId="3" borderId="18" xfId="0" applyNumberFormat="1" applyFont="1" applyFill="1" applyBorder="1" applyAlignment="1">
      <alignment horizontal="center" wrapText="1"/>
    </xf>
    <xf numFmtId="10" fontId="8" fillId="3" borderId="18" xfId="0" applyNumberFormat="1" applyFont="1" applyFill="1" applyBorder="1" applyAlignment="1">
      <alignment horizontal="center" wrapText="1"/>
    </xf>
    <xf numFmtId="200" fontId="8" fillId="3" borderId="28" xfId="0" applyNumberFormat="1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vertical="center" wrapText="1"/>
    </xf>
    <xf numFmtId="200" fontId="15" fillId="5" borderId="30" xfId="0" applyNumberFormat="1" applyFont="1" applyFill="1" applyBorder="1" applyAlignment="1">
      <alignment horizontal="center"/>
    </xf>
    <xf numFmtId="3" fontId="8" fillId="4" borderId="31" xfId="0" applyNumberFormat="1" applyFont="1" applyFill="1" applyBorder="1" applyAlignment="1">
      <alignment horizontal="center"/>
    </xf>
    <xf numFmtId="200" fontId="8" fillId="0" borderId="16" xfId="0" applyNumberFormat="1" applyFont="1" applyFill="1" applyBorder="1" applyAlignment="1">
      <alignment/>
    </xf>
    <xf numFmtId="200" fontId="8" fillId="0" borderId="16" xfId="0" applyNumberFormat="1" applyFont="1" applyFill="1" applyBorder="1" applyAlignment="1">
      <alignment/>
    </xf>
    <xf numFmtId="200" fontId="9" fillId="0" borderId="16" xfId="0" applyNumberFormat="1" applyFont="1" applyBorder="1" applyAlignment="1">
      <alignment/>
    </xf>
    <xf numFmtId="200" fontId="9" fillId="2" borderId="16" xfId="0" applyNumberFormat="1" applyFont="1" applyFill="1" applyBorder="1" applyAlignment="1">
      <alignment/>
    </xf>
    <xf numFmtId="200" fontId="9" fillId="0" borderId="16" xfId="0" applyNumberFormat="1" applyFont="1" applyFill="1" applyBorder="1" applyAlignment="1">
      <alignment/>
    </xf>
    <xf numFmtId="200" fontId="13" fillId="0" borderId="16" xfId="0" applyNumberFormat="1" applyFont="1" applyFill="1" applyBorder="1" applyAlignment="1">
      <alignment/>
    </xf>
    <xf numFmtId="200" fontId="13" fillId="2" borderId="16" xfId="0" applyNumberFormat="1" applyFont="1" applyFill="1" applyBorder="1" applyAlignment="1" quotePrefix="1">
      <alignment horizontal="right"/>
    </xf>
    <xf numFmtId="200" fontId="13" fillId="5" borderId="16" xfId="0" applyNumberFormat="1" applyFont="1" applyFill="1" applyBorder="1" applyAlignment="1">
      <alignment/>
    </xf>
    <xf numFmtId="200" fontId="13" fillId="2" borderId="16" xfId="0" applyNumberFormat="1" applyFont="1" applyFill="1" applyBorder="1" applyAlignment="1">
      <alignment/>
    </xf>
    <xf numFmtId="200" fontId="14" fillId="0" borderId="16" xfId="0" applyNumberFormat="1" applyFont="1" applyBorder="1" applyAlignment="1">
      <alignment/>
    </xf>
    <xf numFmtId="200" fontId="9" fillId="5" borderId="16" xfId="0" applyNumberFormat="1" applyFont="1" applyFill="1" applyBorder="1" applyAlignment="1">
      <alignment/>
    </xf>
    <xf numFmtId="200" fontId="9" fillId="4" borderId="18" xfId="0" applyNumberFormat="1" applyFont="1" applyFill="1" applyBorder="1" applyAlignment="1">
      <alignment horizontal="right"/>
    </xf>
    <xf numFmtId="200" fontId="8" fillId="5" borderId="16" xfId="0" applyNumberFormat="1" applyFont="1" applyFill="1" applyBorder="1" applyAlignment="1">
      <alignment/>
    </xf>
    <xf numFmtId="200" fontId="18" fillId="5" borderId="16" xfId="0" applyNumberFormat="1" applyFont="1" applyFill="1" applyBorder="1" applyAlignment="1" quotePrefix="1">
      <alignment horizontal="right"/>
    </xf>
    <xf numFmtId="200" fontId="9" fillId="0" borderId="14" xfId="0" applyNumberFormat="1" applyFont="1" applyBorder="1" applyAlignment="1">
      <alignment horizontal="right" wrapText="1"/>
    </xf>
    <xf numFmtId="200" fontId="9" fillId="0" borderId="14" xfId="0" applyNumberFormat="1" applyFont="1" applyFill="1" applyBorder="1" applyAlignment="1">
      <alignment horizontal="right" wrapText="1"/>
    </xf>
    <xf numFmtId="200" fontId="9" fillId="0" borderId="15" xfId="0" applyNumberFormat="1" applyFont="1" applyFill="1" applyBorder="1" applyAlignment="1">
      <alignment horizontal="right" wrapText="1"/>
    </xf>
    <xf numFmtId="200" fontId="9" fillId="4" borderId="14" xfId="0" applyNumberFormat="1" applyFont="1" applyFill="1" applyBorder="1" applyAlignment="1" quotePrefix="1">
      <alignment horizontal="right" wrapText="1"/>
    </xf>
    <xf numFmtId="200" fontId="9" fillId="4" borderId="14" xfId="0" applyNumberFormat="1" applyFont="1" applyFill="1" applyBorder="1" applyAlignment="1">
      <alignment horizontal="right" wrapText="1"/>
    </xf>
    <xf numFmtId="200" fontId="9" fillId="4" borderId="18" xfId="0" applyNumberFormat="1" applyFont="1" applyFill="1" applyBorder="1" applyAlignment="1">
      <alignment horizontal="right" wrapText="1"/>
    </xf>
    <xf numFmtId="200" fontId="9" fillId="0" borderId="14" xfId="0" applyNumberFormat="1" applyFont="1" applyFill="1" applyBorder="1" applyAlignment="1">
      <alignment horizontal="right"/>
    </xf>
    <xf numFmtId="200" fontId="9" fillId="4" borderId="18" xfId="0" applyNumberFormat="1" applyFont="1" applyFill="1" applyBorder="1" applyAlignment="1">
      <alignment horizontal="right"/>
    </xf>
    <xf numFmtId="200" fontId="14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right" wrapText="1"/>
    </xf>
    <xf numFmtId="200" fontId="9" fillId="0" borderId="16" xfId="0" applyNumberFormat="1" applyFont="1" applyBorder="1" applyAlignment="1">
      <alignment/>
    </xf>
    <xf numFmtId="0" fontId="9" fillId="0" borderId="14" xfId="0" applyFont="1" applyBorder="1" applyAlignment="1">
      <alignment horizontal="left" wrapText="1"/>
    </xf>
    <xf numFmtId="200" fontId="9" fillId="0" borderId="16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3" fontId="5" fillId="5" borderId="16" xfId="0" applyNumberFormat="1" applyFont="1" applyFill="1" applyBorder="1" applyAlignment="1">
      <alignment/>
    </xf>
    <xf numFmtId="200" fontId="5" fillId="0" borderId="7" xfId="0" applyNumberFormat="1" applyFont="1" applyBorder="1" applyAlignment="1">
      <alignment horizontal="right"/>
    </xf>
    <xf numFmtId="194" fontId="5" fillId="0" borderId="11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200" fontId="5" fillId="0" borderId="2" xfId="0" applyNumberFormat="1" applyFont="1" applyBorder="1" applyAlignment="1">
      <alignment/>
    </xf>
    <xf numFmtId="9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94" fontId="5" fillId="2" borderId="11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94" fontId="5" fillId="0" borderId="1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/>
    </xf>
    <xf numFmtId="200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200" fontId="8" fillId="4" borderId="17" xfId="0" applyNumberFormat="1" applyFont="1" applyFill="1" applyBorder="1" applyAlignment="1">
      <alignment horizontal="right" wrapText="1"/>
    </xf>
    <xf numFmtId="200" fontId="8" fillId="3" borderId="17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200" fontId="8" fillId="5" borderId="24" xfId="0" applyNumberFormat="1" applyFont="1" applyFill="1" applyBorder="1" applyAlignment="1">
      <alignment horizontal="center" vertical="center" wrapText="1"/>
    </xf>
    <xf numFmtId="200" fontId="8" fillId="4" borderId="19" xfId="0" applyNumberFormat="1" applyFont="1" applyFill="1" applyBorder="1" applyAlignment="1">
      <alignment horizontal="right"/>
    </xf>
    <xf numFmtId="200" fontId="8" fillId="0" borderId="19" xfId="0" applyNumberFormat="1" applyFont="1" applyFill="1" applyBorder="1" applyAlignment="1">
      <alignment horizontal="left"/>
    </xf>
    <xf numFmtId="200" fontId="4" fillId="3" borderId="14" xfId="0" applyNumberFormat="1" applyFont="1" applyFill="1" applyBorder="1" applyAlignment="1">
      <alignment wrapText="1"/>
    </xf>
    <xf numFmtId="200" fontId="4" fillId="0" borderId="14" xfId="0" applyNumberFormat="1" applyFont="1" applyBorder="1" applyAlignment="1">
      <alignment wrapText="1"/>
    </xf>
    <xf numFmtId="200" fontId="4" fillId="0" borderId="14" xfId="0" applyNumberFormat="1" applyFont="1" applyFill="1" applyBorder="1" applyAlignment="1">
      <alignment wrapText="1"/>
    </xf>
    <xf numFmtId="194" fontId="11" fillId="0" borderId="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0" xfId="0" applyFont="1" applyAlignment="1">
      <alignment horizontal="right"/>
    </xf>
    <xf numFmtId="10" fontId="4" fillId="3" borderId="14" xfId="0" applyNumberFormat="1" applyFont="1" applyFill="1" applyBorder="1" applyAlignment="1">
      <alignment wrapText="1"/>
    </xf>
    <xf numFmtId="0" fontId="8" fillId="4" borderId="33" xfId="0" applyFont="1" applyFill="1" applyBorder="1" applyAlignment="1">
      <alignment horizontal="center" wrapText="1"/>
    </xf>
    <xf numFmtId="200" fontId="4" fillId="0" borderId="0" xfId="0" applyNumberFormat="1" applyFont="1" applyAlignment="1">
      <alignment/>
    </xf>
    <xf numFmtId="200" fontId="9" fillId="4" borderId="16" xfId="0" applyNumberFormat="1" applyFont="1" applyFill="1" applyBorder="1" applyAlignment="1">
      <alignment horizontal="right" wrapText="1"/>
    </xf>
    <xf numFmtId="200" fontId="9" fillId="4" borderId="28" xfId="0" applyNumberFormat="1" applyFont="1" applyFill="1" applyBorder="1" applyAlignment="1">
      <alignment horizontal="right" wrapText="1"/>
    </xf>
    <xf numFmtId="194" fontId="14" fillId="6" borderId="14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200" fontId="8" fillId="3" borderId="34" xfId="0" applyNumberFormat="1" applyFont="1" applyFill="1" applyBorder="1" applyAlignment="1">
      <alignment horizontal="center" wrapText="1"/>
    </xf>
    <xf numFmtId="200" fontId="8" fillId="3" borderId="35" xfId="0" applyNumberFormat="1" applyFont="1" applyFill="1" applyBorder="1" applyAlignment="1">
      <alignment horizontal="center" wrapText="1"/>
    </xf>
    <xf numFmtId="200" fontId="8" fillId="3" borderId="36" xfId="0" applyNumberFormat="1" applyFont="1" applyFill="1" applyBorder="1" applyAlignment="1">
      <alignment horizontal="center" wrapText="1"/>
    </xf>
    <xf numFmtId="200" fontId="9" fillId="2" borderId="17" xfId="0" applyNumberFormat="1" applyFont="1" applyFill="1" applyBorder="1" applyAlignment="1">
      <alignment horizontal="right" wrapText="1"/>
    </xf>
    <xf numFmtId="200" fontId="9" fillId="2" borderId="17" xfId="0" applyNumberFormat="1" applyFont="1" applyFill="1" applyBorder="1" applyAlignment="1">
      <alignment horizontal="right"/>
    </xf>
    <xf numFmtId="200" fontId="9" fillId="0" borderId="17" xfId="0" applyNumberFormat="1" applyFont="1" applyFill="1" applyBorder="1" applyAlignment="1">
      <alignment horizontal="right" wrapText="1"/>
    </xf>
    <xf numFmtId="200" fontId="9" fillId="2" borderId="17" xfId="0" applyNumberFormat="1" applyFont="1" applyFill="1" applyBorder="1" applyAlignment="1">
      <alignment horizontal="right" wrapText="1"/>
    </xf>
    <xf numFmtId="200" fontId="13" fillId="2" borderId="17" xfId="0" applyNumberFormat="1" applyFont="1" applyFill="1" applyBorder="1" applyAlignment="1">
      <alignment horizontal="right" wrapText="1"/>
    </xf>
    <xf numFmtId="200" fontId="8" fillId="0" borderId="0" xfId="0" applyNumberFormat="1" applyFont="1" applyFill="1" applyBorder="1" applyAlignment="1">
      <alignment horizontal="center"/>
    </xf>
    <xf numFmtId="200" fontId="4" fillId="0" borderId="15" xfId="0" applyNumberFormat="1" applyFont="1" applyBorder="1" applyAlignment="1">
      <alignment wrapText="1"/>
    </xf>
    <xf numFmtId="200" fontId="9" fillId="0" borderId="20" xfId="0" applyNumberFormat="1" applyFont="1" applyFill="1" applyBorder="1" applyAlignment="1">
      <alignment horizontal="right" wrapText="1"/>
    </xf>
    <xf numFmtId="0" fontId="9" fillId="0" borderId="37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194" fontId="5" fillId="3" borderId="38" xfId="0" applyNumberFormat="1" applyFont="1" applyFill="1" applyBorder="1" applyAlignment="1">
      <alignment horizontal="right" wrapText="1"/>
    </xf>
    <xf numFmtId="0" fontId="5" fillId="3" borderId="39" xfId="0" applyFont="1" applyFill="1" applyBorder="1" applyAlignment="1">
      <alignment horizontal="left" wrapText="1"/>
    </xf>
    <xf numFmtId="0" fontId="6" fillId="3" borderId="39" xfId="0" applyFont="1" applyFill="1" applyBorder="1" applyAlignment="1">
      <alignment horizontal="left"/>
    </xf>
    <xf numFmtId="200" fontId="6" fillId="3" borderId="39" xfId="0" applyNumberFormat="1" applyFont="1" applyFill="1" applyBorder="1" applyAlignment="1">
      <alignment/>
    </xf>
    <xf numFmtId="10" fontId="6" fillId="3" borderId="39" xfId="0" applyNumberFormat="1" applyFont="1" applyFill="1" applyBorder="1" applyAlignment="1">
      <alignment horizontal="right"/>
    </xf>
    <xf numFmtId="200" fontId="6" fillId="3" borderId="40" xfId="0" applyNumberFormat="1" applyFont="1" applyFill="1" applyBorder="1" applyAlignment="1">
      <alignment horizontal="right"/>
    </xf>
    <xf numFmtId="194" fontId="5" fillId="0" borderId="1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/>
    </xf>
    <xf numFmtId="200" fontId="5" fillId="0" borderId="2" xfId="0" applyNumberFormat="1" applyFont="1" applyFill="1" applyBorder="1" applyAlignment="1">
      <alignment/>
    </xf>
    <xf numFmtId="9" fontId="5" fillId="0" borderId="2" xfId="0" applyNumberFormat="1" applyFont="1" applyBorder="1" applyAlignment="1">
      <alignment horizontal="right"/>
    </xf>
    <xf numFmtId="200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" fontId="5" fillId="3" borderId="41" xfId="0" applyNumberFormat="1" applyFont="1" applyFill="1" applyBorder="1" applyAlignment="1">
      <alignment horizontal="center" wrapText="1"/>
    </xf>
    <xf numFmtId="0" fontId="9" fillId="0" borderId="42" xfId="0" applyFont="1" applyBorder="1" applyAlignment="1">
      <alignment horizontal="left" wrapText="1"/>
    </xf>
    <xf numFmtId="0" fontId="0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wrapText="1"/>
    </xf>
    <xf numFmtId="202" fontId="0" fillId="0" borderId="42" xfId="0" applyNumberFormat="1" applyFont="1" applyBorder="1" applyAlignment="1">
      <alignment wrapText="1"/>
    </xf>
    <xf numFmtId="200" fontId="4" fillId="0" borderId="42" xfId="0" applyNumberFormat="1" applyFont="1" applyBorder="1" applyAlignment="1">
      <alignment wrapText="1"/>
    </xf>
    <xf numFmtId="200" fontId="9" fillId="0" borderId="42" xfId="0" applyNumberFormat="1" applyFont="1" applyBorder="1" applyAlignment="1">
      <alignment horizontal="right" wrapText="1"/>
    </xf>
    <xf numFmtId="200" fontId="9" fillId="0" borderId="42" xfId="0" applyNumberFormat="1" applyFont="1" applyFill="1" applyBorder="1" applyAlignment="1">
      <alignment horizontal="right" wrapText="1"/>
    </xf>
    <xf numFmtId="200" fontId="9" fillId="0" borderId="23" xfId="0" applyNumberFormat="1" applyFont="1" applyFill="1" applyBorder="1" applyAlignment="1">
      <alignment horizontal="right" wrapText="1"/>
    </xf>
    <xf numFmtId="200" fontId="8" fillId="4" borderId="43" xfId="0" applyNumberFormat="1" applyFont="1" applyFill="1" applyBorder="1" applyAlignment="1">
      <alignment horizontal="right" wrapText="1"/>
    </xf>
    <xf numFmtId="200" fontId="9" fillId="4" borderId="42" xfId="0" applyNumberFormat="1" applyFont="1" applyFill="1" applyBorder="1" applyAlignment="1">
      <alignment horizontal="right" wrapText="1"/>
    </xf>
    <xf numFmtId="200" fontId="9" fillId="4" borderId="44" xfId="0" applyNumberFormat="1" applyFont="1" applyFill="1" applyBorder="1" applyAlignment="1">
      <alignment horizontal="right" wrapText="1"/>
    </xf>
    <xf numFmtId="200" fontId="9" fillId="2" borderId="43" xfId="0" applyNumberFormat="1" applyFont="1" applyFill="1" applyBorder="1" applyAlignment="1">
      <alignment horizontal="right" wrapText="1"/>
    </xf>
    <xf numFmtId="200" fontId="9" fillId="0" borderId="42" xfId="0" applyNumberFormat="1" applyFont="1" applyFill="1" applyBorder="1" applyAlignment="1">
      <alignment horizontal="right"/>
    </xf>
    <xf numFmtId="194" fontId="5" fillId="3" borderId="45" xfId="0" applyNumberFormat="1" applyFont="1" applyFill="1" applyBorder="1" applyAlignment="1">
      <alignment wrapText="1"/>
    </xf>
    <xf numFmtId="0" fontId="5" fillId="3" borderId="46" xfId="0" applyFont="1" applyFill="1" applyBorder="1" applyAlignment="1">
      <alignment wrapText="1"/>
    </xf>
    <xf numFmtId="3" fontId="6" fillId="3" borderId="46" xfId="0" applyNumberFormat="1" applyFont="1" applyFill="1" applyBorder="1" applyAlignment="1">
      <alignment horizontal="center" wrapText="1"/>
    </xf>
    <xf numFmtId="3" fontId="6" fillId="3" borderId="46" xfId="0" applyNumberFormat="1" applyFont="1" applyFill="1" applyBorder="1" applyAlignment="1">
      <alignment wrapText="1"/>
    </xf>
    <xf numFmtId="202" fontId="6" fillId="3" borderId="46" xfId="0" applyNumberFormat="1" applyFont="1" applyFill="1" applyBorder="1" applyAlignment="1">
      <alignment wrapText="1"/>
    </xf>
    <xf numFmtId="200" fontId="5" fillId="3" borderId="46" xfId="0" applyNumberFormat="1" applyFont="1" applyFill="1" applyBorder="1" applyAlignment="1">
      <alignment wrapText="1"/>
    </xf>
    <xf numFmtId="200" fontId="5" fillId="3" borderId="46" xfId="0" applyNumberFormat="1" applyFont="1" applyFill="1" applyBorder="1" applyAlignment="1">
      <alignment horizontal="center" wrapText="1"/>
    </xf>
    <xf numFmtId="200" fontId="5" fillId="3" borderId="47" xfId="0" applyNumberFormat="1" applyFont="1" applyFill="1" applyBorder="1" applyAlignment="1">
      <alignment horizontal="center" wrapText="1"/>
    </xf>
    <xf numFmtId="200" fontId="5" fillId="3" borderId="48" xfId="0" applyNumberFormat="1" applyFont="1" applyFill="1" applyBorder="1" applyAlignment="1">
      <alignment horizontal="center" wrapText="1"/>
    </xf>
    <xf numFmtId="3" fontId="5" fillId="3" borderId="47" xfId="0" applyNumberFormat="1" applyFont="1" applyFill="1" applyBorder="1" applyAlignment="1">
      <alignment horizontal="center" wrapText="1"/>
    </xf>
    <xf numFmtId="3" fontId="5" fillId="3" borderId="46" xfId="0" applyNumberFormat="1" applyFont="1" applyFill="1" applyBorder="1" applyAlignment="1">
      <alignment horizontal="center" wrapText="1"/>
    </xf>
    <xf numFmtId="3" fontId="5" fillId="3" borderId="49" xfId="0" applyNumberFormat="1" applyFont="1" applyFill="1" applyBorder="1" applyAlignment="1">
      <alignment horizontal="center" wrapText="1"/>
    </xf>
    <xf numFmtId="200" fontId="8" fillId="5" borderId="16" xfId="0" applyNumberFormat="1" applyFont="1" applyFill="1" applyBorder="1" applyAlignment="1">
      <alignment/>
    </xf>
    <xf numFmtId="194" fontId="6" fillId="0" borderId="11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200" fontId="6" fillId="0" borderId="2" xfId="0" applyNumberFormat="1" applyFont="1" applyFill="1" applyBorder="1" applyAlignment="1">
      <alignment/>
    </xf>
    <xf numFmtId="200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200" fontId="19" fillId="5" borderId="24" xfId="0" applyNumberFormat="1" applyFont="1" applyFill="1" applyBorder="1" applyAlignment="1">
      <alignment horizontal="center" vertical="center" wrapText="1"/>
    </xf>
    <xf numFmtId="200" fontId="19" fillId="5" borderId="24" xfId="0" applyNumberFormat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right"/>
    </xf>
    <xf numFmtId="1" fontId="14" fillId="6" borderId="14" xfId="0" applyNumberFormat="1" applyFont="1" applyFill="1" applyBorder="1" applyAlignment="1">
      <alignment horizontal="right" wrapText="1"/>
    </xf>
    <xf numFmtId="1" fontId="14" fillId="0" borderId="14" xfId="0" applyNumberFormat="1" applyFont="1" applyFill="1" applyBorder="1" applyAlignment="1">
      <alignment horizontal="right" wrapText="1"/>
    </xf>
    <xf numFmtId="1" fontId="9" fillId="6" borderId="14" xfId="0" applyNumberFormat="1" applyFont="1" applyFill="1" applyBorder="1" applyAlignment="1">
      <alignment horizontal="right" wrapText="1"/>
    </xf>
    <xf numFmtId="1" fontId="14" fillId="6" borderId="42" xfId="0" applyNumberFormat="1" applyFont="1" applyFill="1" applyBorder="1" applyAlignment="1">
      <alignment horizontal="right" wrapText="1"/>
    </xf>
    <xf numFmtId="0" fontId="8" fillId="0" borderId="50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0" fontId="8" fillId="0" borderId="5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94" fontId="11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94" fontId="8" fillId="0" borderId="65" xfId="0" applyNumberFormat="1" applyFont="1" applyBorder="1" applyAlignment="1">
      <alignment horizontal="center" textRotation="90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5" fillId="0" borderId="6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11" fillId="0" borderId="0" xfId="0" applyFont="1" applyBorder="1" applyAlignment="1">
      <alignment horizontal="left"/>
    </xf>
    <xf numFmtId="0" fontId="10" fillId="3" borderId="68" xfId="0" applyFont="1" applyFill="1" applyBorder="1" applyAlignment="1">
      <alignment horizontal="right"/>
    </xf>
    <xf numFmtId="0" fontId="10" fillId="3" borderId="69" xfId="0" applyFont="1" applyFill="1" applyBorder="1" applyAlignment="1">
      <alignment horizontal="right"/>
    </xf>
    <xf numFmtId="0" fontId="10" fillId="3" borderId="70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0" fillId="0" borderId="5" xfId="0" applyBorder="1" applyAlignment="1">
      <alignment/>
    </xf>
    <xf numFmtId="194" fontId="5" fillId="0" borderId="71" xfId="0" applyNumberFormat="1" applyFont="1" applyBorder="1" applyAlignment="1">
      <alignment horizontal="left" vertical="justify"/>
    </xf>
    <xf numFmtId="194" fontId="5" fillId="0" borderId="72" xfId="0" applyNumberFormat="1" applyFont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4"/>
  <sheetViews>
    <sheetView zoomScale="90" zoomScaleNormal="9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90.57421875" style="1" customWidth="1"/>
    <col min="3" max="3" width="21.57421875" style="17" hidden="1" customWidth="1"/>
    <col min="4" max="4" width="27.7109375" style="1" hidden="1" customWidth="1"/>
    <col min="5" max="5" width="12.57421875" style="1" hidden="1" customWidth="1"/>
    <col min="6" max="8" width="12.57421875" style="142" hidden="1" customWidth="1"/>
    <col min="9" max="9" width="14.8515625" style="1" customWidth="1"/>
    <col min="10" max="11" width="12.00390625" style="1" customWidth="1"/>
    <col min="12" max="14" width="10.7109375" style="1" customWidth="1"/>
    <col min="15" max="15" width="7.57421875" style="1" hidden="1" customWidth="1"/>
    <col min="16" max="16" width="8.57421875" style="1" hidden="1" customWidth="1"/>
    <col min="17" max="17" width="8.00390625" style="1" hidden="1" customWidth="1"/>
    <col min="18" max="18" width="13.57421875" style="1" customWidth="1"/>
    <col min="19" max="21" width="10.00390625" style="1" customWidth="1"/>
    <col min="22" max="22" width="12.8515625" style="1" hidden="1" customWidth="1"/>
    <col min="23" max="23" width="14.140625" style="1" customWidth="1"/>
  </cols>
  <sheetData>
    <row r="1" spans="1:23" ht="15.75">
      <c r="A1" s="165"/>
      <c r="B1" s="92"/>
      <c r="C1" s="104"/>
      <c r="D1" s="92"/>
      <c r="E1" s="92"/>
      <c r="F1" s="226"/>
      <c r="G1" s="226"/>
      <c r="H1" s="226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236" t="s">
        <v>180</v>
      </c>
    </row>
    <row r="2" spans="1:23" ht="16.5" customHeight="1">
      <c r="A2" s="94"/>
      <c r="B2" s="92"/>
      <c r="C2" s="104"/>
      <c r="D2" s="92"/>
      <c r="E2" s="92"/>
      <c r="F2" s="226"/>
      <c r="G2" s="226"/>
      <c r="H2" s="226"/>
      <c r="I2" s="92"/>
      <c r="J2" s="92"/>
      <c r="K2" s="92"/>
      <c r="L2" s="92"/>
      <c r="M2" s="92"/>
      <c r="N2" s="92"/>
      <c r="O2" s="92"/>
      <c r="P2" s="92"/>
      <c r="Q2" s="95"/>
      <c r="R2" s="95"/>
      <c r="S2" s="95"/>
      <c r="T2" s="95"/>
      <c r="U2" s="95"/>
      <c r="V2" s="92"/>
      <c r="W2" s="95" t="s">
        <v>275</v>
      </c>
    </row>
    <row r="3" spans="1:23" ht="12.75" customHeight="1">
      <c r="A3" s="94"/>
      <c r="B3" s="92"/>
      <c r="C3" s="104"/>
      <c r="D3" s="92"/>
      <c r="E3" s="92"/>
      <c r="F3" s="226"/>
      <c r="G3" s="226"/>
      <c r="H3" s="226"/>
      <c r="I3" s="92"/>
      <c r="J3" s="92"/>
      <c r="K3" s="92"/>
      <c r="L3" s="92"/>
      <c r="M3" s="92"/>
      <c r="N3" s="95"/>
      <c r="O3" s="95"/>
      <c r="P3" s="95"/>
      <c r="Q3" s="95"/>
      <c r="R3" s="95"/>
      <c r="S3" s="92"/>
      <c r="T3" s="95"/>
      <c r="U3" s="95"/>
      <c r="V3" s="95"/>
      <c r="W3" s="93" t="s">
        <v>276</v>
      </c>
    </row>
    <row r="4" spans="1:23" ht="16.5" customHeight="1">
      <c r="A4" s="339" t="s">
        <v>234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ht="2.25" customHeight="1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45" customHeight="1">
      <c r="A6" s="350" t="s">
        <v>5</v>
      </c>
      <c r="B6" s="344" t="s">
        <v>0</v>
      </c>
      <c r="C6" s="344" t="s">
        <v>90</v>
      </c>
      <c r="D6" s="344" t="s">
        <v>140</v>
      </c>
      <c r="E6" s="344" t="s">
        <v>95</v>
      </c>
      <c r="F6" s="320" t="s">
        <v>217</v>
      </c>
      <c r="G6" s="320" t="s">
        <v>138</v>
      </c>
      <c r="H6" s="323" t="s">
        <v>139</v>
      </c>
      <c r="I6" s="344" t="s">
        <v>265</v>
      </c>
      <c r="J6" s="336" t="s">
        <v>266</v>
      </c>
      <c r="K6" s="324" t="s">
        <v>267</v>
      </c>
      <c r="L6" s="333">
        <v>2008</v>
      </c>
      <c r="M6" s="334"/>
      <c r="N6" s="334"/>
      <c r="O6" s="334"/>
      <c r="P6" s="334"/>
      <c r="Q6" s="334"/>
      <c r="R6" s="335"/>
      <c r="S6" s="117">
        <v>2009</v>
      </c>
      <c r="T6" s="164">
        <v>2010</v>
      </c>
      <c r="U6" s="118">
        <v>2011</v>
      </c>
      <c r="V6" s="171" t="s">
        <v>216</v>
      </c>
      <c r="W6" s="327" t="s">
        <v>221</v>
      </c>
    </row>
    <row r="7" spans="1:23" ht="15" customHeight="1">
      <c r="A7" s="351"/>
      <c r="B7" s="321"/>
      <c r="C7" s="321"/>
      <c r="D7" s="321"/>
      <c r="E7" s="321"/>
      <c r="F7" s="321"/>
      <c r="G7" s="321"/>
      <c r="H7" s="321"/>
      <c r="I7" s="345"/>
      <c r="J7" s="337"/>
      <c r="K7" s="325"/>
      <c r="L7" s="342" t="s">
        <v>132</v>
      </c>
      <c r="M7" s="318" t="s">
        <v>133</v>
      </c>
      <c r="N7" s="318" t="s">
        <v>134</v>
      </c>
      <c r="O7" s="347" t="s">
        <v>219</v>
      </c>
      <c r="P7" s="348"/>
      <c r="Q7" s="349"/>
      <c r="R7" s="329" t="s">
        <v>218</v>
      </c>
      <c r="S7" s="331" t="s">
        <v>164</v>
      </c>
      <c r="T7" s="318" t="s">
        <v>164</v>
      </c>
      <c r="U7" s="340" t="s">
        <v>164</v>
      </c>
      <c r="V7" s="329" t="s">
        <v>165</v>
      </c>
      <c r="W7" s="328"/>
    </row>
    <row r="8" spans="1:23" ht="45.75" customHeight="1" thickBot="1">
      <c r="A8" s="352"/>
      <c r="B8" s="322"/>
      <c r="C8" s="322"/>
      <c r="D8" s="322"/>
      <c r="E8" s="322"/>
      <c r="F8" s="322"/>
      <c r="G8" s="322"/>
      <c r="H8" s="322"/>
      <c r="I8" s="346"/>
      <c r="J8" s="338"/>
      <c r="K8" s="326"/>
      <c r="L8" s="343"/>
      <c r="M8" s="319"/>
      <c r="N8" s="319"/>
      <c r="O8" s="238" t="s">
        <v>91</v>
      </c>
      <c r="P8" s="238" t="s">
        <v>92</v>
      </c>
      <c r="Q8" s="238" t="s">
        <v>93</v>
      </c>
      <c r="R8" s="330"/>
      <c r="S8" s="332"/>
      <c r="T8" s="319"/>
      <c r="U8" s="341"/>
      <c r="V8" s="330"/>
      <c r="W8" s="317"/>
    </row>
    <row r="9" spans="1:23" ht="8.25" customHeight="1">
      <c r="A9" s="120"/>
      <c r="B9" s="121"/>
      <c r="C9" s="121"/>
      <c r="D9" s="121"/>
      <c r="E9" s="121"/>
      <c r="F9" s="227"/>
      <c r="G9" s="227"/>
      <c r="H9" s="227"/>
      <c r="I9" s="121"/>
      <c r="J9" s="121"/>
      <c r="K9" s="122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4"/>
    </row>
    <row r="10" spans="1:23" ht="15">
      <c r="A10" s="127"/>
      <c r="B10" s="128" t="s">
        <v>141</v>
      </c>
      <c r="C10" s="129"/>
      <c r="D10" s="129"/>
      <c r="E10" s="129"/>
      <c r="F10" s="228"/>
      <c r="G10" s="228"/>
      <c r="H10" s="228"/>
      <c r="I10" s="130"/>
      <c r="J10" s="130"/>
      <c r="K10" s="131"/>
      <c r="L10" s="310">
        <f>M10+N10+R10</f>
        <v>21923</v>
      </c>
      <c r="M10" s="311">
        <v>9000</v>
      </c>
      <c r="N10" s="311">
        <v>12000</v>
      </c>
      <c r="O10" s="311"/>
      <c r="P10" s="311"/>
      <c r="Q10" s="311"/>
      <c r="R10" s="311">
        <f>R11</f>
        <v>923</v>
      </c>
      <c r="S10" s="311">
        <v>25000</v>
      </c>
      <c r="T10" s="311">
        <v>30000</v>
      </c>
      <c r="U10" s="311">
        <v>30000</v>
      </c>
      <c r="V10" s="172">
        <v>15000</v>
      </c>
      <c r="W10" s="166"/>
    </row>
    <row r="11" spans="1:23" ht="15">
      <c r="A11" s="132"/>
      <c r="B11" s="133" t="s">
        <v>144</v>
      </c>
      <c r="C11" s="134"/>
      <c r="D11" s="135"/>
      <c r="E11" s="135"/>
      <c r="F11" s="229">
        <f>I11+L11+S11+T11+U11+V11-R11</f>
        <v>183761.45</v>
      </c>
      <c r="G11" s="229">
        <v>12238.6</v>
      </c>
      <c r="H11" s="229">
        <v>6263.8</v>
      </c>
      <c r="I11" s="136">
        <f aca="true" t="shared" si="0" ref="I11:V11">I13+I24+I37+I89+I101+I127+I142+I197+I236</f>
        <v>22723.83</v>
      </c>
      <c r="J11" s="136">
        <f t="shared" si="0"/>
        <v>21239.83</v>
      </c>
      <c r="K11" s="136">
        <f>K13+K24+K37+K89+K101+K127+K142+K197+K236</f>
        <v>161960.62</v>
      </c>
      <c r="L11" s="136">
        <f t="shared" si="0"/>
        <v>21691.5</v>
      </c>
      <c r="M11" s="136">
        <f t="shared" si="0"/>
        <v>8809.5</v>
      </c>
      <c r="N11" s="136">
        <f t="shared" si="0"/>
        <v>11959</v>
      </c>
      <c r="O11" s="136">
        <f t="shared" si="0"/>
        <v>0</v>
      </c>
      <c r="P11" s="136">
        <f t="shared" si="0"/>
        <v>0</v>
      </c>
      <c r="Q11" s="136">
        <f t="shared" si="0"/>
        <v>0</v>
      </c>
      <c r="R11" s="136">
        <f t="shared" si="0"/>
        <v>923</v>
      </c>
      <c r="S11" s="137">
        <f t="shared" si="0"/>
        <v>37132.5</v>
      </c>
      <c r="T11" s="137">
        <f t="shared" si="0"/>
        <v>53562.619999999995</v>
      </c>
      <c r="U11" s="137">
        <f t="shared" si="0"/>
        <v>49574</v>
      </c>
      <c r="V11" s="173">
        <f t="shared" si="0"/>
        <v>0</v>
      </c>
      <c r="W11" s="167">
        <f>SUM(W13:W254)</f>
        <v>190615.17650000006</v>
      </c>
    </row>
    <row r="12" spans="1:23" ht="10.5" customHeight="1">
      <c r="A12" s="123"/>
      <c r="B12" s="124"/>
      <c r="C12" s="123"/>
      <c r="D12" s="125"/>
      <c r="E12" s="125"/>
      <c r="F12" s="230"/>
      <c r="G12" s="230"/>
      <c r="H12" s="230"/>
      <c r="I12" s="126"/>
      <c r="J12" s="126"/>
      <c r="K12" s="126"/>
      <c r="L12" s="252"/>
      <c r="M12" s="252"/>
      <c r="N12" s="252"/>
      <c r="O12" s="252"/>
      <c r="P12" s="252"/>
      <c r="Q12" s="252"/>
      <c r="R12" s="252"/>
      <c r="S12" s="243"/>
      <c r="T12" s="243"/>
      <c r="U12" s="243"/>
      <c r="V12" s="243"/>
      <c r="W12" s="115"/>
    </row>
    <row r="13" spans="1:23" ht="15.75" customHeight="1">
      <c r="A13" s="79">
        <v>1</v>
      </c>
      <c r="B13" s="80" t="s">
        <v>1</v>
      </c>
      <c r="C13" s="144"/>
      <c r="D13" s="145"/>
      <c r="E13" s="145"/>
      <c r="F13" s="231">
        <f>I13+L13+S13+T13+U13+V13-R13</f>
        <v>2656</v>
      </c>
      <c r="G13" s="231">
        <v>251</v>
      </c>
      <c r="H13" s="231">
        <v>190</v>
      </c>
      <c r="I13" s="82">
        <f>SUM(I15:I23)-I18-I20-I22</f>
        <v>579</v>
      </c>
      <c r="J13" s="106">
        <f>SUM(J15:J23)-J18-J20-J22</f>
        <v>140</v>
      </c>
      <c r="K13" s="82">
        <f>L13+S13+T13+U13</f>
        <v>2077</v>
      </c>
      <c r="L13" s="244">
        <f>M13+N13+R13</f>
        <v>927</v>
      </c>
      <c r="M13" s="245">
        <f aca="true" t="shared" si="1" ref="M13:U13">SUM(M15:M23)-M18-M20-M22</f>
        <v>527</v>
      </c>
      <c r="N13" s="245">
        <f t="shared" si="1"/>
        <v>400</v>
      </c>
      <c r="O13" s="245">
        <f t="shared" si="1"/>
        <v>0</v>
      </c>
      <c r="P13" s="245">
        <f t="shared" si="1"/>
        <v>0</v>
      </c>
      <c r="Q13" s="245">
        <f t="shared" si="1"/>
        <v>0</v>
      </c>
      <c r="R13" s="246">
        <f t="shared" si="1"/>
        <v>0</v>
      </c>
      <c r="S13" s="244">
        <f t="shared" si="1"/>
        <v>1010</v>
      </c>
      <c r="T13" s="245">
        <f t="shared" si="1"/>
        <v>130</v>
      </c>
      <c r="U13" s="245">
        <f t="shared" si="1"/>
        <v>10</v>
      </c>
      <c r="V13" s="246">
        <f>SUM(V15:V22)-V18-V20-V22</f>
        <v>0</v>
      </c>
      <c r="W13" s="174"/>
    </row>
    <row r="14" spans="1:23" s="142" customFormat="1" ht="15.75" customHeight="1">
      <c r="A14" s="138"/>
      <c r="B14" s="139" t="s">
        <v>32</v>
      </c>
      <c r="C14" s="144"/>
      <c r="D14" s="145"/>
      <c r="E14" s="145"/>
      <c r="F14" s="231"/>
      <c r="G14" s="237">
        <v>0.020508881734838953</v>
      </c>
      <c r="H14" s="237">
        <v>0.03033302468150324</v>
      </c>
      <c r="I14" s="140">
        <f aca="true" t="shared" si="2" ref="I14:N14">I13/I$255</f>
        <v>0.02547985968914571</v>
      </c>
      <c r="J14" s="140">
        <f t="shared" si="2"/>
        <v>0.006591389855756849</v>
      </c>
      <c r="K14" s="140">
        <f>K13/K$255</f>
        <v>0.01282410502009686</v>
      </c>
      <c r="L14" s="141">
        <f t="shared" si="2"/>
        <v>0.04273563377359795</v>
      </c>
      <c r="M14" s="140">
        <f t="shared" si="2"/>
        <v>0.059821783302117036</v>
      </c>
      <c r="N14" s="140">
        <f t="shared" si="2"/>
        <v>0.03344761267664521</v>
      </c>
      <c r="O14" s="140"/>
      <c r="P14" s="140"/>
      <c r="Q14" s="140"/>
      <c r="R14" s="169">
        <f>R13/R$255</f>
        <v>0</v>
      </c>
      <c r="S14" s="141">
        <f>S13/S$255</f>
        <v>0.027199892277654347</v>
      </c>
      <c r="T14" s="140">
        <f>T13/T$255</f>
        <v>0.0024270657409962396</v>
      </c>
      <c r="U14" s="140">
        <f>U13/U$255</f>
        <v>0.000201718642836971</v>
      </c>
      <c r="V14" s="169" t="e">
        <f>V13/V$255</f>
        <v>#DIV/0!</v>
      </c>
      <c r="W14" s="175"/>
    </row>
    <row r="15" spans="1:23" ht="15.75" customHeight="1">
      <c r="A15" s="313">
        <v>1</v>
      </c>
      <c r="B15" s="83" t="s">
        <v>136</v>
      </c>
      <c r="C15" s="146" t="s">
        <v>119</v>
      </c>
      <c r="D15" s="147"/>
      <c r="E15" s="148">
        <v>36833</v>
      </c>
      <c r="F15" s="232">
        <f aca="true" t="shared" si="3" ref="F15:F24">I15+L15+S15+T15+U15+V15-R15</f>
        <v>330</v>
      </c>
      <c r="G15" s="232">
        <v>61</v>
      </c>
      <c r="H15" s="232">
        <v>0</v>
      </c>
      <c r="I15" s="161">
        <v>100</v>
      </c>
      <c r="J15" s="112">
        <v>100</v>
      </c>
      <c r="K15" s="91">
        <f aca="true" t="shared" si="4" ref="K15:K24">L15+S15+T15+U15</f>
        <v>230</v>
      </c>
      <c r="L15" s="224">
        <f>M15+N15+R15</f>
        <v>200</v>
      </c>
      <c r="M15" s="84">
        <v>200</v>
      </c>
      <c r="N15" s="84"/>
      <c r="O15" s="84"/>
      <c r="P15" s="84"/>
      <c r="Q15" s="84"/>
      <c r="R15" s="109"/>
      <c r="S15" s="247">
        <v>20</v>
      </c>
      <c r="T15" s="84">
        <v>10</v>
      </c>
      <c r="U15" s="85"/>
      <c r="V15" s="185"/>
      <c r="W15" s="176"/>
    </row>
    <row r="16" spans="1:23" ht="15.75" customHeight="1">
      <c r="A16" s="313">
        <v>2</v>
      </c>
      <c r="B16" s="83" t="s">
        <v>262</v>
      </c>
      <c r="C16" s="146"/>
      <c r="D16" s="147"/>
      <c r="E16" s="148"/>
      <c r="F16" s="232">
        <f t="shared" si="3"/>
        <v>57</v>
      </c>
      <c r="G16" s="232"/>
      <c r="H16" s="232"/>
      <c r="I16" s="161"/>
      <c r="J16" s="112"/>
      <c r="K16" s="91">
        <f t="shared" si="4"/>
        <v>57</v>
      </c>
      <c r="L16" s="224">
        <f aca="true" t="shared" si="5" ref="L16:L22">M16+N16+R16</f>
        <v>17</v>
      </c>
      <c r="M16" s="84">
        <v>17</v>
      </c>
      <c r="N16" s="84"/>
      <c r="O16" s="84"/>
      <c r="P16" s="84"/>
      <c r="Q16" s="84"/>
      <c r="R16" s="109"/>
      <c r="S16" s="247">
        <v>10</v>
      </c>
      <c r="T16" s="84">
        <v>20</v>
      </c>
      <c r="U16" s="85">
        <v>10</v>
      </c>
      <c r="V16" s="185"/>
      <c r="W16" s="176"/>
    </row>
    <row r="17" spans="1:23" ht="15.75" customHeight="1">
      <c r="A17" s="313">
        <v>3</v>
      </c>
      <c r="B17" s="83" t="s">
        <v>212</v>
      </c>
      <c r="C17" s="146"/>
      <c r="D17" s="147"/>
      <c r="E17" s="148"/>
      <c r="F17" s="232">
        <f t="shared" si="3"/>
        <v>440</v>
      </c>
      <c r="G17" s="232"/>
      <c r="H17" s="232"/>
      <c r="I17" s="161"/>
      <c r="J17" s="112"/>
      <c r="K17" s="91">
        <f t="shared" si="4"/>
        <v>440</v>
      </c>
      <c r="L17" s="224">
        <f t="shared" si="5"/>
        <v>240</v>
      </c>
      <c r="M17" s="84">
        <v>240</v>
      </c>
      <c r="N17" s="84"/>
      <c r="O17" s="84"/>
      <c r="P17" s="84"/>
      <c r="Q17" s="84"/>
      <c r="R17" s="109"/>
      <c r="S17" s="247">
        <v>200</v>
      </c>
      <c r="T17" s="84"/>
      <c r="U17" s="85"/>
      <c r="V17" s="185"/>
      <c r="W17" s="176"/>
    </row>
    <row r="18" spans="1:23" ht="15.75" customHeight="1" hidden="1">
      <c r="A18" s="313"/>
      <c r="B18" s="97" t="s">
        <v>135</v>
      </c>
      <c r="C18" s="146"/>
      <c r="D18" s="147"/>
      <c r="E18" s="148"/>
      <c r="F18" s="232">
        <f t="shared" si="3"/>
        <v>40</v>
      </c>
      <c r="G18" s="232"/>
      <c r="H18" s="232"/>
      <c r="I18" s="161"/>
      <c r="J18" s="112"/>
      <c r="K18" s="91">
        <f t="shared" si="4"/>
        <v>40</v>
      </c>
      <c r="L18" s="224">
        <f t="shared" si="5"/>
        <v>40</v>
      </c>
      <c r="M18" s="84">
        <v>40</v>
      </c>
      <c r="N18" s="84"/>
      <c r="O18" s="84"/>
      <c r="P18" s="84"/>
      <c r="Q18" s="84"/>
      <c r="R18" s="109"/>
      <c r="S18" s="247"/>
      <c r="T18" s="84"/>
      <c r="U18" s="85"/>
      <c r="V18" s="185"/>
      <c r="W18" s="176"/>
    </row>
    <row r="19" spans="1:23" ht="15.75" customHeight="1" hidden="1">
      <c r="A19" s="314" t="s">
        <v>2</v>
      </c>
      <c r="B19" s="83" t="s">
        <v>96</v>
      </c>
      <c r="C19" s="146" t="s">
        <v>119</v>
      </c>
      <c r="D19" s="149" t="s">
        <v>98</v>
      </c>
      <c r="E19" s="148">
        <v>36536</v>
      </c>
      <c r="F19" s="232">
        <f t="shared" si="3"/>
        <v>108</v>
      </c>
      <c r="G19" s="232">
        <v>150</v>
      </c>
      <c r="H19" s="232">
        <v>150</v>
      </c>
      <c r="I19" s="161">
        <v>108</v>
      </c>
      <c r="J19" s="112">
        <v>0</v>
      </c>
      <c r="K19" s="91">
        <f t="shared" si="4"/>
        <v>0</v>
      </c>
      <c r="L19" s="224">
        <f t="shared" si="5"/>
        <v>0</v>
      </c>
      <c r="M19" s="84"/>
      <c r="N19" s="84"/>
      <c r="O19" s="84"/>
      <c r="P19" s="84"/>
      <c r="Q19" s="84"/>
      <c r="R19" s="109"/>
      <c r="S19" s="247"/>
      <c r="T19" s="84"/>
      <c r="U19" s="85"/>
      <c r="V19" s="185"/>
      <c r="W19" s="176"/>
    </row>
    <row r="20" spans="1:23" ht="15.75" customHeight="1" hidden="1">
      <c r="A20" s="314"/>
      <c r="B20" s="97" t="s">
        <v>135</v>
      </c>
      <c r="C20" s="150"/>
      <c r="D20" s="151"/>
      <c r="E20" s="152"/>
      <c r="F20" s="232">
        <f t="shared" si="3"/>
        <v>0</v>
      </c>
      <c r="G20" s="232">
        <v>12</v>
      </c>
      <c r="H20" s="232">
        <v>11.8</v>
      </c>
      <c r="I20" s="162">
        <v>0</v>
      </c>
      <c r="J20" s="113">
        <v>0</v>
      </c>
      <c r="K20" s="162">
        <f t="shared" si="4"/>
        <v>0</v>
      </c>
      <c r="L20" s="224">
        <f t="shared" si="5"/>
        <v>0</v>
      </c>
      <c r="M20" s="84"/>
      <c r="N20" s="84"/>
      <c r="O20" s="84"/>
      <c r="P20" s="84"/>
      <c r="Q20" s="84"/>
      <c r="R20" s="109"/>
      <c r="S20" s="247"/>
      <c r="T20" s="84"/>
      <c r="U20" s="87"/>
      <c r="V20" s="185"/>
      <c r="W20" s="177"/>
    </row>
    <row r="21" spans="1:23" ht="15.75" customHeight="1">
      <c r="A21" s="315">
        <v>4</v>
      </c>
      <c r="B21" s="83" t="s">
        <v>97</v>
      </c>
      <c r="C21" s="146" t="s">
        <v>119</v>
      </c>
      <c r="D21" s="149" t="s">
        <v>98</v>
      </c>
      <c r="E21" s="148">
        <v>36536</v>
      </c>
      <c r="F21" s="232">
        <f t="shared" si="3"/>
        <v>1521</v>
      </c>
      <c r="G21" s="232">
        <v>40</v>
      </c>
      <c r="H21" s="232">
        <v>40</v>
      </c>
      <c r="I21" s="161">
        <v>371</v>
      </c>
      <c r="J21" s="112">
        <v>40</v>
      </c>
      <c r="K21" s="91">
        <f t="shared" si="4"/>
        <v>1150</v>
      </c>
      <c r="L21" s="224">
        <f t="shared" si="5"/>
        <v>450</v>
      </c>
      <c r="M21" s="84">
        <v>50</v>
      </c>
      <c r="N21" s="84">
        <v>400</v>
      </c>
      <c r="O21" s="84"/>
      <c r="P21" s="84"/>
      <c r="Q21" s="84"/>
      <c r="R21" s="109"/>
      <c r="S21" s="247">
        <v>700</v>
      </c>
      <c r="T21" s="84"/>
      <c r="U21" s="85"/>
      <c r="V21" s="185"/>
      <c r="W21" s="176"/>
    </row>
    <row r="22" spans="1:23" ht="15.75" customHeight="1" hidden="1">
      <c r="A22" s="313"/>
      <c r="B22" s="97" t="s">
        <v>135</v>
      </c>
      <c r="C22" s="150"/>
      <c r="D22" s="151"/>
      <c r="E22" s="152"/>
      <c r="F22" s="232">
        <f t="shared" si="3"/>
        <v>90.4</v>
      </c>
      <c r="G22" s="232">
        <v>40</v>
      </c>
      <c r="H22" s="232">
        <v>40</v>
      </c>
      <c r="I22" s="162">
        <v>40</v>
      </c>
      <c r="J22" s="113">
        <v>40</v>
      </c>
      <c r="K22" s="162">
        <f t="shared" si="4"/>
        <v>50.4</v>
      </c>
      <c r="L22" s="224">
        <f t="shared" si="5"/>
        <v>50.4</v>
      </c>
      <c r="M22" s="84">
        <v>50.4</v>
      </c>
      <c r="N22" s="84"/>
      <c r="O22" s="84"/>
      <c r="P22" s="84"/>
      <c r="Q22" s="84"/>
      <c r="R22" s="109"/>
      <c r="S22" s="247"/>
      <c r="T22" s="84"/>
      <c r="U22" s="87"/>
      <c r="V22" s="185"/>
      <c r="W22" s="177"/>
    </row>
    <row r="23" spans="1:23" ht="15.75" customHeight="1">
      <c r="A23" s="313">
        <v>5</v>
      </c>
      <c r="B23" s="83" t="s">
        <v>213</v>
      </c>
      <c r="C23" s="146"/>
      <c r="D23" s="147"/>
      <c r="E23" s="148"/>
      <c r="F23" s="232">
        <f t="shared" si="3"/>
        <v>200</v>
      </c>
      <c r="G23" s="232"/>
      <c r="H23" s="232"/>
      <c r="I23" s="161"/>
      <c r="J23" s="112"/>
      <c r="K23" s="91">
        <f t="shared" si="4"/>
        <v>200</v>
      </c>
      <c r="L23" s="224">
        <f>M23+N23+R23</f>
        <v>20</v>
      </c>
      <c r="M23" s="84">
        <v>20</v>
      </c>
      <c r="N23" s="84"/>
      <c r="O23" s="84"/>
      <c r="P23" s="84"/>
      <c r="Q23" s="84"/>
      <c r="R23" s="109"/>
      <c r="S23" s="247">
        <v>80</v>
      </c>
      <c r="T23" s="84">
        <v>100</v>
      </c>
      <c r="U23" s="85"/>
      <c r="V23" s="185"/>
      <c r="W23" s="184">
        <f>'2.pielikums'!H11</f>
        <v>400.02</v>
      </c>
    </row>
    <row r="24" spans="1:23" ht="15">
      <c r="A24" s="79">
        <v>3</v>
      </c>
      <c r="B24" s="80" t="s">
        <v>21</v>
      </c>
      <c r="C24" s="144"/>
      <c r="D24" s="145"/>
      <c r="E24" s="153"/>
      <c r="F24" s="231">
        <f t="shared" si="3"/>
        <v>2335</v>
      </c>
      <c r="G24" s="231">
        <v>205</v>
      </c>
      <c r="H24" s="231">
        <v>135</v>
      </c>
      <c r="I24" s="82">
        <f>SUM(I26:I36)-I27-I29-I31-I33-I35</f>
        <v>170</v>
      </c>
      <c r="J24" s="106">
        <f>SUM(J26:J36)-J27-J29-J31-J33-J35</f>
        <v>41</v>
      </c>
      <c r="K24" s="81">
        <f t="shared" si="4"/>
        <v>2165</v>
      </c>
      <c r="L24" s="225">
        <f>M24+N24+R24</f>
        <v>120</v>
      </c>
      <c r="M24" s="82">
        <f aca="true" t="shared" si="6" ref="M24:U24">SUM(M26:M36)-M27-M29-M31-M33-M35</f>
        <v>120</v>
      </c>
      <c r="N24" s="82">
        <f t="shared" si="6"/>
        <v>0</v>
      </c>
      <c r="O24" s="82">
        <f t="shared" si="6"/>
        <v>0</v>
      </c>
      <c r="P24" s="82">
        <f t="shared" si="6"/>
        <v>0</v>
      </c>
      <c r="Q24" s="82">
        <f t="shared" si="6"/>
        <v>0</v>
      </c>
      <c r="R24" s="168">
        <f t="shared" si="6"/>
        <v>0</v>
      </c>
      <c r="S24" s="108">
        <f t="shared" si="6"/>
        <v>305</v>
      </c>
      <c r="T24" s="82">
        <f t="shared" si="6"/>
        <v>520</v>
      </c>
      <c r="U24" s="82">
        <f t="shared" si="6"/>
        <v>1220</v>
      </c>
      <c r="V24" s="168">
        <f>SUM(V26:V35)-V27-V29-V31-V33-V35</f>
        <v>0</v>
      </c>
      <c r="W24" s="174"/>
    </row>
    <row r="25" spans="1:23" s="142" customFormat="1" ht="15">
      <c r="A25" s="138"/>
      <c r="B25" s="139" t="s">
        <v>32</v>
      </c>
      <c r="C25" s="144"/>
      <c r="D25" s="145"/>
      <c r="E25" s="153"/>
      <c r="F25" s="231"/>
      <c r="G25" s="237">
        <v>0.01675028189498799</v>
      </c>
      <c r="H25" s="237">
        <v>0.02155241227369967</v>
      </c>
      <c r="I25" s="140">
        <f aca="true" t="shared" si="7" ref="I25:N25">I24/I$255</f>
        <v>0.007481133242063507</v>
      </c>
      <c r="J25" s="140">
        <f t="shared" si="7"/>
        <v>0.0019303356006145056</v>
      </c>
      <c r="K25" s="140">
        <f>K24/K$255</f>
        <v>0.013367446975690757</v>
      </c>
      <c r="L25" s="141">
        <f t="shared" si="7"/>
        <v>0.005532120876841159</v>
      </c>
      <c r="M25" s="140">
        <f t="shared" si="7"/>
        <v>0.013621658436914694</v>
      </c>
      <c r="N25" s="140">
        <f t="shared" si="7"/>
        <v>0</v>
      </c>
      <c r="O25" s="140"/>
      <c r="P25" s="140"/>
      <c r="Q25" s="140"/>
      <c r="R25" s="169">
        <f>R24/R$255</f>
        <v>0</v>
      </c>
      <c r="S25" s="141">
        <f>S24/S$255</f>
        <v>0.008213828856123342</v>
      </c>
      <c r="T25" s="140">
        <f>T24/T$255</f>
        <v>0.009708262963984958</v>
      </c>
      <c r="U25" s="140">
        <f>U24/U$255</f>
        <v>0.02460967442611046</v>
      </c>
      <c r="V25" s="169" t="e">
        <f>V24/V$255</f>
        <v>#DIV/0!</v>
      </c>
      <c r="W25" s="175"/>
    </row>
    <row r="26" spans="1:23" ht="15" customHeight="1">
      <c r="A26" s="313">
        <v>1</v>
      </c>
      <c r="B26" s="83" t="s">
        <v>77</v>
      </c>
      <c r="C26" s="154"/>
      <c r="D26" s="147"/>
      <c r="E26" s="148"/>
      <c r="F26" s="232">
        <f aca="true" t="shared" si="8" ref="F26:F37">I26+L26+S26+T26+U26+V26-R26</f>
        <v>1300</v>
      </c>
      <c r="G26" s="232">
        <v>0</v>
      </c>
      <c r="H26" s="232">
        <v>0</v>
      </c>
      <c r="I26" s="161">
        <v>0</v>
      </c>
      <c r="J26" s="112">
        <v>0</v>
      </c>
      <c r="K26" s="91">
        <f aca="true" t="shared" si="9" ref="K26:K37">L26+S26+T26+U26</f>
        <v>1300</v>
      </c>
      <c r="L26" s="224">
        <f>M26+N26+R26</f>
        <v>0</v>
      </c>
      <c r="M26" s="86"/>
      <c r="N26" s="84"/>
      <c r="O26" s="84"/>
      <c r="P26" s="84"/>
      <c r="Q26" s="84"/>
      <c r="R26" s="109"/>
      <c r="S26" s="248"/>
      <c r="T26" s="84">
        <v>100</v>
      </c>
      <c r="U26" s="85">
        <v>1200</v>
      </c>
      <c r="V26" s="185"/>
      <c r="W26" s="178"/>
    </row>
    <row r="27" spans="1:23" ht="15" customHeight="1" hidden="1">
      <c r="A27" s="313"/>
      <c r="B27" s="96" t="s">
        <v>135</v>
      </c>
      <c r="C27" s="154"/>
      <c r="D27" s="147"/>
      <c r="E27" s="148"/>
      <c r="F27" s="232">
        <f t="shared" si="8"/>
        <v>100</v>
      </c>
      <c r="G27" s="232"/>
      <c r="H27" s="232"/>
      <c r="I27" s="161"/>
      <c r="J27" s="112"/>
      <c r="K27" s="91">
        <f t="shared" si="9"/>
        <v>100</v>
      </c>
      <c r="L27" s="224">
        <f aca="true" t="shared" si="10" ref="L27:L35">M27+N27+R27</f>
        <v>0</v>
      </c>
      <c r="M27" s="86"/>
      <c r="N27" s="84"/>
      <c r="O27" s="84"/>
      <c r="P27" s="84"/>
      <c r="Q27" s="84"/>
      <c r="R27" s="109"/>
      <c r="S27" s="248"/>
      <c r="T27" s="86">
        <v>100</v>
      </c>
      <c r="U27" s="85"/>
      <c r="V27" s="185"/>
      <c r="W27" s="178"/>
    </row>
    <row r="28" spans="1:23" ht="15" customHeight="1" hidden="1">
      <c r="A28" s="314" t="s">
        <v>2</v>
      </c>
      <c r="B28" s="83" t="s">
        <v>187</v>
      </c>
      <c r="C28" s="154"/>
      <c r="D28" s="147"/>
      <c r="E28" s="148"/>
      <c r="F28" s="232">
        <f t="shared" si="8"/>
        <v>0</v>
      </c>
      <c r="G28" s="232"/>
      <c r="H28" s="232"/>
      <c r="I28" s="161"/>
      <c r="J28" s="112"/>
      <c r="K28" s="91">
        <f t="shared" si="9"/>
        <v>0</v>
      </c>
      <c r="L28" s="224">
        <f t="shared" si="10"/>
        <v>0</v>
      </c>
      <c r="M28" s="86"/>
      <c r="N28" s="84"/>
      <c r="O28" s="84"/>
      <c r="P28" s="84"/>
      <c r="Q28" s="84"/>
      <c r="R28" s="109"/>
      <c r="S28" s="248"/>
      <c r="T28" s="86"/>
      <c r="U28" s="85"/>
      <c r="V28" s="185"/>
      <c r="W28" s="178"/>
    </row>
    <row r="29" spans="1:23" ht="15" customHeight="1" hidden="1">
      <c r="A29" s="314"/>
      <c r="B29" s="96" t="s">
        <v>135</v>
      </c>
      <c r="C29" s="154"/>
      <c r="D29" s="147"/>
      <c r="E29" s="148"/>
      <c r="F29" s="232">
        <f t="shared" si="8"/>
        <v>0</v>
      </c>
      <c r="G29" s="232"/>
      <c r="H29" s="232"/>
      <c r="I29" s="161"/>
      <c r="J29" s="112"/>
      <c r="K29" s="91">
        <f t="shared" si="9"/>
        <v>0</v>
      </c>
      <c r="L29" s="224">
        <f t="shared" si="10"/>
        <v>0</v>
      </c>
      <c r="M29" s="86"/>
      <c r="N29" s="84"/>
      <c r="O29" s="84"/>
      <c r="P29" s="84"/>
      <c r="Q29" s="84"/>
      <c r="R29" s="109"/>
      <c r="S29" s="248"/>
      <c r="T29" s="86"/>
      <c r="U29" s="85"/>
      <c r="V29" s="185"/>
      <c r="W29" s="178"/>
    </row>
    <row r="30" spans="1:23" ht="15" customHeight="1">
      <c r="A30" s="313">
        <v>2</v>
      </c>
      <c r="B30" s="100" t="s">
        <v>256</v>
      </c>
      <c r="C30" s="154"/>
      <c r="D30" s="147"/>
      <c r="E30" s="148"/>
      <c r="F30" s="232">
        <f t="shared" si="8"/>
        <v>55</v>
      </c>
      <c r="G30" s="232"/>
      <c r="H30" s="232"/>
      <c r="I30" s="161"/>
      <c r="J30" s="112"/>
      <c r="K30" s="91">
        <f t="shared" si="9"/>
        <v>55</v>
      </c>
      <c r="L30" s="224">
        <f t="shared" si="10"/>
        <v>5</v>
      </c>
      <c r="M30" s="84">
        <v>5</v>
      </c>
      <c r="N30" s="84"/>
      <c r="O30" s="84"/>
      <c r="P30" s="84"/>
      <c r="Q30" s="84"/>
      <c r="R30" s="109"/>
      <c r="S30" s="247">
        <v>50</v>
      </c>
      <c r="T30" s="84"/>
      <c r="U30" s="85"/>
      <c r="V30" s="185"/>
      <c r="W30" s="178"/>
    </row>
    <row r="31" spans="1:23" ht="15" customHeight="1" hidden="1">
      <c r="A31" s="313"/>
      <c r="B31" s="96" t="s">
        <v>135</v>
      </c>
      <c r="C31" s="154"/>
      <c r="D31" s="147"/>
      <c r="E31" s="148"/>
      <c r="F31" s="232">
        <f t="shared" si="8"/>
        <v>5</v>
      </c>
      <c r="G31" s="232"/>
      <c r="H31" s="232"/>
      <c r="I31" s="161"/>
      <c r="J31" s="112"/>
      <c r="K31" s="91">
        <f t="shared" si="9"/>
        <v>5</v>
      </c>
      <c r="L31" s="224">
        <f t="shared" si="10"/>
        <v>5</v>
      </c>
      <c r="M31" s="86">
        <v>5</v>
      </c>
      <c r="N31" s="84"/>
      <c r="O31" s="84"/>
      <c r="P31" s="84"/>
      <c r="Q31" s="84"/>
      <c r="R31" s="109"/>
      <c r="S31" s="248"/>
      <c r="T31" s="86"/>
      <c r="U31" s="85"/>
      <c r="V31" s="185"/>
      <c r="W31" s="178"/>
    </row>
    <row r="32" spans="1:23" ht="15" customHeight="1">
      <c r="A32" s="313">
        <v>3</v>
      </c>
      <c r="B32" s="83" t="s">
        <v>123</v>
      </c>
      <c r="C32" s="146" t="s">
        <v>119</v>
      </c>
      <c r="D32" s="149" t="s">
        <v>99</v>
      </c>
      <c r="E32" s="148">
        <v>37476</v>
      </c>
      <c r="F32" s="232">
        <f t="shared" si="8"/>
        <v>120</v>
      </c>
      <c r="G32" s="232">
        <v>155</v>
      </c>
      <c r="H32" s="232">
        <v>135</v>
      </c>
      <c r="I32" s="161">
        <v>50</v>
      </c>
      <c r="J32" s="112">
        <v>20</v>
      </c>
      <c r="K32" s="91">
        <f t="shared" si="9"/>
        <v>70</v>
      </c>
      <c r="L32" s="224">
        <f t="shared" si="10"/>
        <v>15</v>
      </c>
      <c r="M32" s="84">
        <v>15</v>
      </c>
      <c r="N32" s="84"/>
      <c r="O32" s="84"/>
      <c r="P32" s="84"/>
      <c r="Q32" s="84"/>
      <c r="R32" s="109"/>
      <c r="S32" s="247">
        <v>15</v>
      </c>
      <c r="T32" s="84">
        <v>20</v>
      </c>
      <c r="U32" s="85">
        <v>20</v>
      </c>
      <c r="V32" s="185"/>
      <c r="W32" s="179"/>
    </row>
    <row r="33" spans="1:23" ht="15" customHeight="1" hidden="1">
      <c r="A33" s="313"/>
      <c r="B33" s="96" t="s">
        <v>135</v>
      </c>
      <c r="C33" s="146"/>
      <c r="D33" s="149"/>
      <c r="E33" s="148"/>
      <c r="F33" s="232">
        <f t="shared" si="8"/>
        <v>40</v>
      </c>
      <c r="G33" s="232"/>
      <c r="H33" s="232"/>
      <c r="I33" s="161">
        <v>40</v>
      </c>
      <c r="J33" s="112"/>
      <c r="K33" s="91">
        <f t="shared" si="9"/>
        <v>0</v>
      </c>
      <c r="L33" s="224">
        <f t="shared" si="10"/>
        <v>0</v>
      </c>
      <c r="M33" s="84"/>
      <c r="N33" s="84"/>
      <c r="O33" s="84"/>
      <c r="P33" s="84"/>
      <c r="Q33" s="84"/>
      <c r="R33" s="109"/>
      <c r="S33" s="247"/>
      <c r="T33" s="84"/>
      <c r="U33" s="85"/>
      <c r="V33" s="185"/>
      <c r="W33" s="179"/>
    </row>
    <row r="34" spans="1:23" ht="15" customHeight="1">
      <c r="A34" s="313">
        <v>4</v>
      </c>
      <c r="B34" s="100" t="s">
        <v>192</v>
      </c>
      <c r="C34" s="146"/>
      <c r="D34" s="149"/>
      <c r="E34" s="148"/>
      <c r="F34" s="232">
        <f t="shared" si="8"/>
        <v>340</v>
      </c>
      <c r="G34" s="232"/>
      <c r="H34" s="232"/>
      <c r="I34" s="161"/>
      <c r="J34" s="112">
        <v>10</v>
      </c>
      <c r="K34" s="91">
        <f t="shared" si="9"/>
        <v>340</v>
      </c>
      <c r="L34" s="224">
        <f t="shared" si="10"/>
        <v>0</v>
      </c>
      <c r="M34" s="84"/>
      <c r="N34" s="84"/>
      <c r="O34" s="84"/>
      <c r="P34" s="84"/>
      <c r="Q34" s="84"/>
      <c r="R34" s="109"/>
      <c r="S34" s="247">
        <v>40</v>
      </c>
      <c r="T34" s="84">
        <v>300</v>
      </c>
      <c r="U34" s="85"/>
      <c r="V34" s="185"/>
      <c r="W34" s="179"/>
    </row>
    <row r="35" spans="1:23" ht="15" customHeight="1" hidden="1">
      <c r="A35" s="313"/>
      <c r="B35" s="96" t="s">
        <v>135</v>
      </c>
      <c r="C35" s="146"/>
      <c r="D35" s="149"/>
      <c r="E35" s="148"/>
      <c r="F35" s="232">
        <f t="shared" si="8"/>
        <v>40</v>
      </c>
      <c r="G35" s="232"/>
      <c r="H35" s="232"/>
      <c r="I35" s="161"/>
      <c r="J35" s="112">
        <v>10</v>
      </c>
      <c r="K35" s="91">
        <f t="shared" si="9"/>
        <v>40</v>
      </c>
      <c r="L35" s="224">
        <f t="shared" si="10"/>
        <v>0</v>
      </c>
      <c r="M35" s="84"/>
      <c r="N35" s="84"/>
      <c r="O35" s="84"/>
      <c r="P35" s="84"/>
      <c r="Q35" s="84"/>
      <c r="R35" s="109"/>
      <c r="S35" s="247">
        <v>40</v>
      </c>
      <c r="T35" s="84"/>
      <c r="U35" s="85"/>
      <c r="V35" s="185"/>
      <c r="W35" s="179"/>
    </row>
    <row r="36" spans="1:23" ht="15" customHeight="1">
      <c r="A36" s="313">
        <v>5</v>
      </c>
      <c r="B36" s="83" t="s">
        <v>76</v>
      </c>
      <c r="C36" s="154"/>
      <c r="D36" s="147"/>
      <c r="E36" s="148"/>
      <c r="F36" s="232">
        <f t="shared" si="8"/>
        <v>520</v>
      </c>
      <c r="G36" s="232">
        <v>50</v>
      </c>
      <c r="H36" s="232">
        <v>0</v>
      </c>
      <c r="I36" s="161">
        <v>120</v>
      </c>
      <c r="J36" s="112">
        <v>11</v>
      </c>
      <c r="K36" s="91">
        <f t="shared" si="9"/>
        <v>400</v>
      </c>
      <c r="L36" s="224">
        <f>M36+N36+R36</f>
        <v>100</v>
      </c>
      <c r="M36" s="84">
        <v>100</v>
      </c>
      <c r="N36" s="84"/>
      <c r="O36" s="84"/>
      <c r="P36" s="84"/>
      <c r="Q36" s="84"/>
      <c r="R36" s="109"/>
      <c r="S36" s="247">
        <v>200</v>
      </c>
      <c r="T36" s="84">
        <v>100</v>
      </c>
      <c r="U36" s="85"/>
      <c r="V36" s="185"/>
      <c r="W36" s="184">
        <f>'2.pielikums'!H13</f>
        <v>105</v>
      </c>
    </row>
    <row r="37" spans="1:23" ht="15">
      <c r="A37" s="79">
        <v>4</v>
      </c>
      <c r="B37" s="80" t="s">
        <v>232</v>
      </c>
      <c r="C37" s="144"/>
      <c r="D37" s="145"/>
      <c r="E37" s="153"/>
      <c r="F37" s="231">
        <f t="shared" si="8"/>
        <v>44369</v>
      </c>
      <c r="G37" s="231">
        <v>2955.6</v>
      </c>
      <c r="H37" s="231">
        <v>2486.2</v>
      </c>
      <c r="I37" s="82">
        <f>SUM(I39:I88)-I45-I48-I51-I53-I56-I58-I60-I62-I64-I66-I68-I70-I72-I75-I77-I79-I82-I86</f>
        <v>5671</v>
      </c>
      <c r="J37" s="106">
        <f>SUM(J39:J88)-J45-J48-J51-J53-J56-J58-J60-J62-J64-J66-J68-J70-J72-J75-J77-J79-J82-J86</f>
        <v>7251</v>
      </c>
      <c r="K37" s="82">
        <f t="shared" si="9"/>
        <v>39030</v>
      </c>
      <c r="L37" s="225">
        <f>M37+N37+R37</f>
        <v>6130</v>
      </c>
      <c r="M37" s="82">
        <f aca="true" t="shared" si="11" ref="M37:V37">SUM(M39:M88)-M45-M48-M51-M53-M56-M58-M60-M62-M64-M66-M68-M70-M72-M75-M77-M79-M82-M86</f>
        <v>1598</v>
      </c>
      <c r="N37" s="82">
        <f t="shared" si="11"/>
        <v>4200</v>
      </c>
      <c r="O37" s="82">
        <f t="shared" si="11"/>
        <v>0</v>
      </c>
      <c r="P37" s="82">
        <f t="shared" si="11"/>
        <v>0</v>
      </c>
      <c r="Q37" s="82">
        <f t="shared" si="11"/>
        <v>0</v>
      </c>
      <c r="R37" s="168">
        <f t="shared" si="11"/>
        <v>332</v>
      </c>
      <c r="S37" s="108">
        <f t="shared" si="11"/>
        <v>9430</v>
      </c>
      <c r="T37" s="107">
        <f t="shared" si="11"/>
        <v>10450</v>
      </c>
      <c r="U37" s="107">
        <f t="shared" si="11"/>
        <v>13020</v>
      </c>
      <c r="V37" s="168">
        <f t="shared" si="11"/>
        <v>0</v>
      </c>
      <c r="W37" s="174"/>
    </row>
    <row r="38" spans="1:23" s="142" customFormat="1" ht="15">
      <c r="A38" s="138"/>
      <c r="B38" s="139" t="s">
        <v>32</v>
      </c>
      <c r="C38" s="144"/>
      <c r="D38" s="145"/>
      <c r="E38" s="153"/>
      <c r="F38" s="231"/>
      <c r="G38" s="237">
        <v>0.24149821057964144</v>
      </c>
      <c r="H38" s="237">
        <v>0.39691561033238604</v>
      </c>
      <c r="I38" s="140">
        <f aca="true" t="shared" si="12" ref="I38:N38">I37/I$255</f>
        <v>0.24956180362201263</v>
      </c>
      <c r="J38" s="140">
        <f t="shared" si="12"/>
        <v>0.3413869131720922</v>
      </c>
      <c r="K38" s="140">
        <f>K37/K$255</f>
        <v>0.2409845059867022</v>
      </c>
      <c r="L38" s="141">
        <f t="shared" si="12"/>
        <v>0.2825991747919692</v>
      </c>
      <c r="M38" s="140">
        <f t="shared" si="12"/>
        <v>0.18139508485158068</v>
      </c>
      <c r="N38" s="140">
        <f t="shared" si="12"/>
        <v>0.35119993310477465</v>
      </c>
      <c r="O38" s="140"/>
      <c r="P38" s="140"/>
      <c r="Q38" s="140"/>
      <c r="R38" s="169">
        <f>R37/R$255</f>
        <v>0.35969664138678226</v>
      </c>
      <c r="S38" s="141">
        <f>S37/S$255</f>
        <v>0.2539554298794856</v>
      </c>
      <c r="T38" s="140">
        <f>T37/T$255</f>
        <v>0.19509874610315928</v>
      </c>
      <c r="U38" s="140">
        <f>U37/U$255</f>
        <v>0.26263767297373625</v>
      </c>
      <c r="V38" s="169" t="e">
        <f>V37/V$255</f>
        <v>#DIV/0!</v>
      </c>
      <c r="W38" s="175"/>
    </row>
    <row r="39" spans="1:23" ht="15.75" customHeight="1" hidden="1">
      <c r="A39" s="98" t="s">
        <v>2</v>
      </c>
      <c r="B39" s="83" t="s">
        <v>65</v>
      </c>
      <c r="C39" s="154"/>
      <c r="D39" s="147"/>
      <c r="E39" s="148"/>
      <c r="F39" s="232">
        <f>I39+L39+S39+T39+U39+V39-R39</f>
        <v>720</v>
      </c>
      <c r="G39" s="232"/>
      <c r="H39" s="232"/>
      <c r="I39" s="161">
        <v>720</v>
      </c>
      <c r="J39" s="112">
        <v>720</v>
      </c>
      <c r="K39" s="91">
        <f>L39+S39+T39+U39</f>
        <v>0</v>
      </c>
      <c r="L39" s="224">
        <f aca="true" t="shared" si="13" ref="L39:L46">M39+N39+R39</f>
        <v>0</v>
      </c>
      <c r="M39" s="84"/>
      <c r="N39" s="84"/>
      <c r="O39" s="84"/>
      <c r="P39" s="84"/>
      <c r="Q39" s="84"/>
      <c r="R39" s="109"/>
      <c r="S39" s="247"/>
      <c r="T39" s="84"/>
      <c r="U39" s="85"/>
      <c r="V39" s="185"/>
      <c r="W39" s="186">
        <f>'2.pielikums'!H15</f>
        <v>0</v>
      </c>
    </row>
    <row r="40" spans="1:23" ht="15.75" customHeight="1">
      <c r="A40" s="313">
        <v>1</v>
      </c>
      <c r="B40" s="83" t="s">
        <v>253</v>
      </c>
      <c r="C40" s="154"/>
      <c r="D40" s="147"/>
      <c r="E40" s="148"/>
      <c r="F40" s="232"/>
      <c r="G40" s="232"/>
      <c r="H40" s="232"/>
      <c r="I40" s="161">
        <v>1852</v>
      </c>
      <c r="J40" s="112">
        <v>1524</v>
      </c>
      <c r="K40" s="91">
        <v>0</v>
      </c>
      <c r="L40" s="224"/>
      <c r="M40" s="84"/>
      <c r="N40" s="84"/>
      <c r="O40" s="84"/>
      <c r="P40" s="84"/>
      <c r="Q40" s="84"/>
      <c r="R40" s="109"/>
      <c r="S40" s="247"/>
      <c r="T40" s="84"/>
      <c r="U40" s="85"/>
      <c r="V40" s="185"/>
      <c r="W40" s="175"/>
    </row>
    <row r="41" spans="1:23" ht="15.75" customHeight="1">
      <c r="A41" s="313">
        <v>2</v>
      </c>
      <c r="B41" s="83" t="s">
        <v>255</v>
      </c>
      <c r="C41" s="154"/>
      <c r="D41" s="147"/>
      <c r="E41" s="148"/>
      <c r="F41" s="232"/>
      <c r="G41" s="232"/>
      <c r="H41" s="232"/>
      <c r="I41" s="161">
        <v>0</v>
      </c>
      <c r="J41" s="112">
        <v>1813</v>
      </c>
      <c r="K41" s="91">
        <v>0</v>
      </c>
      <c r="L41" s="224"/>
      <c r="M41" s="84"/>
      <c r="N41" s="84"/>
      <c r="O41" s="84"/>
      <c r="P41" s="84"/>
      <c r="Q41" s="84"/>
      <c r="R41" s="109"/>
      <c r="S41" s="247"/>
      <c r="T41" s="84"/>
      <c r="U41" s="85"/>
      <c r="V41" s="185"/>
      <c r="W41" s="175"/>
    </row>
    <row r="42" spans="1:23" ht="15.75" customHeight="1">
      <c r="A42" s="313">
        <v>3</v>
      </c>
      <c r="B42" s="89" t="s">
        <v>19</v>
      </c>
      <c r="C42" s="156"/>
      <c r="D42" s="157"/>
      <c r="E42" s="159"/>
      <c r="F42" s="233">
        <f aca="true" t="shared" si="14" ref="F42:F89">I42+L42+S42+T42+U42+V42-R42</f>
        <v>110</v>
      </c>
      <c r="G42" s="233">
        <v>30</v>
      </c>
      <c r="H42" s="233">
        <v>30</v>
      </c>
      <c r="I42" s="91">
        <v>30</v>
      </c>
      <c r="J42" s="112">
        <v>32</v>
      </c>
      <c r="K42" s="91">
        <f aca="true" t="shared" si="15" ref="K42:K89">L42+S42+T42+U42</f>
        <v>80</v>
      </c>
      <c r="L42" s="224">
        <f t="shared" si="13"/>
        <v>20</v>
      </c>
      <c r="M42" s="84">
        <v>20</v>
      </c>
      <c r="N42" s="84"/>
      <c r="O42" s="84"/>
      <c r="P42" s="84"/>
      <c r="Q42" s="84"/>
      <c r="R42" s="109"/>
      <c r="S42" s="247">
        <v>20</v>
      </c>
      <c r="T42" s="84">
        <v>20</v>
      </c>
      <c r="U42" s="85">
        <v>20</v>
      </c>
      <c r="V42" s="185"/>
      <c r="W42" s="176"/>
    </row>
    <row r="43" spans="1:23" ht="15.75" customHeight="1">
      <c r="A43" s="313">
        <v>4</v>
      </c>
      <c r="B43" s="89" t="s">
        <v>9</v>
      </c>
      <c r="C43" s="156"/>
      <c r="D43" s="157"/>
      <c r="E43" s="159"/>
      <c r="F43" s="233">
        <f t="shared" si="14"/>
        <v>2300</v>
      </c>
      <c r="G43" s="233">
        <v>50</v>
      </c>
      <c r="H43" s="233">
        <v>50</v>
      </c>
      <c r="I43" s="91">
        <v>300</v>
      </c>
      <c r="J43" s="112">
        <v>260</v>
      </c>
      <c r="K43" s="91">
        <f t="shared" si="15"/>
        <v>2000</v>
      </c>
      <c r="L43" s="224">
        <f t="shared" si="13"/>
        <v>200</v>
      </c>
      <c r="M43" s="84">
        <v>200</v>
      </c>
      <c r="N43" s="84"/>
      <c r="O43" s="84"/>
      <c r="P43" s="84"/>
      <c r="Q43" s="84"/>
      <c r="R43" s="109"/>
      <c r="S43" s="247">
        <v>400</v>
      </c>
      <c r="T43" s="84">
        <v>400</v>
      </c>
      <c r="U43" s="85">
        <v>1000</v>
      </c>
      <c r="V43" s="185"/>
      <c r="W43" s="176"/>
    </row>
    <row r="44" spans="1:23" ht="15.75" customHeight="1">
      <c r="A44" s="313">
        <v>5</v>
      </c>
      <c r="B44" s="89" t="s">
        <v>46</v>
      </c>
      <c r="C44" s="156"/>
      <c r="D44" s="157"/>
      <c r="E44" s="159"/>
      <c r="F44" s="233">
        <f t="shared" si="14"/>
        <v>600</v>
      </c>
      <c r="G44" s="233">
        <v>20.5</v>
      </c>
      <c r="H44" s="233">
        <v>20.5</v>
      </c>
      <c r="I44" s="91">
        <v>200</v>
      </c>
      <c r="J44" s="112">
        <v>81</v>
      </c>
      <c r="K44" s="91">
        <f t="shared" si="15"/>
        <v>400</v>
      </c>
      <c r="L44" s="224">
        <f t="shared" si="13"/>
        <v>100</v>
      </c>
      <c r="M44" s="84">
        <v>100</v>
      </c>
      <c r="N44" s="84"/>
      <c r="O44" s="84"/>
      <c r="P44" s="84"/>
      <c r="Q44" s="84"/>
      <c r="R44" s="109"/>
      <c r="S44" s="247">
        <v>100</v>
      </c>
      <c r="T44" s="84">
        <v>100</v>
      </c>
      <c r="U44" s="85">
        <v>100</v>
      </c>
      <c r="V44" s="185"/>
      <c r="W44" s="176"/>
    </row>
    <row r="45" spans="1:23" ht="15.75" customHeight="1" hidden="1">
      <c r="A45" s="313"/>
      <c r="B45" s="101" t="s">
        <v>135</v>
      </c>
      <c r="C45" s="156"/>
      <c r="D45" s="157"/>
      <c r="E45" s="159"/>
      <c r="F45" s="233">
        <f t="shared" si="14"/>
        <v>0</v>
      </c>
      <c r="G45" s="233"/>
      <c r="H45" s="233"/>
      <c r="I45" s="91"/>
      <c r="J45" s="112"/>
      <c r="K45" s="91">
        <f t="shared" si="15"/>
        <v>0</v>
      </c>
      <c r="L45" s="224">
        <f t="shared" si="13"/>
        <v>0</v>
      </c>
      <c r="M45" s="84"/>
      <c r="N45" s="84"/>
      <c r="O45" s="84"/>
      <c r="P45" s="84"/>
      <c r="Q45" s="84"/>
      <c r="R45" s="109"/>
      <c r="S45" s="247"/>
      <c r="T45" s="84"/>
      <c r="U45" s="85"/>
      <c r="V45" s="185"/>
      <c r="W45" s="176"/>
    </row>
    <row r="46" spans="1:23" ht="15.75" customHeight="1">
      <c r="A46" s="313">
        <v>6</v>
      </c>
      <c r="B46" s="89" t="s">
        <v>117</v>
      </c>
      <c r="C46" s="156"/>
      <c r="D46" s="157"/>
      <c r="E46" s="159"/>
      <c r="F46" s="233">
        <f t="shared" si="14"/>
        <v>7300</v>
      </c>
      <c r="G46" s="233">
        <v>599.5</v>
      </c>
      <c r="H46" s="233">
        <v>599.5</v>
      </c>
      <c r="I46" s="91">
        <v>600</v>
      </c>
      <c r="J46" s="91">
        <v>2065</v>
      </c>
      <c r="K46" s="91">
        <f t="shared" si="15"/>
        <v>6700</v>
      </c>
      <c r="L46" s="224">
        <f t="shared" si="13"/>
        <v>700</v>
      </c>
      <c r="M46" s="84">
        <v>700</v>
      </c>
      <c r="N46" s="84"/>
      <c r="O46" s="84"/>
      <c r="P46" s="84"/>
      <c r="Q46" s="84"/>
      <c r="R46" s="109"/>
      <c r="S46" s="247">
        <v>2000</v>
      </c>
      <c r="T46" s="84">
        <v>2000</v>
      </c>
      <c r="U46" s="85">
        <v>2000</v>
      </c>
      <c r="V46" s="185"/>
      <c r="W46" s="178"/>
    </row>
    <row r="47" spans="1:23" ht="15.75" customHeight="1">
      <c r="A47" s="313">
        <v>7</v>
      </c>
      <c r="B47" s="89" t="s">
        <v>196</v>
      </c>
      <c r="C47" s="156"/>
      <c r="D47" s="157"/>
      <c r="E47" s="159"/>
      <c r="F47" s="233">
        <f t="shared" si="14"/>
        <v>1440</v>
      </c>
      <c r="G47" s="233"/>
      <c r="H47" s="233"/>
      <c r="I47" s="91"/>
      <c r="J47" s="112"/>
      <c r="K47" s="91">
        <f t="shared" si="15"/>
        <v>1440</v>
      </c>
      <c r="L47" s="224">
        <f aca="true" t="shared" si="16" ref="L47:L79">M47+N47+R47</f>
        <v>20</v>
      </c>
      <c r="M47" s="84">
        <v>20</v>
      </c>
      <c r="N47" s="84"/>
      <c r="O47" s="84"/>
      <c r="P47" s="84"/>
      <c r="Q47" s="84"/>
      <c r="R47" s="109"/>
      <c r="S47" s="247">
        <v>20</v>
      </c>
      <c r="T47" s="84">
        <v>700</v>
      </c>
      <c r="U47" s="85">
        <v>700</v>
      </c>
      <c r="V47" s="185"/>
      <c r="W47" s="178"/>
    </row>
    <row r="48" spans="1:23" ht="15.75" customHeight="1" hidden="1">
      <c r="A48" s="313" t="s">
        <v>2</v>
      </c>
      <c r="B48" s="101" t="s">
        <v>135</v>
      </c>
      <c r="C48" s="156"/>
      <c r="D48" s="157"/>
      <c r="E48" s="159"/>
      <c r="F48" s="233">
        <f t="shared" si="14"/>
        <v>40</v>
      </c>
      <c r="G48" s="233"/>
      <c r="H48" s="233"/>
      <c r="I48" s="91"/>
      <c r="J48" s="112"/>
      <c r="K48" s="91">
        <f t="shared" si="15"/>
        <v>40</v>
      </c>
      <c r="L48" s="224">
        <f t="shared" si="16"/>
        <v>40</v>
      </c>
      <c r="M48" s="84">
        <v>40</v>
      </c>
      <c r="N48" s="84"/>
      <c r="O48" s="84"/>
      <c r="P48" s="84"/>
      <c r="Q48" s="84"/>
      <c r="R48" s="109"/>
      <c r="S48" s="247"/>
      <c r="T48" s="84"/>
      <c r="U48" s="85"/>
      <c r="V48" s="185"/>
      <c r="W48" s="178"/>
    </row>
    <row r="49" spans="1:23" ht="15.75" customHeight="1" hidden="1">
      <c r="A49" s="314" t="s">
        <v>2</v>
      </c>
      <c r="B49" s="83" t="s">
        <v>29</v>
      </c>
      <c r="C49" s="156" t="s">
        <v>119</v>
      </c>
      <c r="D49" s="147"/>
      <c r="E49" s="158" t="s">
        <v>114</v>
      </c>
      <c r="F49" s="233">
        <f t="shared" si="14"/>
        <v>0</v>
      </c>
      <c r="G49" s="233">
        <v>631</v>
      </c>
      <c r="H49" s="233">
        <v>631</v>
      </c>
      <c r="I49" s="161"/>
      <c r="J49" s="112"/>
      <c r="K49" s="91">
        <f t="shared" si="15"/>
        <v>0</v>
      </c>
      <c r="L49" s="224">
        <f t="shared" si="16"/>
        <v>0</v>
      </c>
      <c r="M49" s="84"/>
      <c r="N49" s="84"/>
      <c r="O49" s="84"/>
      <c r="P49" s="84"/>
      <c r="Q49" s="84"/>
      <c r="R49" s="109"/>
      <c r="S49" s="247"/>
      <c r="T49" s="84"/>
      <c r="U49" s="85"/>
      <c r="V49" s="185"/>
      <c r="W49" s="176"/>
    </row>
    <row r="50" spans="1:23" ht="15.75" customHeight="1">
      <c r="A50" s="313">
        <v>8</v>
      </c>
      <c r="B50" s="89" t="s">
        <v>254</v>
      </c>
      <c r="C50" s="156" t="s">
        <v>119</v>
      </c>
      <c r="D50" s="157"/>
      <c r="E50" s="158" t="s">
        <v>114</v>
      </c>
      <c r="F50" s="233">
        <f t="shared" si="14"/>
        <v>1959</v>
      </c>
      <c r="G50" s="233">
        <v>30</v>
      </c>
      <c r="H50" s="233">
        <v>0.6</v>
      </c>
      <c r="I50" s="91">
        <v>559</v>
      </c>
      <c r="J50" s="112">
        <v>33</v>
      </c>
      <c r="K50" s="91">
        <f t="shared" si="15"/>
        <v>1728</v>
      </c>
      <c r="L50" s="224">
        <f t="shared" si="16"/>
        <v>1028</v>
      </c>
      <c r="M50" s="84"/>
      <c r="N50" s="84">
        <v>700</v>
      </c>
      <c r="O50" s="84"/>
      <c r="P50" s="84"/>
      <c r="Q50" s="84"/>
      <c r="R50" s="109">
        <v>328</v>
      </c>
      <c r="S50" s="247">
        <v>700</v>
      </c>
      <c r="T50" s="84"/>
      <c r="U50" s="85"/>
      <c r="V50" s="185"/>
      <c r="W50" s="176"/>
    </row>
    <row r="51" spans="1:23" ht="15.75" customHeight="1" hidden="1">
      <c r="A51" s="313"/>
      <c r="B51" s="101" t="s">
        <v>135</v>
      </c>
      <c r="C51" s="156"/>
      <c r="D51" s="157"/>
      <c r="E51" s="159"/>
      <c r="F51" s="233">
        <f t="shared" si="14"/>
        <v>30</v>
      </c>
      <c r="G51" s="233">
        <v>30</v>
      </c>
      <c r="H51" s="233">
        <v>1</v>
      </c>
      <c r="I51" s="91">
        <v>30</v>
      </c>
      <c r="J51" s="112">
        <v>33</v>
      </c>
      <c r="K51" s="91">
        <f t="shared" si="15"/>
        <v>0</v>
      </c>
      <c r="L51" s="224">
        <f t="shared" si="16"/>
        <v>0</v>
      </c>
      <c r="M51" s="84"/>
      <c r="N51" s="84"/>
      <c r="O51" s="84"/>
      <c r="P51" s="84"/>
      <c r="Q51" s="84"/>
      <c r="R51" s="109"/>
      <c r="S51" s="247"/>
      <c r="T51" s="84"/>
      <c r="U51" s="85"/>
      <c r="V51" s="185"/>
      <c r="W51" s="176"/>
    </row>
    <row r="52" spans="1:23" ht="15.75" customHeight="1">
      <c r="A52" s="313">
        <v>9</v>
      </c>
      <c r="B52" s="102" t="s">
        <v>272</v>
      </c>
      <c r="C52" s="156"/>
      <c r="D52" s="157"/>
      <c r="E52" s="159"/>
      <c r="F52" s="233">
        <f t="shared" si="14"/>
        <v>80</v>
      </c>
      <c r="G52" s="233"/>
      <c r="H52" s="233"/>
      <c r="I52" s="91"/>
      <c r="J52" s="112"/>
      <c r="K52" s="91">
        <f t="shared" si="15"/>
        <v>80</v>
      </c>
      <c r="L52" s="224">
        <f t="shared" si="16"/>
        <v>80</v>
      </c>
      <c r="M52" s="84">
        <v>80</v>
      </c>
      <c r="N52" s="84"/>
      <c r="O52" s="84"/>
      <c r="P52" s="84"/>
      <c r="Q52" s="84"/>
      <c r="R52" s="109"/>
      <c r="S52" s="247"/>
      <c r="T52" s="84"/>
      <c r="U52" s="85"/>
      <c r="V52" s="185"/>
      <c r="W52" s="176"/>
    </row>
    <row r="53" spans="1:23" ht="15.75" customHeight="1" hidden="1">
      <c r="A53" s="313"/>
      <c r="B53" s="101" t="s">
        <v>135</v>
      </c>
      <c r="C53" s="156"/>
      <c r="D53" s="157"/>
      <c r="E53" s="159"/>
      <c r="F53" s="233">
        <f t="shared" si="14"/>
        <v>0</v>
      </c>
      <c r="G53" s="233"/>
      <c r="H53" s="233"/>
      <c r="I53" s="91"/>
      <c r="J53" s="112"/>
      <c r="K53" s="91">
        <f t="shared" si="15"/>
        <v>0</v>
      </c>
      <c r="L53" s="224">
        <f t="shared" si="16"/>
        <v>0</v>
      </c>
      <c r="M53" s="84"/>
      <c r="N53" s="84"/>
      <c r="O53" s="84"/>
      <c r="P53" s="84"/>
      <c r="Q53" s="84"/>
      <c r="R53" s="109"/>
      <c r="S53" s="247"/>
      <c r="T53" s="84"/>
      <c r="U53" s="85"/>
      <c r="V53" s="185"/>
      <c r="W53" s="176"/>
    </row>
    <row r="54" spans="1:23" ht="15.75" customHeight="1" hidden="1">
      <c r="A54" s="314" t="s">
        <v>2</v>
      </c>
      <c r="B54" s="89" t="s">
        <v>7</v>
      </c>
      <c r="C54" s="156" t="s">
        <v>119</v>
      </c>
      <c r="D54" s="157"/>
      <c r="E54" s="158">
        <v>37139</v>
      </c>
      <c r="F54" s="233">
        <f t="shared" si="14"/>
        <v>0</v>
      </c>
      <c r="G54" s="233">
        <v>1334</v>
      </c>
      <c r="H54" s="233">
        <v>1009</v>
      </c>
      <c r="I54" s="91"/>
      <c r="J54" s="112"/>
      <c r="K54" s="91">
        <f t="shared" si="15"/>
        <v>0</v>
      </c>
      <c r="L54" s="224">
        <f t="shared" si="16"/>
        <v>0</v>
      </c>
      <c r="M54" s="84"/>
      <c r="N54" s="84"/>
      <c r="O54" s="84"/>
      <c r="P54" s="84"/>
      <c r="Q54" s="84"/>
      <c r="R54" s="109"/>
      <c r="S54" s="247"/>
      <c r="T54" s="84"/>
      <c r="U54" s="85"/>
      <c r="V54" s="185"/>
      <c r="W54" s="178"/>
    </row>
    <row r="55" spans="1:23" ht="15.75" customHeight="1">
      <c r="A55" s="313">
        <v>10</v>
      </c>
      <c r="B55" s="89" t="s">
        <v>195</v>
      </c>
      <c r="C55" s="156"/>
      <c r="D55" s="157"/>
      <c r="E55" s="158"/>
      <c r="F55" s="233">
        <f t="shared" si="14"/>
        <v>3046</v>
      </c>
      <c r="G55" s="233"/>
      <c r="H55" s="233"/>
      <c r="I55" s="91"/>
      <c r="J55" s="112">
        <v>15</v>
      </c>
      <c r="K55" s="91">
        <f t="shared" si="15"/>
        <v>3046</v>
      </c>
      <c r="L55" s="224">
        <f t="shared" si="16"/>
        <v>46</v>
      </c>
      <c r="M55" s="84">
        <v>46</v>
      </c>
      <c r="N55" s="84"/>
      <c r="O55" s="84"/>
      <c r="P55" s="84"/>
      <c r="Q55" s="84"/>
      <c r="R55" s="109"/>
      <c r="S55" s="247">
        <v>1000</v>
      </c>
      <c r="T55" s="84">
        <v>2000</v>
      </c>
      <c r="U55" s="85"/>
      <c r="V55" s="185"/>
      <c r="W55" s="184">
        <f>'2.pielikums'!H16</f>
        <v>1500.4596000000001</v>
      </c>
    </row>
    <row r="56" spans="1:23" ht="15.75" customHeight="1" hidden="1">
      <c r="A56" s="313"/>
      <c r="B56" s="101" t="s">
        <v>135</v>
      </c>
      <c r="C56" s="156"/>
      <c r="D56" s="157"/>
      <c r="E56" s="158"/>
      <c r="F56" s="233">
        <f t="shared" si="14"/>
        <v>46</v>
      </c>
      <c r="G56" s="233"/>
      <c r="H56" s="233"/>
      <c r="I56" s="91"/>
      <c r="J56" s="112">
        <v>15</v>
      </c>
      <c r="K56" s="91">
        <f t="shared" si="15"/>
        <v>46</v>
      </c>
      <c r="L56" s="224">
        <f t="shared" si="16"/>
        <v>46</v>
      </c>
      <c r="M56" s="84">
        <v>46</v>
      </c>
      <c r="N56" s="84"/>
      <c r="O56" s="84"/>
      <c r="P56" s="84"/>
      <c r="Q56" s="84"/>
      <c r="R56" s="109"/>
      <c r="S56" s="247"/>
      <c r="T56" s="84"/>
      <c r="U56" s="85"/>
      <c r="V56" s="185"/>
      <c r="W56" s="178"/>
    </row>
    <row r="57" spans="1:23" ht="15.75" customHeight="1">
      <c r="A57" s="313">
        <v>11</v>
      </c>
      <c r="B57" s="89" t="s">
        <v>194</v>
      </c>
      <c r="C57" s="156"/>
      <c r="D57" s="157"/>
      <c r="E57" s="158"/>
      <c r="F57" s="233">
        <f t="shared" si="14"/>
        <v>615</v>
      </c>
      <c r="G57" s="233"/>
      <c r="H57" s="233"/>
      <c r="I57" s="91"/>
      <c r="J57" s="112">
        <v>11</v>
      </c>
      <c r="K57" s="91">
        <f t="shared" si="15"/>
        <v>619</v>
      </c>
      <c r="L57" s="224">
        <f t="shared" si="16"/>
        <v>19</v>
      </c>
      <c r="M57" s="84">
        <v>15</v>
      </c>
      <c r="N57" s="84"/>
      <c r="O57" s="84"/>
      <c r="P57" s="84"/>
      <c r="Q57" s="84"/>
      <c r="R57" s="109">
        <v>4</v>
      </c>
      <c r="S57" s="247"/>
      <c r="T57" s="84">
        <v>600</v>
      </c>
      <c r="U57" s="85"/>
      <c r="V57" s="185"/>
      <c r="W57" s="178"/>
    </row>
    <row r="58" spans="1:23" ht="15.75" customHeight="1" hidden="1">
      <c r="A58" s="313"/>
      <c r="B58" s="101" t="s">
        <v>135</v>
      </c>
      <c r="C58" s="156"/>
      <c r="D58" s="157"/>
      <c r="E58" s="158"/>
      <c r="F58" s="233">
        <f t="shared" si="14"/>
        <v>15</v>
      </c>
      <c r="G58" s="233"/>
      <c r="H58" s="233"/>
      <c r="I58" s="91"/>
      <c r="J58" s="112">
        <v>11</v>
      </c>
      <c r="K58" s="91">
        <f t="shared" si="15"/>
        <v>19</v>
      </c>
      <c r="L58" s="224">
        <f t="shared" si="16"/>
        <v>19</v>
      </c>
      <c r="M58" s="84">
        <v>15</v>
      </c>
      <c r="N58" s="84"/>
      <c r="O58" s="84"/>
      <c r="P58" s="84"/>
      <c r="Q58" s="84"/>
      <c r="R58" s="109">
        <v>4</v>
      </c>
      <c r="S58" s="247"/>
      <c r="T58" s="84"/>
      <c r="U58" s="85"/>
      <c r="V58" s="185"/>
      <c r="W58" s="178"/>
    </row>
    <row r="59" spans="1:23" ht="15.75" customHeight="1">
      <c r="A59" s="313">
        <v>12</v>
      </c>
      <c r="B59" s="89" t="s">
        <v>197</v>
      </c>
      <c r="C59" s="156"/>
      <c r="D59" s="157"/>
      <c r="E59" s="158"/>
      <c r="F59" s="233">
        <f t="shared" si="14"/>
        <v>3080</v>
      </c>
      <c r="G59" s="233"/>
      <c r="H59" s="233"/>
      <c r="I59" s="91"/>
      <c r="J59" s="112"/>
      <c r="K59" s="91">
        <f t="shared" si="15"/>
        <v>3080</v>
      </c>
      <c r="L59" s="224">
        <f t="shared" si="16"/>
        <v>80</v>
      </c>
      <c r="M59" s="84">
        <v>80</v>
      </c>
      <c r="N59" s="84"/>
      <c r="O59" s="84"/>
      <c r="P59" s="84"/>
      <c r="Q59" s="84"/>
      <c r="R59" s="109"/>
      <c r="S59" s="247"/>
      <c r="T59" s="84">
        <v>1000</v>
      </c>
      <c r="U59" s="85">
        <v>2000</v>
      </c>
      <c r="V59" s="185"/>
      <c r="W59" s="178"/>
    </row>
    <row r="60" spans="1:23" ht="15.75" customHeight="1" hidden="1">
      <c r="A60" s="313"/>
      <c r="B60" s="101" t="s">
        <v>135</v>
      </c>
      <c r="C60" s="156"/>
      <c r="D60" s="157"/>
      <c r="E60" s="158"/>
      <c r="F60" s="233">
        <f t="shared" si="14"/>
        <v>80</v>
      </c>
      <c r="G60" s="233"/>
      <c r="H60" s="233"/>
      <c r="I60" s="91"/>
      <c r="J60" s="112"/>
      <c r="K60" s="91">
        <f t="shared" si="15"/>
        <v>80</v>
      </c>
      <c r="L60" s="224">
        <f t="shared" si="16"/>
        <v>80</v>
      </c>
      <c r="M60" s="84">
        <v>80</v>
      </c>
      <c r="N60" s="84"/>
      <c r="O60" s="84"/>
      <c r="P60" s="84"/>
      <c r="Q60" s="84"/>
      <c r="R60" s="109"/>
      <c r="S60" s="247"/>
      <c r="T60" s="84"/>
      <c r="U60" s="85"/>
      <c r="V60" s="185"/>
      <c r="W60" s="178"/>
    </row>
    <row r="61" spans="1:23" ht="15.75" customHeight="1">
      <c r="A61" s="313">
        <v>13</v>
      </c>
      <c r="B61" s="83" t="s">
        <v>82</v>
      </c>
      <c r="C61" s="156" t="s">
        <v>119</v>
      </c>
      <c r="D61" s="147"/>
      <c r="E61" s="158" t="s">
        <v>114</v>
      </c>
      <c r="F61" s="233">
        <f t="shared" si="14"/>
        <v>2442</v>
      </c>
      <c r="G61" s="233">
        <v>42</v>
      </c>
      <c r="H61" s="233">
        <v>8.4</v>
      </c>
      <c r="I61" s="91">
        <v>542</v>
      </c>
      <c r="J61" s="112">
        <v>516</v>
      </c>
      <c r="K61" s="91">
        <f t="shared" si="15"/>
        <v>1900</v>
      </c>
      <c r="L61" s="224">
        <f t="shared" si="16"/>
        <v>1900</v>
      </c>
      <c r="M61" s="84"/>
      <c r="N61" s="84">
        <v>1900</v>
      </c>
      <c r="O61" s="84"/>
      <c r="P61" s="84"/>
      <c r="Q61" s="84"/>
      <c r="R61" s="109"/>
      <c r="S61" s="247"/>
      <c r="T61" s="84"/>
      <c r="U61" s="85"/>
      <c r="V61" s="185"/>
      <c r="W61" s="176"/>
    </row>
    <row r="62" spans="1:23" ht="15.75" customHeight="1" hidden="1">
      <c r="A62" s="313"/>
      <c r="B62" s="96" t="s">
        <v>135</v>
      </c>
      <c r="C62" s="154"/>
      <c r="D62" s="147"/>
      <c r="E62" s="148"/>
      <c r="F62" s="233">
        <f t="shared" si="14"/>
        <v>34</v>
      </c>
      <c r="G62" s="233">
        <v>42</v>
      </c>
      <c r="H62" s="233">
        <v>8.4</v>
      </c>
      <c r="I62" s="91">
        <v>34</v>
      </c>
      <c r="J62" s="112">
        <v>34</v>
      </c>
      <c r="K62" s="91">
        <f t="shared" si="15"/>
        <v>0</v>
      </c>
      <c r="L62" s="224">
        <f t="shared" si="16"/>
        <v>0</v>
      </c>
      <c r="M62" s="84"/>
      <c r="N62" s="84"/>
      <c r="O62" s="84"/>
      <c r="P62" s="84"/>
      <c r="Q62" s="84"/>
      <c r="R62" s="109"/>
      <c r="S62" s="247"/>
      <c r="T62" s="84"/>
      <c r="U62" s="85"/>
      <c r="V62" s="185"/>
      <c r="W62" s="176"/>
    </row>
    <row r="63" spans="1:23" ht="15.75" customHeight="1">
      <c r="A63" s="313">
        <v>14</v>
      </c>
      <c r="B63" s="83" t="s">
        <v>116</v>
      </c>
      <c r="C63" s="156" t="s">
        <v>119</v>
      </c>
      <c r="D63" s="147"/>
      <c r="E63" s="158" t="s">
        <v>114</v>
      </c>
      <c r="F63" s="233">
        <f t="shared" si="14"/>
        <v>2677</v>
      </c>
      <c r="G63" s="233">
        <v>5</v>
      </c>
      <c r="H63" s="233">
        <v>5</v>
      </c>
      <c r="I63" s="91">
        <v>50</v>
      </c>
      <c r="J63" s="112">
        <v>18</v>
      </c>
      <c r="K63" s="91">
        <f t="shared" si="15"/>
        <v>2627</v>
      </c>
      <c r="L63" s="224">
        <f t="shared" si="16"/>
        <v>627</v>
      </c>
      <c r="M63" s="84">
        <v>27</v>
      </c>
      <c r="N63" s="84">
        <v>600</v>
      </c>
      <c r="O63" s="84"/>
      <c r="P63" s="84"/>
      <c r="Q63" s="84"/>
      <c r="R63" s="109"/>
      <c r="S63" s="247">
        <v>2000</v>
      </c>
      <c r="T63" s="84"/>
      <c r="U63" s="85"/>
      <c r="V63" s="185"/>
      <c r="W63" s="176"/>
    </row>
    <row r="64" spans="1:23" ht="15.75" customHeight="1" hidden="1">
      <c r="A64" s="313"/>
      <c r="B64" s="96" t="s">
        <v>135</v>
      </c>
      <c r="C64" s="154"/>
      <c r="D64" s="147"/>
      <c r="E64" s="148"/>
      <c r="F64" s="233">
        <f t="shared" si="14"/>
        <v>77</v>
      </c>
      <c r="G64" s="233">
        <v>5</v>
      </c>
      <c r="H64" s="233">
        <v>5</v>
      </c>
      <c r="I64" s="161">
        <v>50</v>
      </c>
      <c r="J64" s="112">
        <v>18</v>
      </c>
      <c r="K64" s="91">
        <f t="shared" si="15"/>
        <v>27</v>
      </c>
      <c r="L64" s="224">
        <f t="shared" si="16"/>
        <v>27</v>
      </c>
      <c r="M64" s="84">
        <v>27</v>
      </c>
      <c r="N64" s="84"/>
      <c r="O64" s="84"/>
      <c r="P64" s="84"/>
      <c r="Q64" s="84"/>
      <c r="R64" s="109"/>
      <c r="S64" s="247"/>
      <c r="T64" s="84"/>
      <c r="U64" s="85"/>
      <c r="V64" s="185"/>
      <c r="W64" s="176"/>
    </row>
    <row r="65" spans="1:23" ht="15.75" customHeight="1">
      <c r="A65" s="313">
        <v>15</v>
      </c>
      <c r="B65" s="100" t="s">
        <v>193</v>
      </c>
      <c r="C65" s="154"/>
      <c r="D65" s="147"/>
      <c r="E65" s="148"/>
      <c r="F65" s="233">
        <f t="shared" si="14"/>
        <v>2580</v>
      </c>
      <c r="G65" s="233"/>
      <c r="H65" s="233"/>
      <c r="I65" s="161"/>
      <c r="J65" s="112"/>
      <c r="K65" s="91">
        <f t="shared" si="15"/>
        <v>2580</v>
      </c>
      <c r="L65" s="224">
        <f t="shared" si="16"/>
        <v>580</v>
      </c>
      <c r="M65" s="84">
        <v>80</v>
      </c>
      <c r="N65" s="84">
        <v>500</v>
      </c>
      <c r="O65" s="84"/>
      <c r="P65" s="84"/>
      <c r="Q65" s="84"/>
      <c r="R65" s="109"/>
      <c r="S65" s="247">
        <v>2000</v>
      </c>
      <c r="T65" s="84"/>
      <c r="U65" s="85"/>
      <c r="V65" s="185"/>
      <c r="W65" s="176"/>
    </row>
    <row r="66" spans="1:23" ht="15.75" customHeight="1" hidden="1">
      <c r="A66" s="313"/>
      <c r="B66" s="96" t="s">
        <v>135</v>
      </c>
      <c r="C66" s="154"/>
      <c r="D66" s="147"/>
      <c r="E66" s="148"/>
      <c r="F66" s="233">
        <f t="shared" si="14"/>
        <v>80</v>
      </c>
      <c r="G66" s="233"/>
      <c r="H66" s="233"/>
      <c r="I66" s="161"/>
      <c r="J66" s="112"/>
      <c r="K66" s="91">
        <f t="shared" si="15"/>
        <v>80</v>
      </c>
      <c r="L66" s="224">
        <f t="shared" si="16"/>
        <v>80</v>
      </c>
      <c r="M66" s="84">
        <v>80</v>
      </c>
      <c r="N66" s="84"/>
      <c r="O66" s="84"/>
      <c r="P66" s="84"/>
      <c r="Q66" s="84"/>
      <c r="R66" s="109"/>
      <c r="S66" s="247"/>
      <c r="T66" s="84"/>
      <c r="U66" s="85"/>
      <c r="V66" s="185"/>
      <c r="W66" s="176"/>
    </row>
    <row r="67" spans="1:23" ht="15.75" customHeight="1">
      <c r="A67" s="313">
        <v>16</v>
      </c>
      <c r="B67" s="83" t="s">
        <v>131</v>
      </c>
      <c r="C67" s="154"/>
      <c r="D67" s="147"/>
      <c r="E67" s="148"/>
      <c r="F67" s="233">
        <f t="shared" si="14"/>
        <v>2900</v>
      </c>
      <c r="G67" s="233"/>
      <c r="H67" s="233"/>
      <c r="I67" s="161">
        <v>0</v>
      </c>
      <c r="J67" s="112">
        <v>0</v>
      </c>
      <c r="K67" s="91">
        <f t="shared" si="15"/>
        <v>2900</v>
      </c>
      <c r="L67" s="224">
        <f t="shared" si="16"/>
        <v>0</v>
      </c>
      <c r="M67" s="84"/>
      <c r="N67" s="84"/>
      <c r="O67" s="84"/>
      <c r="P67" s="84"/>
      <c r="Q67" s="84"/>
      <c r="R67" s="109"/>
      <c r="S67" s="247"/>
      <c r="T67" s="84">
        <v>400</v>
      </c>
      <c r="U67" s="85">
        <v>2500</v>
      </c>
      <c r="V67" s="185"/>
      <c r="W67" s="184">
        <f>'2.pielikums'!H17</f>
        <v>7500.48</v>
      </c>
    </row>
    <row r="68" spans="1:23" ht="15.75" customHeight="1" hidden="1">
      <c r="A68" s="313"/>
      <c r="B68" s="96" t="s">
        <v>135</v>
      </c>
      <c r="C68" s="154"/>
      <c r="D68" s="147"/>
      <c r="E68" s="148"/>
      <c r="F68" s="233">
        <f t="shared" si="14"/>
        <v>400</v>
      </c>
      <c r="G68" s="233"/>
      <c r="H68" s="233"/>
      <c r="I68" s="161"/>
      <c r="J68" s="112"/>
      <c r="K68" s="91">
        <f t="shared" si="15"/>
        <v>400</v>
      </c>
      <c r="L68" s="224">
        <f t="shared" si="16"/>
        <v>0</v>
      </c>
      <c r="M68" s="84"/>
      <c r="N68" s="84"/>
      <c r="O68" s="84"/>
      <c r="P68" s="84"/>
      <c r="Q68" s="84"/>
      <c r="R68" s="109"/>
      <c r="S68" s="247"/>
      <c r="T68" s="84">
        <v>400</v>
      </c>
      <c r="U68" s="85"/>
      <c r="V68" s="185"/>
      <c r="W68" s="178"/>
    </row>
    <row r="69" spans="1:23" ht="15.75" customHeight="1">
      <c r="A69" s="313">
        <v>17</v>
      </c>
      <c r="B69" s="83" t="s">
        <v>47</v>
      </c>
      <c r="C69" s="154"/>
      <c r="D69" s="147"/>
      <c r="E69" s="148"/>
      <c r="F69" s="233">
        <f t="shared" si="14"/>
        <v>1700</v>
      </c>
      <c r="G69" s="233"/>
      <c r="H69" s="233"/>
      <c r="I69" s="161">
        <v>100</v>
      </c>
      <c r="J69" s="112">
        <v>106</v>
      </c>
      <c r="K69" s="91">
        <f t="shared" si="15"/>
        <v>1600</v>
      </c>
      <c r="L69" s="224">
        <f t="shared" si="16"/>
        <v>100</v>
      </c>
      <c r="M69" s="84">
        <v>100</v>
      </c>
      <c r="N69" s="84"/>
      <c r="O69" s="84"/>
      <c r="P69" s="84"/>
      <c r="Q69" s="84"/>
      <c r="R69" s="109"/>
      <c r="S69" s="247">
        <v>100</v>
      </c>
      <c r="T69" s="84">
        <v>500</v>
      </c>
      <c r="U69" s="85">
        <v>900</v>
      </c>
      <c r="V69" s="185"/>
      <c r="W69" s="184">
        <f>'2.pielikums'!H18</f>
        <v>750</v>
      </c>
    </row>
    <row r="70" spans="1:23" ht="15.75" customHeight="1" hidden="1">
      <c r="A70" s="313"/>
      <c r="B70" s="96" t="s">
        <v>135</v>
      </c>
      <c r="C70" s="154"/>
      <c r="D70" s="147"/>
      <c r="E70" s="148"/>
      <c r="F70" s="233">
        <f t="shared" si="14"/>
        <v>120</v>
      </c>
      <c r="G70" s="233"/>
      <c r="H70" s="233"/>
      <c r="I70" s="161"/>
      <c r="J70" s="112"/>
      <c r="K70" s="91">
        <f t="shared" si="15"/>
        <v>120</v>
      </c>
      <c r="L70" s="224">
        <f t="shared" si="16"/>
        <v>20</v>
      </c>
      <c r="M70" s="84">
        <v>20</v>
      </c>
      <c r="N70" s="84"/>
      <c r="O70" s="84"/>
      <c r="P70" s="84"/>
      <c r="Q70" s="84"/>
      <c r="R70" s="109"/>
      <c r="S70" s="247">
        <v>100</v>
      </c>
      <c r="T70" s="84"/>
      <c r="U70" s="85"/>
      <c r="V70" s="185"/>
      <c r="W70" s="178"/>
    </row>
    <row r="71" spans="1:23" ht="15.75" customHeight="1">
      <c r="A71" s="313">
        <v>18</v>
      </c>
      <c r="B71" s="89" t="s">
        <v>273</v>
      </c>
      <c r="C71" s="156"/>
      <c r="D71" s="157"/>
      <c r="E71" s="159"/>
      <c r="F71" s="233">
        <f t="shared" si="14"/>
        <v>4000</v>
      </c>
      <c r="G71" s="233"/>
      <c r="H71" s="233"/>
      <c r="I71" s="91">
        <v>50</v>
      </c>
      <c r="J71" s="112">
        <v>0</v>
      </c>
      <c r="K71" s="91">
        <f t="shared" si="15"/>
        <v>3950</v>
      </c>
      <c r="L71" s="224">
        <f>M71+N71+R71</f>
        <v>30</v>
      </c>
      <c r="M71" s="84">
        <v>30</v>
      </c>
      <c r="N71" s="84"/>
      <c r="O71" s="84"/>
      <c r="P71" s="84"/>
      <c r="Q71" s="84"/>
      <c r="R71" s="109"/>
      <c r="S71" s="247">
        <v>420</v>
      </c>
      <c r="T71" s="84">
        <v>1500</v>
      </c>
      <c r="U71" s="85">
        <v>2000</v>
      </c>
      <c r="V71" s="185"/>
      <c r="W71" s="184">
        <f>'2.pielikums'!H19</f>
        <v>80000</v>
      </c>
    </row>
    <row r="72" spans="1:23" ht="15.75" customHeight="1" hidden="1">
      <c r="A72" s="313"/>
      <c r="B72" s="96" t="s">
        <v>135</v>
      </c>
      <c r="C72" s="156"/>
      <c r="D72" s="157"/>
      <c r="E72" s="159"/>
      <c r="F72" s="233">
        <f t="shared" si="14"/>
        <v>3950</v>
      </c>
      <c r="G72" s="233"/>
      <c r="H72" s="233"/>
      <c r="I72" s="91"/>
      <c r="J72" s="112"/>
      <c r="K72" s="91">
        <f t="shared" si="15"/>
        <v>3950</v>
      </c>
      <c r="L72" s="224">
        <f>M72+N72+R72</f>
        <v>30</v>
      </c>
      <c r="M72" s="240">
        <v>30</v>
      </c>
      <c r="N72" s="240"/>
      <c r="O72" s="240"/>
      <c r="P72" s="240"/>
      <c r="Q72" s="240"/>
      <c r="R72" s="241"/>
      <c r="S72" s="247">
        <v>420</v>
      </c>
      <c r="T72" s="84">
        <v>1500</v>
      </c>
      <c r="U72" s="85">
        <v>2000</v>
      </c>
      <c r="V72" s="185"/>
      <c r="W72" s="178"/>
    </row>
    <row r="73" spans="1:23" ht="15.75" customHeight="1">
      <c r="A73" s="313">
        <v>19</v>
      </c>
      <c r="B73" s="100" t="s">
        <v>130</v>
      </c>
      <c r="C73" s="154"/>
      <c r="D73" s="147"/>
      <c r="E73" s="148"/>
      <c r="F73" s="233">
        <f t="shared" si="14"/>
        <v>234</v>
      </c>
      <c r="G73" s="233">
        <v>39.6</v>
      </c>
      <c r="H73" s="233">
        <v>22.1</v>
      </c>
      <c r="I73" s="91">
        <v>34</v>
      </c>
      <c r="J73" s="112">
        <v>36</v>
      </c>
      <c r="K73" s="91">
        <f t="shared" si="15"/>
        <v>200</v>
      </c>
      <c r="L73" s="224">
        <f>M73+N73+R73</f>
        <v>50</v>
      </c>
      <c r="M73" s="84">
        <v>50</v>
      </c>
      <c r="N73" s="84"/>
      <c r="O73" s="84"/>
      <c r="P73" s="84"/>
      <c r="Q73" s="84"/>
      <c r="R73" s="109"/>
      <c r="S73" s="247">
        <v>50</v>
      </c>
      <c r="T73" s="84">
        <v>50</v>
      </c>
      <c r="U73" s="85">
        <v>50</v>
      </c>
      <c r="V73" s="185"/>
      <c r="W73" s="176"/>
    </row>
    <row r="74" spans="1:23" ht="15.75" customHeight="1">
      <c r="A74" s="313">
        <v>20</v>
      </c>
      <c r="B74" s="83" t="s">
        <v>129</v>
      </c>
      <c r="C74" s="154"/>
      <c r="D74" s="147"/>
      <c r="E74" s="148"/>
      <c r="F74" s="233">
        <f t="shared" si="14"/>
        <v>1824</v>
      </c>
      <c r="G74" s="233">
        <v>144</v>
      </c>
      <c r="H74" s="233">
        <v>80.1</v>
      </c>
      <c r="I74" s="91">
        <v>574</v>
      </c>
      <c r="J74" s="112">
        <v>21</v>
      </c>
      <c r="K74" s="91">
        <f t="shared" si="15"/>
        <v>1250</v>
      </c>
      <c r="L74" s="224">
        <f>M74+N74+R74</f>
        <v>500</v>
      </c>
      <c r="M74" s="84"/>
      <c r="N74" s="84">
        <v>500</v>
      </c>
      <c r="O74" s="84"/>
      <c r="P74" s="84"/>
      <c r="Q74" s="84"/>
      <c r="R74" s="109"/>
      <c r="S74" s="247">
        <v>250</v>
      </c>
      <c r="T74" s="84">
        <v>250</v>
      </c>
      <c r="U74" s="85">
        <v>250</v>
      </c>
      <c r="V74" s="185"/>
      <c r="W74" s="176"/>
    </row>
    <row r="75" spans="1:23" ht="15.75" customHeight="1" hidden="1">
      <c r="A75" s="313"/>
      <c r="B75" s="96" t="s">
        <v>135</v>
      </c>
      <c r="C75" s="154"/>
      <c r="D75" s="147"/>
      <c r="E75" s="148"/>
      <c r="F75" s="233">
        <f t="shared" si="14"/>
        <v>6</v>
      </c>
      <c r="G75" s="233">
        <v>15.3</v>
      </c>
      <c r="H75" s="233">
        <v>9.3</v>
      </c>
      <c r="I75" s="91">
        <v>6</v>
      </c>
      <c r="J75" s="112">
        <v>21</v>
      </c>
      <c r="K75" s="91">
        <f t="shared" si="15"/>
        <v>0</v>
      </c>
      <c r="L75" s="224">
        <f>M75+N75+R75</f>
        <v>0</v>
      </c>
      <c r="M75" s="84"/>
      <c r="N75" s="84"/>
      <c r="O75" s="84"/>
      <c r="P75" s="84"/>
      <c r="Q75" s="84"/>
      <c r="R75" s="109"/>
      <c r="S75" s="247"/>
      <c r="T75" s="84"/>
      <c r="U75" s="85"/>
      <c r="V75" s="185"/>
      <c r="W75" s="176"/>
    </row>
    <row r="76" spans="1:23" ht="15.75" customHeight="1">
      <c r="A76" s="313">
        <v>21</v>
      </c>
      <c r="B76" s="83" t="s">
        <v>26</v>
      </c>
      <c r="C76" s="154"/>
      <c r="D76" s="147"/>
      <c r="E76" s="148"/>
      <c r="F76" s="233">
        <f t="shared" si="14"/>
        <v>210</v>
      </c>
      <c r="G76" s="233">
        <v>30</v>
      </c>
      <c r="H76" s="233">
        <v>30</v>
      </c>
      <c r="I76" s="161">
        <v>60</v>
      </c>
      <c r="J76" s="112">
        <v>0</v>
      </c>
      <c r="K76" s="91">
        <f t="shared" si="15"/>
        <v>150</v>
      </c>
      <c r="L76" s="224">
        <f t="shared" si="16"/>
        <v>50</v>
      </c>
      <c r="M76" s="84">
        <v>50</v>
      </c>
      <c r="N76" s="84"/>
      <c r="O76" s="84"/>
      <c r="P76" s="84"/>
      <c r="Q76" s="84"/>
      <c r="R76" s="109"/>
      <c r="S76" s="247">
        <v>100</v>
      </c>
      <c r="T76" s="84"/>
      <c r="U76" s="85"/>
      <c r="V76" s="185"/>
      <c r="W76" s="176"/>
    </row>
    <row r="77" spans="1:23" ht="15.75" customHeight="1" hidden="1">
      <c r="A77" s="313"/>
      <c r="B77" s="96" t="s">
        <v>135</v>
      </c>
      <c r="C77" s="154"/>
      <c r="D77" s="147"/>
      <c r="E77" s="148"/>
      <c r="F77" s="233">
        <f t="shared" si="14"/>
        <v>0</v>
      </c>
      <c r="G77" s="233">
        <v>2</v>
      </c>
      <c r="H77" s="233">
        <v>2</v>
      </c>
      <c r="I77" s="161">
        <v>0</v>
      </c>
      <c r="J77" s="112">
        <v>0</v>
      </c>
      <c r="K77" s="91">
        <f t="shared" si="15"/>
        <v>0</v>
      </c>
      <c r="L77" s="224">
        <f t="shared" si="16"/>
        <v>0</v>
      </c>
      <c r="M77" s="84"/>
      <c r="N77" s="84"/>
      <c r="O77" s="84"/>
      <c r="P77" s="84"/>
      <c r="Q77" s="84"/>
      <c r="R77" s="109"/>
      <c r="S77" s="247"/>
      <c r="T77" s="84"/>
      <c r="U77" s="85"/>
      <c r="V77" s="185"/>
      <c r="W77" s="176"/>
    </row>
    <row r="78" spans="1:23" ht="15.75" customHeight="1">
      <c r="A78" s="313">
        <v>22</v>
      </c>
      <c r="B78" s="83" t="s">
        <v>48</v>
      </c>
      <c r="C78" s="154"/>
      <c r="D78" s="147"/>
      <c r="E78" s="148"/>
      <c r="F78" s="233">
        <f t="shared" si="14"/>
        <v>2000</v>
      </c>
      <c r="G78" s="233"/>
      <c r="H78" s="233"/>
      <c r="I78" s="161">
        <v>0</v>
      </c>
      <c r="J78" s="112">
        <v>0</v>
      </c>
      <c r="K78" s="91">
        <f t="shared" si="15"/>
        <v>2000</v>
      </c>
      <c r="L78" s="224">
        <f t="shared" si="16"/>
        <v>0</v>
      </c>
      <c r="M78" s="84"/>
      <c r="N78" s="84"/>
      <c r="O78" s="84"/>
      <c r="P78" s="84"/>
      <c r="Q78" s="84"/>
      <c r="R78" s="109"/>
      <c r="S78" s="247"/>
      <c r="T78" s="84">
        <v>500</v>
      </c>
      <c r="U78" s="85">
        <v>1500</v>
      </c>
      <c r="V78" s="185"/>
      <c r="W78" s="184">
        <f>'2.pielikums'!H20</f>
        <v>27000</v>
      </c>
    </row>
    <row r="79" spans="1:23" ht="15.75" customHeight="1" hidden="1">
      <c r="A79" s="313"/>
      <c r="B79" s="96" t="s">
        <v>135</v>
      </c>
      <c r="C79" s="154"/>
      <c r="D79" s="147"/>
      <c r="E79" s="148"/>
      <c r="F79" s="233">
        <f t="shared" si="14"/>
        <v>500</v>
      </c>
      <c r="G79" s="233"/>
      <c r="H79" s="233"/>
      <c r="I79" s="161">
        <v>0</v>
      </c>
      <c r="J79" s="112">
        <v>0</v>
      </c>
      <c r="K79" s="91">
        <f t="shared" si="15"/>
        <v>500</v>
      </c>
      <c r="L79" s="224">
        <f t="shared" si="16"/>
        <v>0</v>
      </c>
      <c r="M79" s="84"/>
      <c r="N79" s="84"/>
      <c r="O79" s="84"/>
      <c r="P79" s="84"/>
      <c r="Q79" s="84"/>
      <c r="R79" s="109"/>
      <c r="S79" s="247"/>
      <c r="T79" s="84">
        <v>500</v>
      </c>
      <c r="U79" s="85"/>
      <c r="V79" s="185"/>
      <c r="W79" s="178"/>
    </row>
    <row r="80" spans="1:23" ht="14.25" customHeight="1">
      <c r="A80" s="313">
        <v>23</v>
      </c>
      <c r="B80" s="100" t="s">
        <v>210</v>
      </c>
      <c r="C80" s="154"/>
      <c r="D80" s="147"/>
      <c r="E80" s="148"/>
      <c r="F80" s="232">
        <f t="shared" si="14"/>
        <v>500</v>
      </c>
      <c r="G80" s="232"/>
      <c r="H80" s="232"/>
      <c r="I80" s="161"/>
      <c r="J80" s="112"/>
      <c r="K80" s="91">
        <f t="shared" si="15"/>
        <v>500</v>
      </c>
      <c r="L80" s="224">
        <f aca="true" t="shared" si="17" ref="L80:L89">M80+N80+R80</f>
        <v>0</v>
      </c>
      <c r="M80" s="84"/>
      <c r="N80" s="84"/>
      <c r="O80" s="84"/>
      <c r="P80" s="84"/>
      <c r="Q80" s="84"/>
      <c r="R80" s="109"/>
      <c r="S80" s="247">
        <v>200</v>
      </c>
      <c r="T80" s="84">
        <v>300</v>
      </c>
      <c r="U80" s="85"/>
      <c r="V80" s="185"/>
      <c r="W80" s="181">
        <f>'2.pielikums'!H21</f>
        <v>1500</v>
      </c>
    </row>
    <row r="81" spans="1:23" ht="16.5" customHeight="1">
      <c r="A81" s="313">
        <v>24</v>
      </c>
      <c r="B81" s="83" t="s">
        <v>226</v>
      </c>
      <c r="C81" s="154"/>
      <c r="D81" s="147"/>
      <c r="E81" s="148"/>
      <c r="F81" s="232">
        <f t="shared" si="14"/>
        <v>200</v>
      </c>
      <c r="G81" s="232">
        <v>20</v>
      </c>
      <c r="H81" s="232"/>
      <c r="I81" s="161">
        <v>0</v>
      </c>
      <c r="J81" s="112">
        <v>0</v>
      </c>
      <c r="K81" s="91">
        <f t="shared" si="15"/>
        <v>200</v>
      </c>
      <c r="L81" s="224">
        <f t="shared" si="17"/>
        <v>0</v>
      </c>
      <c r="M81" s="84"/>
      <c r="N81" s="84"/>
      <c r="O81" s="84"/>
      <c r="P81" s="84"/>
      <c r="Q81" s="84"/>
      <c r="R81" s="109"/>
      <c r="S81" s="247">
        <v>70</v>
      </c>
      <c r="T81" s="84">
        <v>130</v>
      </c>
      <c r="U81" s="85"/>
      <c r="V81" s="185"/>
      <c r="W81" s="181">
        <f>'2.pielikums'!H22</f>
        <v>1800</v>
      </c>
    </row>
    <row r="82" spans="1:23" ht="15" hidden="1">
      <c r="A82" s="242"/>
      <c r="B82" s="116" t="s">
        <v>135</v>
      </c>
      <c r="C82" s="156"/>
      <c r="D82" s="157"/>
      <c r="E82" s="159"/>
      <c r="F82" s="232">
        <f t="shared" si="14"/>
        <v>200</v>
      </c>
      <c r="G82" s="232"/>
      <c r="H82" s="232"/>
      <c r="I82" s="91">
        <v>0</v>
      </c>
      <c r="J82" s="112">
        <v>0</v>
      </c>
      <c r="K82" s="91">
        <f t="shared" si="15"/>
        <v>200</v>
      </c>
      <c r="L82" s="224">
        <f t="shared" si="17"/>
        <v>0</v>
      </c>
      <c r="M82" s="84"/>
      <c r="N82" s="84"/>
      <c r="O82" s="84"/>
      <c r="P82" s="84"/>
      <c r="Q82" s="84"/>
      <c r="R82" s="109"/>
      <c r="S82" s="249">
        <v>70</v>
      </c>
      <c r="T82" s="84">
        <v>130</v>
      </c>
      <c r="U82" s="85"/>
      <c r="V82" s="185"/>
      <c r="W82" s="183"/>
    </row>
    <row r="83" spans="1:23" ht="15.75" customHeight="1" hidden="1">
      <c r="A83" s="98" t="s">
        <v>2</v>
      </c>
      <c r="B83" s="89" t="s">
        <v>8</v>
      </c>
      <c r="C83" s="156"/>
      <c r="D83" s="157"/>
      <c r="E83" s="159"/>
      <c r="F83" s="233">
        <f t="shared" si="14"/>
        <v>0</v>
      </c>
      <c r="G83" s="233"/>
      <c r="H83" s="233"/>
      <c r="I83" s="91"/>
      <c r="J83" s="112"/>
      <c r="K83" s="91">
        <f t="shared" si="15"/>
        <v>0</v>
      </c>
      <c r="L83" s="224">
        <f t="shared" si="17"/>
        <v>0</v>
      </c>
      <c r="M83" s="84"/>
      <c r="N83" s="84"/>
      <c r="O83" s="84"/>
      <c r="P83" s="84"/>
      <c r="Q83" s="84"/>
      <c r="R83" s="109"/>
      <c r="S83" s="247"/>
      <c r="T83" s="84"/>
      <c r="U83" s="85"/>
      <c r="V83" s="185"/>
      <c r="W83" s="176"/>
    </row>
    <row r="84" spans="1:23" ht="15.75" customHeight="1" hidden="1">
      <c r="A84" s="242" t="s">
        <v>2</v>
      </c>
      <c r="B84" s="89" t="s">
        <v>182</v>
      </c>
      <c r="C84" s="156"/>
      <c r="D84" s="157"/>
      <c r="E84" s="159"/>
      <c r="F84" s="233">
        <f t="shared" si="14"/>
        <v>0</v>
      </c>
      <c r="G84" s="233"/>
      <c r="H84" s="233"/>
      <c r="I84" s="91"/>
      <c r="J84" s="112"/>
      <c r="K84" s="91">
        <f t="shared" si="15"/>
        <v>0</v>
      </c>
      <c r="L84" s="224">
        <f t="shared" si="17"/>
        <v>0</v>
      </c>
      <c r="M84" s="84"/>
      <c r="N84" s="84"/>
      <c r="O84" s="84"/>
      <c r="P84" s="84"/>
      <c r="Q84" s="84"/>
      <c r="R84" s="109"/>
      <c r="S84" s="247"/>
      <c r="T84" s="84"/>
      <c r="U84" s="85"/>
      <c r="V84" s="185"/>
      <c r="W84" s="176"/>
    </row>
    <row r="85" spans="1:23" ht="15.75" customHeight="1" hidden="1">
      <c r="A85" s="242" t="s">
        <v>2</v>
      </c>
      <c r="B85" s="89" t="s">
        <v>183</v>
      </c>
      <c r="C85" s="156"/>
      <c r="D85" s="157"/>
      <c r="E85" s="159"/>
      <c r="F85" s="233">
        <f t="shared" si="14"/>
        <v>0</v>
      </c>
      <c r="G85" s="233"/>
      <c r="H85" s="233"/>
      <c r="I85" s="91"/>
      <c r="J85" s="112"/>
      <c r="K85" s="91">
        <f t="shared" si="15"/>
        <v>0</v>
      </c>
      <c r="L85" s="224">
        <f t="shared" si="17"/>
        <v>0</v>
      </c>
      <c r="M85" s="84"/>
      <c r="N85" s="84"/>
      <c r="O85" s="84"/>
      <c r="P85" s="84"/>
      <c r="Q85" s="84"/>
      <c r="R85" s="109"/>
      <c r="S85" s="247"/>
      <c r="T85" s="84"/>
      <c r="U85" s="85"/>
      <c r="V85" s="185"/>
      <c r="W85" s="176"/>
    </row>
    <row r="86" spans="1:23" ht="15.75" customHeight="1" hidden="1">
      <c r="A86" s="242"/>
      <c r="B86" s="101" t="s">
        <v>135</v>
      </c>
      <c r="C86" s="156"/>
      <c r="D86" s="157"/>
      <c r="E86" s="159"/>
      <c r="F86" s="233">
        <f t="shared" si="14"/>
        <v>0</v>
      </c>
      <c r="G86" s="233"/>
      <c r="H86" s="233"/>
      <c r="I86" s="91"/>
      <c r="J86" s="112"/>
      <c r="K86" s="91">
        <f t="shared" si="15"/>
        <v>0</v>
      </c>
      <c r="L86" s="224">
        <f t="shared" si="17"/>
        <v>0</v>
      </c>
      <c r="M86" s="84"/>
      <c r="N86" s="84"/>
      <c r="O86" s="84"/>
      <c r="P86" s="84"/>
      <c r="Q86" s="84"/>
      <c r="R86" s="109"/>
      <c r="S86" s="247"/>
      <c r="T86" s="84"/>
      <c r="U86" s="85"/>
      <c r="V86" s="185"/>
      <c r="W86" s="176"/>
    </row>
    <row r="87" spans="1:23" ht="15.75" customHeight="1" hidden="1">
      <c r="A87" s="242" t="s">
        <v>2</v>
      </c>
      <c r="B87" s="89" t="s">
        <v>184</v>
      </c>
      <c r="C87" s="156"/>
      <c r="D87" s="157"/>
      <c r="E87" s="159"/>
      <c r="F87" s="233">
        <f t="shared" si="14"/>
        <v>0</v>
      </c>
      <c r="G87" s="233"/>
      <c r="H87" s="233"/>
      <c r="I87" s="91"/>
      <c r="J87" s="112"/>
      <c r="K87" s="91">
        <f t="shared" si="15"/>
        <v>0</v>
      </c>
      <c r="L87" s="224">
        <f t="shared" si="17"/>
        <v>0</v>
      </c>
      <c r="M87" s="84"/>
      <c r="N87" s="84"/>
      <c r="O87" s="84"/>
      <c r="P87" s="84"/>
      <c r="Q87" s="84"/>
      <c r="R87" s="109"/>
      <c r="S87" s="247"/>
      <c r="T87" s="84"/>
      <c r="U87" s="85"/>
      <c r="V87" s="185"/>
      <c r="W87" s="176"/>
    </row>
    <row r="88" spans="1:23" ht="15.75" customHeight="1" hidden="1">
      <c r="A88" s="242" t="s">
        <v>2</v>
      </c>
      <c r="B88" s="89" t="s">
        <v>189</v>
      </c>
      <c r="C88" s="156"/>
      <c r="D88" s="157"/>
      <c r="E88" s="159"/>
      <c r="F88" s="233">
        <f t="shared" si="14"/>
        <v>0</v>
      </c>
      <c r="G88" s="233"/>
      <c r="H88" s="233"/>
      <c r="I88" s="91"/>
      <c r="J88" s="112"/>
      <c r="K88" s="91">
        <f t="shared" si="15"/>
        <v>0</v>
      </c>
      <c r="L88" s="224">
        <f t="shared" si="17"/>
        <v>0</v>
      </c>
      <c r="M88" s="84"/>
      <c r="N88" s="84"/>
      <c r="O88" s="84"/>
      <c r="P88" s="84"/>
      <c r="Q88" s="84"/>
      <c r="R88" s="109"/>
      <c r="S88" s="247"/>
      <c r="T88" s="84"/>
      <c r="U88" s="85"/>
      <c r="V88" s="185"/>
      <c r="W88" s="176"/>
    </row>
    <row r="89" spans="1:23" ht="15.75" customHeight="1">
      <c r="A89" s="90">
        <v>5</v>
      </c>
      <c r="B89" s="80" t="s">
        <v>233</v>
      </c>
      <c r="C89" s="144"/>
      <c r="D89" s="145"/>
      <c r="E89" s="153"/>
      <c r="F89" s="231">
        <f t="shared" si="14"/>
        <v>3890</v>
      </c>
      <c r="G89" s="231">
        <v>20</v>
      </c>
      <c r="H89" s="231">
        <v>0</v>
      </c>
      <c r="I89" s="82">
        <f>SUM(I91:I100)-I96-I100</f>
        <v>615</v>
      </c>
      <c r="J89" s="106">
        <f>SUM(J91:J100)-J96-J100</f>
        <v>38</v>
      </c>
      <c r="K89" s="82">
        <f t="shared" si="15"/>
        <v>3275</v>
      </c>
      <c r="L89" s="225">
        <f t="shared" si="17"/>
        <v>1825</v>
      </c>
      <c r="M89" s="107">
        <f>SUM(M91:M100)-M96-M100</f>
        <v>200</v>
      </c>
      <c r="N89" s="107">
        <f aca="true" t="shared" si="18" ref="N89:V89">SUM(N91:N100)-N96-N100</f>
        <v>1625</v>
      </c>
      <c r="O89" s="107">
        <f t="shared" si="18"/>
        <v>0</v>
      </c>
      <c r="P89" s="107">
        <f t="shared" si="18"/>
        <v>0</v>
      </c>
      <c r="Q89" s="107">
        <f t="shared" si="18"/>
        <v>0</v>
      </c>
      <c r="R89" s="170">
        <f t="shared" si="18"/>
        <v>0</v>
      </c>
      <c r="S89" s="108">
        <f t="shared" si="18"/>
        <v>150</v>
      </c>
      <c r="T89" s="82">
        <f t="shared" si="18"/>
        <v>500</v>
      </c>
      <c r="U89" s="82">
        <f t="shared" si="18"/>
        <v>800</v>
      </c>
      <c r="V89" s="168">
        <f t="shared" si="18"/>
        <v>0</v>
      </c>
      <c r="W89" s="174"/>
    </row>
    <row r="90" spans="1:23" s="142" customFormat="1" ht="15.75" customHeight="1">
      <c r="A90" s="143"/>
      <c r="B90" s="139" t="s">
        <v>32</v>
      </c>
      <c r="C90" s="144"/>
      <c r="D90" s="145"/>
      <c r="E90" s="153"/>
      <c r="F90" s="231"/>
      <c r="G90" s="237">
        <v>0.0016341738434134624</v>
      </c>
      <c r="H90" s="237">
        <v>0</v>
      </c>
      <c r="I90" s="140">
        <f aca="true" t="shared" si="19" ref="I90:N90">I89/I$255</f>
        <v>0.027064099669817984</v>
      </c>
      <c r="J90" s="140">
        <f t="shared" si="19"/>
        <v>0.001789091532276859</v>
      </c>
      <c r="K90" s="140">
        <f>K89/K$255</f>
        <v>0.02022096482465923</v>
      </c>
      <c r="L90" s="141">
        <f t="shared" si="19"/>
        <v>0.08413433833529263</v>
      </c>
      <c r="M90" s="140">
        <f t="shared" si="19"/>
        <v>0.02270276406152449</v>
      </c>
      <c r="N90" s="140">
        <f t="shared" si="19"/>
        <v>0.13588092649887115</v>
      </c>
      <c r="O90" s="140"/>
      <c r="P90" s="140"/>
      <c r="Q90" s="140"/>
      <c r="R90" s="169">
        <f>R89/R$255</f>
        <v>0</v>
      </c>
      <c r="S90" s="141">
        <f>S89/S$255</f>
        <v>0.004039587962027873</v>
      </c>
      <c r="T90" s="140">
        <f>T89/T$255</f>
        <v>0.009334868234600922</v>
      </c>
      <c r="U90" s="140">
        <f>U89/U$255</f>
        <v>0.016137491426957678</v>
      </c>
      <c r="V90" s="169" t="e">
        <f>V89/V$255</f>
        <v>#DIV/0!</v>
      </c>
      <c r="W90" s="175"/>
    </row>
    <row r="91" spans="1:23" ht="15.75" customHeight="1">
      <c r="A91" s="313">
        <v>1</v>
      </c>
      <c r="B91" s="83" t="s">
        <v>63</v>
      </c>
      <c r="C91" s="154"/>
      <c r="D91" s="147"/>
      <c r="E91" s="155" t="s">
        <v>173</v>
      </c>
      <c r="F91" s="232">
        <f aca="true" t="shared" si="20" ref="F91:F101">I91+L91+S91+T91+U91+V91-R91</f>
        <v>2094</v>
      </c>
      <c r="G91" s="232"/>
      <c r="H91" s="232"/>
      <c r="I91" s="161">
        <v>469</v>
      </c>
      <c r="J91" s="112">
        <v>0</v>
      </c>
      <c r="K91" s="91">
        <f aca="true" t="shared" si="21" ref="K91:K101">L91+S91+T91+U91</f>
        <v>1625</v>
      </c>
      <c r="L91" s="224">
        <f aca="true" t="shared" si="22" ref="L91:L101">M91+N91+R91</f>
        <v>1625</v>
      </c>
      <c r="M91" s="84"/>
      <c r="N91" s="84">
        <v>1625</v>
      </c>
      <c r="O91" s="84"/>
      <c r="P91" s="84"/>
      <c r="Q91" s="84"/>
      <c r="R91" s="109"/>
      <c r="S91" s="247"/>
      <c r="T91" s="84"/>
      <c r="U91" s="85"/>
      <c r="V91" s="185"/>
      <c r="W91" s="186">
        <f>'2.pielikums'!H24</f>
        <v>6375.2</v>
      </c>
    </row>
    <row r="92" spans="1:23" ht="15.75" customHeight="1" hidden="1">
      <c r="A92" s="313" t="s">
        <v>2</v>
      </c>
      <c r="B92" s="100" t="s">
        <v>199</v>
      </c>
      <c r="C92" s="154"/>
      <c r="D92" s="147"/>
      <c r="E92" s="148"/>
      <c r="F92" s="232">
        <f t="shared" si="20"/>
        <v>0</v>
      </c>
      <c r="G92" s="232"/>
      <c r="H92" s="232"/>
      <c r="I92" s="161"/>
      <c r="J92" s="112"/>
      <c r="K92" s="91">
        <f t="shared" si="21"/>
        <v>0</v>
      </c>
      <c r="L92" s="224">
        <f t="shared" si="22"/>
        <v>0</v>
      </c>
      <c r="M92" s="84"/>
      <c r="N92" s="84"/>
      <c r="O92" s="84"/>
      <c r="P92" s="84"/>
      <c r="Q92" s="84"/>
      <c r="R92" s="109"/>
      <c r="S92" s="247"/>
      <c r="T92" s="84"/>
      <c r="U92" s="85"/>
      <c r="V92" s="185"/>
      <c r="W92" s="176"/>
    </row>
    <row r="93" spans="1:23" ht="15.75" customHeight="1" hidden="1">
      <c r="A93" s="314" t="s">
        <v>2</v>
      </c>
      <c r="B93" s="163" t="s">
        <v>83</v>
      </c>
      <c r="C93" s="154"/>
      <c r="D93" s="147"/>
      <c r="E93" s="148"/>
      <c r="F93" s="232">
        <f t="shared" si="20"/>
        <v>38</v>
      </c>
      <c r="G93" s="232"/>
      <c r="H93" s="232"/>
      <c r="I93" s="161">
        <v>38</v>
      </c>
      <c r="J93" s="112">
        <v>38</v>
      </c>
      <c r="K93" s="91">
        <f t="shared" si="21"/>
        <v>0</v>
      </c>
      <c r="L93" s="224">
        <f t="shared" si="22"/>
        <v>0</v>
      </c>
      <c r="M93" s="84"/>
      <c r="N93" s="84"/>
      <c r="O93" s="84"/>
      <c r="P93" s="84"/>
      <c r="Q93" s="84"/>
      <c r="R93" s="109"/>
      <c r="S93" s="247"/>
      <c r="T93" s="84"/>
      <c r="U93" s="85"/>
      <c r="V93" s="185"/>
      <c r="W93" s="186">
        <f>'2.pielikums'!H25</f>
        <v>0</v>
      </c>
    </row>
    <row r="94" spans="1:23" ht="15.75" customHeight="1">
      <c r="A94" s="313">
        <v>2</v>
      </c>
      <c r="B94" s="256" t="s">
        <v>200</v>
      </c>
      <c r="C94" s="156"/>
      <c r="D94" s="147"/>
      <c r="E94" s="148"/>
      <c r="F94" s="257">
        <f t="shared" si="20"/>
        <v>900</v>
      </c>
      <c r="G94" s="257"/>
      <c r="H94" s="257"/>
      <c r="I94" s="256"/>
      <c r="K94" s="255">
        <f t="shared" si="21"/>
        <v>900</v>
      </c>
      <c r="L94" s="224">
        <f t="shared" si="22"/>
        <v>0</v>
      </c>
      <c r="M94" s="84"/>
      <c r="N94" s="99"/>
      <c r="O94" s="99"/>
      <c r="P94" s="99"/>
      <c r="Q94" s="99"/>
      <c r="R94" s="109"/>
      <c r="S94" s="251"/>
      <c r="T94" s="84">
        <v>300</v>
      </c>
      <c r="U94" s="85">
        <v>600</v>
      </c>
      <c r="V94" s="185"/>
      <c r="W94" s="176"/>
    </row>
    <row r="95" spans="1:23" ht="15.75" customHeight="1">
      <c r="A95" s="313">
        <v>3</v>
      </c>
      <c r="B95" s="83" t="s">
        <v>228</v>
      </c>
      <c r="C95" s="154" t="s">
        <v>122</v>
      </c>
      <c r="D95" s="147"/>
      <c r="E95" s="148">
        <v>38831</v>
      </c>
      <c r="F95" s="232">
        <f t="shared" si="20"/>
        <v>308</v>
      </c>
      <c r="G95" s="232">
        <v>119</v>
      </c>
      <c r="H95" s="232">
        <v>25.8</v>
      </c>
      <c r="I95" s="161">
        <v>108</v>
      </c>
      <c r="J95" s="112">
        <v>0</v>
      </c>
      <c r="K95" s="91">
        <f t="shared" si="21"/>
        <v>200</v>
      </c>
      <c r="L95" s="224">
        <f t="shared" si="22"/>
        <v>200</v>
      </c>
      <c r="M95" s="84">
        <v>200</v>
      </c>
      <c r="N95" s="84"/>
      <c r="O95" s="84"/>
      <c r="P95" s="84"/>
      <c r="Q95" s="84"/>
      <c r="R95" s="109"/>
      <c r="S95" s="247"/>
      <c r="T95" s="84"/>
      <c r="U95" s="85"/>
      <c r="V95" s="185"/>
      <c r="W95" s="176"/>
    </row>
    <row r="96" spans="1:23" ht="15.75" customHeight="1" hidden="1">
      <c r="A96" s="313"/>
      <c r="B96" s="96" t="s">
        <v>135</v>
      </c>
      <c r="C96" s="154"/>
      <c r="D96" s="147"/>
      <c r="E96" s="148"/>
      <c r="F96" s="232">
        <f t="shared" si="20"/>
        <v>7</v>
      </c>
      <c r="G96" s="232"/>
      <c r="H96" s="232"/>
      <c r="I96" s="161"/>
      <c r="J96" s="112"/>
      <c r="K96" s="91">
        <f t="shared" si="21"/>
        <v>7</v>
      </c>
      <c r="L96" s="224">
        <f t="shared" si="22"/>
        <v>7</v>
      </c>
      <c r="M96" s="84">
        <v>7</v>
      </c>
      <c r="N96" s="84"/>
      <c r="O96" s="84"/>
      <c r="P96" s="84"/>
      <c r="Q96" s="84"/>
      <c r="R96" s="109"/>
      <c r="S96" s="247"/>
      <c r="T96" s="84"/>
      <c r="U96" s="85"/>
      <c r="V96" s="185"/>
      <c r="W96" s="176"/>
    </row>
    <row r="97" spans="1:23" ht="15.75" customHeight="1" hidden="1">
      <c r="A97" s="314" t="s">
        <v>2</v>
      </c>
      <c r="B97" s="83" t="s">
        <v>25</v>
      </c>
      <c r="C97" s="154" t="s">
        <v>122</v>
      </c>
      <c r="D97" s="147"/>
      <c r="E97" s="148">
        <v>38831</v>
      </c>
      <c r="F97" s="232">
        <f t="shared" si="20"/>
        <v>0</v>
      </c>
      <c r="G97" s="232"/>
      <c r="H97" s="232"/>
      <c r="I97" s="91">
        <v>0</v>
      </c>
      <c r="J97" s="112">
        <v>0</v>
      </c>
      <c r="K97" s="91">
        <f t="shared" si="21"/>
        <v>0</v>
      </c>
      <c r="L97" s="224">
        <f t="shared" si="22"/>
        <v>0</v>
      </c>
      <c r="M97" s="84"/>
      <c r="N97" s="84"/>
      <c r="O97" s="84"/>
      <c r="P97" s="84"/>
      <c r="Q97" s="84"/>
      <c r="R97" s="109"/>
      <c r="S97" s="247"/>
      <c r="T97" s="84"/>
      <c r="U97" s="85"/>
      <c r="V97" s="185"/>
      <c r="W97" s="176"/>
    </row>
    <row r="98" spans="1:23" ht="15.75" customHeight="1" hidden="1">
      <c r="A98" s="314" t="s">
        <v>2</v>
      </c>
      <c r="B98" s="83" t="s">
        <v>44</v>
      </c>
      <c r="C98" s="154"/>
      <c r="D98" s="147"/>
      <c r="E98" s="148"/>
      <c r="F98" s="232">
        <f t="shared" si="20"/>
        <v>0</v>
      </c>
      <c r="G98" s="232"/>
      <c r="H98" s="232"/>
      <c r="I98" s="161">
        <v>0</v>
      </c>
      <c r="J98" s="112">
        <v>0</v>
      </c>
      <c r="K98" s="91">
        <f t="shared" si="21"/>
        <v>0</v>
      </c>
      <c r="L98" s="224">
        <f t="shared" si="22"/>
        <v>0</v>
      </c>
      <c r="M98" s="84"/>
      <c r="N98" s="84"/>
      <c r="O98" s="84"/>
      <c r="P98" s="84"/>
      <c r="Q98" s="84"/>
      <c r="R98" s="109"/>
      <c r="S98" s="247"/>
      <c r="T98" s="84"/>
      <c r="U98" s="85"/>
      <c r="V98" s="185"/>
      <c r="W98" s="184">
        <f>'2.pielikums'!H26</f>
        <v>0</v>
      </c>
    </row>
    <row r="99" spans="1:23" ht="15.75" customHeight="1">
      <c r="A99" s="313">
        <v>4</v>
      </c>
      <c r="B99" s="83" t="s">
        <v>78</v>
      </c>
      <c r="C99" s="154"/>
      <c r="D99" s="147"/>
      <c r="E99" s="148"/>
      <c r="F99" s="232">
        <f t="shared" si="20"/>
        <v>550</v>
      </c>
      <c r="G99" s="232"/>
      <c r="H99" s="232"/>
      <c r="I99" s="161">
        <v>0</v>
      </c>
      <c r="J99" s="112">
        <v>0</v>
      </c>
      <c r="K99" s="91">
        <f t="shared" si="21"/>
        <v>550</v>
      </c>
      <c r="L99" s="224">
        <f t="shared" si="22"/>
        <v>0</v>
      </c>
      <c r="M99" s="84"/>
      <c r="N99" s="84"/>
      <c r="O99" s="84"/>
      <c r="P99" s="84"/>
      <c r="Q99" s="84"/>
      <c r="R99" s="109"/>
      <c r="S99" s="247">
        <v>150</v>
      </c>
      <c r="T99" s="84">
        <v>200</v>
      </c>
      <c r="U99" s="85">
        <v>200</v>
      </c>
      <c r="V99" s="185"/>
      <c r="W99" s="176"/>
    </row>
    <row r="100" spans="1:23" ht="15.75" customHeight="1" hidden="1">
      <c r="A100" s="242"/>
      <c r="B100" s="96" t="s">
        <v>135</v>
      </c>
      <c r="C100" s="154"/>
      <c r="D100" s="147"/>
      <c r="E100" s="148"/>
      <c r="F100" s="232">
        <f t="shared" si="20"/>
        <v>100</v>
      </c>
      <c r="G100" s="232"/>
      <c r="H100" s="232"/>
      <c r="I100" s="161"/>
      <c r="J100" s="112"/>
      <c r="K100" s="91">
        <f t="shared" si="21"/>
        <v>100</v>
      </c>
      <c r="L100" s="224">
        <f t="shared" si="22"/>
        <v>0</v>
      </c>
      <c r="M100" s="84"/>
      <c r="N100" s="84"/>
      <c r="O100" s="84"/>
      <c r="P100" s="84"/>
      <c r="Q100" s="84"/>
      <c r="R100" s="109"/>
      <c r="S100" s="247">
        <v>30</v>
      </c>
      <c r="T100" s="84">
        <v>35</v>
      </c>
      <c r="U100" s="85">
        <v>35</v>
      </c>
      <c r="V100" s="185"/>
      <c r="W100" s="176"/>
    </row>
    <row r="101" spans="1:23" ht="15" customHeight="1">
      <c r="A101" s="79">
        <v>6</v>
      </c>
      <c r="B101" s="80" t="s">
        <v>231</v>
      </c>
      <c r="C101" s="144"/>
      <c r="D101" s="145"/>
      <c r="E101" s="153"/>
      <c r="F101" s="231">
        <f t="shared" si="20"/>
        <v>30917.03</v>
      </c>
      <c r="G101" s="231">
        <v>1307.1</v>
      </c>
      <c r="H101" s="231">
        <v>821</v>
      </c>
      <c r="I101" s="82">
        <f>SUM(I103:I126)-I104-I106-I108-I110-I112-I114-I117-I119-I123-I126</f>
        <v>2827.03</v>
      </c>
      <c r="J101" s="106">
        <f>SUM(J103:J126)-J104-J106-J108-J110-J112-J114-J117-J119-J123-J126</f>
        <v>2927.03</v>
      </c>
      <c r="K101" s="82">
        <f t="shared" si="21"/>
        <v>28090</v>
      </c>
      <c r="L101" s="225">
        <f t="shared" si="22"/>
        <v>3472.5</v>
      </c>
      <c r="M101" s="82">
        <f>SUM(M103:M126)-M104-M106-M108-M110-M112-M114-M117-M119-M123-M126</f>
        <v>1472.5</v>
      </c>
      <c r="N101" s="82">
        <f aca="true" t="shared" si="23" ref="N101:V101">SUM(N103:N126)-N104-N106-N108-N110-N112-N114-N117-N119-N123-N126</f>
        <v>2000</v>
      </c>
      <c r="O101" s="82">
        <f t="shared" si="23"/>
        <v>0</v>
      </c>
      <c r="P101" s="82">
        <f t="shared" si="23"/>
        <v>0</v>
      </c>
      <c r="Q101" s="82">
        <f t="shared" si="23"/>
        <v>0</v>
      </c>
      <c r="R101" s="168">
        <f t="shared" si="23"/>
        <v>0</v>
      </c>
      <c r="S101" s="108">
        <f t="shared" si="23"/>
        <v>5497.5</v>
      </c>
      <c r="T101" s="82">
        <f t="shared" si="23"/>
        <v>9342</v>
      </c>
      <c r="U101" s="82">
        <f t="shared" si="23"/>
        <v>9778</v>
      </c>
      <c r="V101" s="168">
        <f t="shared" si="23"/>
        <v>0</v>
      </c>
      <c r="W101" s="174"/>
    </row>
    <row r="102" spans="1:23" s="142" customFormat="1" ht="15" customHeight="1">
      <c r="A102" s="138"/>
      <c r="B102" s="139" t="s">
        <v>32</v>
      </c>
      <c r="C102" s="144"/>
      <c r="D102" s="145"/>
      <c r="E102" s="153"/>
      <c r="F102" s="231"/>
      <c r="G102" s="237">
        <v>0.10680143153628682</v>
      </c>
      <c r="H102" s="237">
        <v>0.13107059612375874</v>
      </c>
      <c r="I102" s="140">
        <f aca="true" t="shared" si="24" ref="I102:N102">I101/I$255</f>
        <v>0.12440816534888705</v>
      </c>
      <c r="J102" s="140">
        <f t="shared" si="24"/>
        <v>0.13780854178211407</v>
      </c>
      <c r="K102" s="140">
        <f>K101/K$255</f>
        <v>0.17343722196173367</v>
      </c>
      <c r="L102" s="141">
        <f t="shared" si="24"/>
        <v>0.16008574787359103</v>
      </c>
      <c r="M102" s="140">
        <f t="shared" si="24"/>
        <v>0.16714910040297407</v>
      </c>
      <c r="N102" s="140">
        <f t="shared" si="24"/>
        <v>0.16723806338322603</v>
      </c>
      <c r="O102" s="140"/>
      <c r="P102" s="140"/>
      <c r="Q102" s="140"/>
      <c r="R102" s="169">
        <f>R101/R$255</f>
        <v>0</v>
      </c>
      <c r="S102" s="141">
        <f>S101/S$255</f>
        <v>0.14805089880832156</v>
      </c>
      <c r="T102" s="140">
        <f>T101/T$255</f>
        <v>0.17441267809528363</v>
      </c>
      <c r="U102" s="140">
        <f>U101/U$255</f>
        <v>0.19724048896599022</v>
      </c>
      <c r="V102" s="169" t="e">
        <f>V101/V$255</f>
        <v>#DIV/0!</v>
      </c>
      <c r="W102" s="175"/>
    </row>
    <row r="103" spans="1:23" ht="15" customHeight="1">
      <c r="A103" s="313">
        <v>1</v>
      </c>
      <c r="B103" s="83" t="s">
        <v>39</v>
      </c>
      <c r="C103" s="154"/>
      <c r="D103" s="147"/>
      <c r="E103" s="148"/>
      <c r="F103" s="232">
        <f aca="true" t="shared" si="25" ref="F103:F127">I103+L103+S103+T103+U103+V103-R103</f>
        <v>20300</v>
      </c>
      <c r="G103" s="232">
        <v>200</v>
      </c>
      <c r="H103" s="232">
        <v>0</v>
      </c>
      <c r="I103" s="161">
        <v>200</v>
      </c>
      <c r="J103" s="112">
        <v>200</v>
      </c>
      <c r="K103" s="91">
        <f aca="true" t="shared" si="26" ref="K103:K127">L103+S103+T103+U103</f>
        <v>20100</v>
      </c>
      <c r="L103" s="224">
        <f aca="true" t="shared" si="27" ref="L103:L127">M103+N103+R103</f>
        <v>2000</v>
      </c>
      <c r="M103" s="84"/>
      <c r="N103" s="84">
        <v>2000</v>
      </c>
      <c r="O103" s="84"/>
      <c r="P103" s="84"/>
      <c r="Q103" s="84"/>
      <c r="R103" s="109"/>
      <c r="S103" s="247">
        <v>4000</v>
      </c>
      <c r="T103" s="84">
        <v>5800</v>
      </c>
      <c r="U103" s="85">
        <v>8300</v>
      </c>
      <c r="V103" s="185"/>
      <c r="W103" s="184">
        <f>'2.pielikums'!H28</f>
        <v>9900</v>
      </c>
    </row>
    <row r="104" spans="1:23" ht="15" customHeight="1" hidden="1">
      <c r="A104" s="313"/>
      <c r="B104" s="96" t="s">
        <v>135</v>
      </c>
      <c r="C104" s="154"/>
      <c r="D104" s="147"/>
      <c r="E104" s="148"/>
      <c r="F104" s="232">
        <f t="shared" si="25"/>
        <v>3350</v>
      </c>
      <c r="G104" s="232"/>
      <c r="H104" s="232"/>
      <c r="I104" s="161">
        <v>200</v>
      </c>
      <c r="J104" s="112">
        <v>200</v>
      </c>
      <c r="K104" s="91">
        <f t="shared" si="26"/>
        <v>3150</v>
      </c>
      <c r="L104" s="224">
        <f t="shared" si="27"/>
        <v>650</v>
      </c>
      <c r="M104" s="84"/>
      <c r="N104" s="84">
        <v>650</v>
      </c>
      <c r="O104" s="84"/>
      <c r="P104" s="84"/>
      <c r="Q104" s="84"/>
      <c r="R104" s="109"/>
      <c r="S104" s="247">
        <v>1200</v>
      </c>
      <c r="T104" s="84">
        <v>1300</v>
      </c>
      <c r="U104" s="85"/>
      <c r="V104" s="185"/>
      <c r="W104" s="178"/>
    </row>
    <row r="105" spans="1:23" ht="15" customHeight="1">
      <c r="A105" s="313">
        <v>2</v>
      </c>
      <c r="B105" s="83" t="s">
        <v>15</v>
      </c>
      <c r="C105" s="154"/>
      <c r="D105" s="147"/>
      <c r="E105" s="148"/>
      <c r="F105" s="232">
        <f t="shared" si="25"/>
        <v>695</v>
      </c>
      <c r="G105" s="232"/>
      <c r="H105" s="232"/>
      <c r="I105" s="161">
        <v>695</v>
      </c>
      <c r="J105" s="112">
        <v>695</v>
      </c>
      <c r="K105" s="91">
        <f t="shared" si="26"/>
        <v>0</v>
      </c>
      <c r="L105" s="224">
        <f t="shared" si="27"/>
        <v>0</v>
      </c>
      <c r="M105" s="84"/>
      <c r="N105" s="84"/>
      <c r="O105" s="84"/>
      <c r="P105" s="84"/>
      <c r="Q105" s="84"/>
      <c r="R105" s="109"/>
      <c r="S105" s="247"/>
      <c r="T105" s="84"/>
      <c r="U105" s="85"/>
      <c r="V105" s="185"/>
      <c r="W105" s="186">
        <f>'2.pielikums'!H29</f>
        <v>9521.1</v>
      </c>
    </row>
    <row r="106" spans="1:23" ht="15" customHeight="1" hidden="1">
      <c r="A106" s="313"/>
      <c r="B106" s="96" t="s">
        <v>135</v>
      </c>
      <c r="C106" s="154"/>
      <c r="D106" s="147"/>
      <c r="E106" s="148"/>
      <c r="F106" s="232">
        <f t="shared" si="25"/>
        <v>0</v>
      </c>
      <c r="G106" s="232"/>
      <c r="H106" s="232"/>
      <c r="I106" s="161">
        <v>0</v>
      </c>
      <c r="J106" s="112">
        <v>0</v>
      </c>
      <c r="K106" s="91">
        <f t="shared" si="26"/>
        <v>0</v>
      </c>
      <c r="L106" s="224">
        <f t="shared" si="27"/>
        <v>0</v>
      </c>
      <c r="M106" s="84"/>
      <c r="N106" s="84"/>
      <c r="O106" s="84"/>
      <c r="P106" s="84"/>
      <c r="Q106" s="84"/>
      <c r="R106" s="109"/>
      <c r="S106" s="247"/>
      <c r="T106" s="84"/>
      <c r="U106" s="85"/>
      <c r="V106" s="185"/>
      <c r="W106" s="178"/>
    </row>
    <row r="107" spans="1:23" ht="15" customHeight="1">
      <c r="A107" s="313">
        <v>3</v>
      </c>
      <c r="B107" s="83" t="s">
        <v>16</v>
      </c>
      <c r="C107" s="154"/>
      <c r="D107" s="147"/>
      <c r="E107" s="148"/>
      <c r="F107" s="232">
        <f t="shared" si="25"/>
        <v>855</v>
      </c>
      <c r="G107" s="232"/>
      <c r="H107" s="232"/>
      <c r="I107" s="161">
        <v>100</v>
      </c>
      <c r="J107" s="112">
        <v>100</v>
      </c>
      <c r="K107" s="91">
        <f t="shared" si="26"/>
        <v>755</v>
      </c>
      <c r="L107" s="224">
        <f t="shared" si="27"/>
        <v>74</v>
      </c>
      <c r="M107" s="84">
        <v>74</v>
      </c>
      <c r="N107" s="84"/>
      <c r="O107" s="84"/>
      <c r="P107" s="84"/>
      <c r="Q107" s="84"/>
      <c r="R107" s="109"/>
      <c r="S107" s="247">
        <v>114</v>
      </c>
      <c r="T107" s="84">
        <v>227</v>
      </c>
      <c r="U107" s="85">
        <v>340</v>
      </c>
      <c r="V107" s="185"/>
      <c r="W107" s="302">
        <f>'2.pielikums'!H30</f>
        <v>21250</v>
      </c>
    </row>
    <row r="108" spans="1:23" ht="15" customHeight="1" hidden="1">
      <c r="A108" s="313"/>
      <c r="B108" s="96" t="s">
        <v>135</v>
      </c>
      <c r="C108" s="154"/>
      <c r="D108" s="147"/>
      <c r="E108" s="148"/>
      <c r="F108" s="232">
        <f t="shared" si="25"/>
        <v>124</v>
      </c>
      <c r="G108" s="232"/>
      <c r="H108" s="232"/>
      <c r="I108" s="161">
        <v>50</v>
      </c>
      <c r="J108" s="112">
        <v>50</v>
      </c>
      <c r="K108" s="91">
        <f t="shared" si="26"/>
        <v>74</v>
      </c>
      <c r="L108" s="224">
        <f t="shared" si="27"/>
        <v>74</v>
      </c>
      <c r="M108" s="84">
        <v>74</v>
      </c>
      <c r="N108" s="84"/>
      <c r="O108" s="84"/>
      <c r="P108" s="84"/>
      <c r="Q108" s="84"/>
      <c r="R108" s="109"/>
      <c r="S108" s="247"/>
      <c r="T108" s="84"/>
      <c r="U108" s="85"/>
      <c r="V108" s="185"/>
      <c r="W108" s="178"/>
    </row>
    <row r="109" spans="1:23" ht="15" customHeight="1">
      <c r="A109" s="313">
        <v>4</v>
      </c>
      <c r="B109" s="83" t="s">
        <v>84</v>
      </c>
      <c r="C109" s="154"/>
      <c r="D109" s="147"/>
      <c r="E109" s="148"/>
      <c r="F109" s="232">
        <f t="shared" si="25"/>
        <v>1025</v>
      </c>
      <c r="G109" s="232">
        <v>50</v>
      </c>
      <c r="H109" s="232"/>
      <c r="I109" s="161">
        <v>225</v>
      </c>
      <c r="J109" s="112">
        <v>225</v>
      </c>
      <c r="K109" s="91">
        <f t="shared" si="26"/>
        <v>800</v>
      </c>
      <c r="L109" s="224">
        <f t="shared" si="27"/>
        <v>200</v>
      </c>
      <c r="M109" s="84">
        <v>200</v>
      </c>
      <c r="N109" s="84"/>
      <c r="O109" s="84"/>
      <c r="P109" s="84"/>
      <c r="Q109" s="84"/>
      <c r="R109" s="109"/>
      <c r="S109" s="247">
        <v>200</v>
      </c>
      <c r="T109" s="84">
        <v>200</v>
      </c>
      <c r="U109" s="85">
        <v>200</v>
      </c>
      <c r="V109" s="185"/>
      <c r="W109" s="176"/>
    </row>
    <row r="110" spans="1:23" ht="15" customHeight="1" hidden="1">
      <c r="A110" s="313"/>
      <c r="B110" s="96" t="s">
        <v>135</v>
      </c>
      <c r="C110" s="154"/>
      <c r="D110" s="147"/>
      <c r="E110" s="148"/>
      <c r="F110" s="232">
        <f t="shared" si="25"/>
        <v>73</v>
      </c>
      <c r="G110" s="232"/>
      <c r="H110" s="232"/>
      <c r="I110" s="161">
        <v>0</v>
      </c>
      <c r="J110" s="112">
        <v>0</v>
      </c>
      <c r="K110" s="91">
        <f t="shared" si="26"/>
        <v>73</v>
      </c>
      <c r="L110" s="224">
        <f t="shared" si="27"/>
        <v>16</v>
      </c>
      <c r="M110" s="84">
        <v>16</v>
      </c>
      <c r="N110" s="84"/>
      <c r="O110" s="84"/>
      <c r="P110" s="84"/>
      <c r="Q110" s="84"/>
      <c r="R110" s="109"/>
      <c r="S110" s="247">
        <v>17</v>
      </c>
      <c r="T110" s="84">
        <v>20</v>
      </c>
      <c r="U110" s="85">
        <v>20</v>
      </c>
      <c r="V110" s="185"/>
      <c r="W110" s="176"/>
    </row>
    <row r="111" spans="1:23" ht="15" customHeight="1">
      <c r="A111" s="313">
        <v>5</v>
      </c>
      <c r="B111" s="89" t="s">
        <v>30</v>
      </c>
      <c r="C111" s="156"/>
      <c r="D111" s="157"/>
      <c r="E111" s="159"/>
      <c r="F111" s="232">
        <f t="shared" si="25"/>
        <v>470</v>
      </c>
      <c r="G111" s="232">
        <v>50</v>
      </c>
      <c r="H111" s="232">
        <v>50</v>
      </c>
      <c r="I111" s="91">
        <v>100</v>
      </c>
      <c r="J111" s="112">
        <v>37</v>
      </c>
      <c r="K111" s="91">
        <f t="shared" si="26"/>
        <v>370</v>
      </c>
      <c r="L111" s="224">
        <f t="shared" si="27"/>
        <v>70</v>
      </c>
      <c r="M111" s="84">
        <v>70</v>
      </c>
      <c r="N111" s="84"/>
      <c r="O111" s="84"/>
      <c r="P111" s="84"/>
      <c r="Q111" s="84"/>
      <c r="R111" s="109"/>
      <c r="S111" s="247">
        <v>100</v>
      </c>
      <c r="T111" s="84">
        <v>100</v>
      </c>
      <c r="U111" s="85">
        <v>100</v>
      </c>
      <c r="V111" s="185"/>
      <c r="W111" s="176"/>
    </row>
    <row r="112" spans="1:23" ht="15" customHeight="1" hidden="1">
      <c r="A112" s="313"/>
      <c r="B112" s="116" t="s">
        <v>135</v>
      </c>
      <c r="C112" s="156"/>
      <c r="D112" s="157"/>
      <c r="E112" s="159"/>
      <c r="F112" s="232">
        <f t="shared" si="25"/>
        <v>49.1</v>
      </c>
      <c r="G112" s="232"/>
      <c r="H112" s="232"/>
      <c r="I112" s="91"/>
      <c r="J112" s="112"/>
      <c r="K112" s="91">
        <f t="shared" si="26"/>
        <v>49.1</v>
      </c>
      <c r="L112" s="224">
        <f t="shared" si="27"/>
        <v>13</v>
      </c>
      <c r="M112" s="84">
        <v>13</v>
      </c>
      <c r="N112" s="84"/>
      <c r="O112" s="84"/>
      <c r="P112" s="84"/>
      <c r="Q112" s="84"/>
      <c r="R112" s="109"/>
      <c r="S112" s="247">
        <v>11.6</v>
      </c>
      <c r="T112" s="84">
        <v>12</v>
      </c>
      <c r="U112" s="85">
        <v>12.5</v>
      </c>
      <c r="V112" s="185"/>
      <c r="W112" s="176"/>
    </row>
    <row r="113" spans="1:23" ht="15" customHeight="1">
      <c r="A113" s="313">
        <v>6</v>
      </c>
      <c r="B113" s="89" t="s">
        <v>42</v>
      </c>
      <c r="C113" s="156"/>
      <c r="D113" s="157"/>
      <c r="E113" s="159"/>
      <c r="F113" s="232">
        <f t="shared" si="25"/>
        <v>470</v>
      </c>
      <c r="G113" s="232">
        <v>50</v>
      </c>
      <c r="H113" s="232">
        <v>50</v>
      </c>
      <c r="I113" s="91">
        <v>100</v>
      </c>
      <c r="J113" s="112">
        <v>100</v>
      </c>
      <c r="K113" s="91">
        <f t="shared" si="26"/>
        <v>370</v>
      </c>
      <c r="L113" s="224">
        <f t="shared" si="27"/>
        <v>70</v>
      </c>
      <c r="M113" s="84">
        <v>70</v>
      </c>
      <c r="N113" s="84"/>
      <c r="O113" s="84"/>
      <c r="P113" s="84"/>
      <c r="Q113" s="84"/>
      <c r="R113" s="109"/>
      <c r="S113" s="247">
        <v>100</v>
      </c>
      <c r="T113" s="84">
        <v>100</v>
      </c>
      <c r="U113" s="85">
        <v>100</v>
      </c>
      <c r="V113" s="185"/>
      <c r="W113" s="184">
        <f>'2.pielikums'!H31</f>
        <v>199.98000000000002</v>
      </c>
    </row>
    <row r="114" spans="1:23" ht="15" customHeight="1" hidden="1">
      <c r="A114" s="313"/>
      <c r="B114" s="116" t="s">
        <v>135</v>
      </c>
      <c r="C114" s="156"/>
      <c r="D114" s="157"/>
      <c r="E114" s="159"/>
      <c r="F114" s="232">
        <f t="shared" si="25"/>
        <v>44.7</v>
      </c>
      <c r="G114" s="232"/>
      <c r="H114" s="232"/>
      <c r="I114" s="91"/>
      <c r="J114" s="112"/>
      <c r="K114" s="91">
        <f t="shared" si="26"/>
        <v>44.7</v>
      </c>
      <c r="L114" s="224">
        <f t="shared" si="27"/>
        <v>12.4</v>
      </c>
      <c r="M114" s="84">
        <v>12.4</v>
      </c>
      <c r="N114" s="84"/>
      <c r="O114" s="84"/>
      <c r="P114" s="84"/>
      <c r="Q114" s="84"/>
      <c r="R114" s="109"/>
      <c r="S114" s="247">
        <v>6.3</v>
      </c>
      <c r="T114" s="84">
        <v>13.9</v>
      </c>
      <c r="U114" s="85">
        <v>12.1</v>
      </c>
      <c r="V114" s="185"/>
      <c r="W114" s="178"/>
    </row>
    <row r="115" spans="1:23" ht="15" customHeight="1">
      <c r="A115" s="313">
        <v>7</v>
      </c>
      <c r="B115" s="102" t="s">
        <v>264</v>
      </c>
      <c r="C115" s="156"/>
      <c r="D115" s="157"/>
      <c r="E115" s="159"/>
      <c r="F115" s="232">
        <f t="shared" si="25"/>
        <v>370</v>
      </c>
      <c r="G115" s="232"/>
      <c r="H115" s="232"/>
      <c r="I115" s="91"/>
      <c r="J115" s="112"/>
      <c r="K115" s="91">
        <f t="shared" si="26"/>
        <v>370</v>
      </c>
      <c r="L115" s="224">
        <f t="shared" si="27"/>
        <v>70</v>
      </c>
      <c r="M115" s="84">
        <v>70</v>
      </c>
      <c r="N115" s="84"/>
      <c r="O115" s="84"/>
      <c r="P115" s="84"/>
      <c r="Q115" s="84"/>
      <c r="R115" s="109"/>
      <c r="S115" s="247">
        <v>100</v>
      </c>
      <c r="T115" s="84">
        <v>100</v>
      </c>
      <c r="U115" s="85">
        <v>100</v>
      </c>
      <c r="V115" s="185"/>
      <c r="W115" s="178"/>
    </row>
    <row r="116" spans="1:23" ht="15" customHeight="1" hidden="1">
      <c r="A116" s="313" t="s">
        <v>2</v>
      </c>
      <c r="B116" s="102" t="s">
        <v>185</v>
      </c>
      <c r="C116" s="156"/>
      <c r="D116" s="157"/>
      <c r="E116" s="159"/>
      <c r="F116" s="232">
        <f t="shared" si="25"/>
        <v>0</v>
      </c>
      <c r="G116" s="232"/>
      <c r="H116" s="232"/>
      <c r="I116" s="91"/>
      <c r="J116" s="112"/>
      <c r="K116" s="91">
        <f t="shared" si="26"/>
        <v>0</v>
      </c>
      <c r="L116" s="224">
        <f t="shared" si="27"/>
        <v>0</v>
      </c>
      <c r="M116" s="84"/>
      <c r="N116" s="84"/>
      <c r="O116" s="84"/>
      <c r="P116" s="84"/>
      <c r="Q116" s="84"/>
      <c r="R116" s="109"/>
      <c r="S116" s="247"/>
      <c r="T116" s="84"/>
      <c r="U116" s="85"/>
      <c r="V116" s="185"/>
      <c r="W116" s="178"/>
    </row>
    <row r="117" spans="1:23" ht="15" customHeight="1" hidden="1">
      <c r="A117" s="313"/>
      <c r="B117" s="116" t="s">
        <v>135</v>
      </c>
      <c r="C117" s="156"/>
      <c r="D117" s="157"/>
      <c r="E117" s="159"/>
      <c r="F117" s="232">
        <f t="shared" si="25"/>
        <v>0</v>
      </c>
      <c r="G117" s="232"/>
      <c r="H117" s="232"/>
      <c r="I117" s="91"/>
      <c r="J117" s="112"/>
      <c r="K117" s="91">
        <f t="shared" si="26"/>
        <v>0</v>
      </c>
      <c r="L117" s="224">
        <f t="shared" si="27"/>
        <v>0</v>
      </c>
      <c r="M117" s="84"/>
      <c r="N117" s="84"/>
      <c r="O117" s="84"/>
      <c r="P117" s="84"/>
      <c r="Q117" s="84"/>
      <c r="R117" s="109"/>
      <c r="S117" s="247"/>
      <c r="T117" s="84"/>
      <c r="U117" s="85"/>
      <c r="V117" s="185"/>
      <c r="W117" s="178"/>
    </row>
    <row r="118" spans="1:23" ht="15" customHeight="1" hidden="1">
      <c r="A118" s="313" t="s">
        <v>2</v>
      </c>
      <c r="B118" s="102" t="s">
        <v>186</v>
      </c>
      <c r="C118" s="156"/>
      <c r="D118" s="157"/>
      <c r="E118" s="159"/>
      <c r="F118" s="232">
        <f t="shared" si="25"/>
        <v>0</v>
      </c>
      <c r="G118" s="232"/>
      <c r="H118" s="232"/>
      <c r="I118" s="91"/>
      <c r="J118" s="112"/>
      <c r="K118" s="91">
        <f t="shared" si="26"/>
        <v>0</v>
      </c>
      <c r="L118" s="224">
        <f t="shared" si="27"/>
        <v>0</v>
      </c>
      <c r="M118" s="84"/>
      <c r="N118" s="84"/>
      <c r="O118" s="84"/>
      <c r="P118" s="84"/>
      <c r="Q118" s="84"/>
      <c r="R118" s="109"/>
      <c r="S118" s="247"/>
      <c r="T118" s="84"/>
      <c r="U118" s="85"/>
      <c r="V118" s="185"/>
      <c r="W118" s="178"/>
    </row>
    <row r="119" spans="1:23" ht="15" customHeight="1" hidden="1">
      <c r="A119" s="313" t="s">
        <v>2</v>
      </c>
      <c r="B119" s="116" t="s">
        <v>135</v>
      </c>
      <c r="C119" s="156"/>
      <c r="D119" s="157"/>
      <c r="E119" s="159"/>
      <c r="F119" s="232">
        <f t="shared" si="25"/>
        <v>0</v>
      </c>
      <c r="G119" s="232"/>
      <c r="H119" s="232"/>
      <c r="I119" s="91"/>
      <c r="J119" s="112"/>
      <c r="K119" s="91">
        <f t="shared" si="26"/>
        <v>0</v>
      </c>
      <c r="L119" s="224">
        <f t="shared" si="27"/>
        <v>0</v>
      </c>
      <c r="M119" s="84"/>
      <c r="N119" s="84"/>
      <c r="O119" s="84"/>
      <c r="P119" s="84"/>
      <c r="Q119" s="84"/>
      <c r="R119" s="109"/>
      <c r="S119" s="247"/>
      <c r="T119" s="84"/>
      <c r="U119" s="85"/>
      <c r="V119" s="185"/>
      <c r="W119" s="178"/>
    </row>
    <row r="120" spans="1:23" s="1" customFormat="1" ht="15" customHeight="1" hidden="1">
      <c r="A120" s="314" t="s">
        <v>2</v>
      </c>
      <c r="B120" s="163" t="s">
        <v>171</v>
      </c>
      <c r="C120" s="154"/>
      <c r="D120" s="147"/>
      <c r="E120" s="148"/>
      <c r="F120" s="232">
        <f t="shared" si="25"/>
        <v>810</v>
      </c>
      <c r="G120" s="232">
        <v>0</v>
      </c>
      <c r="H120" s="232">
        <v>0</v>
      </c>
      <c r="I120" s="188">
        <v>810</v>
      </c>
      <c r="J120" s="190">
        <v>810</v>
      </c>
      <c r="K120" s="189">
        <f t="shared" si="26"/>
        <v>0</v>
      </c>
      <c r="L120" s="224">
        <f t="shared" si="27"/>
        <v>0</v>
      </c>
      <c r="M120" s="192"/>
      <c r="N120" s="192"/>
      <c r="O120" s="192"/>
      <c r="P120" s="192"/>
      <c r="Q120" s="192"/>
      <c r="R120" s="193"/>
      <c r="S120" s="250"/>
      <c r="T120" s="192"/>
      <c r="U120" s="194"/>
      <c r="V120" s="195"/>
      <c r="W120" s="200"/>
    </row>
    <row r="121" spans="1:23" ht="15" customHeight="1">
      <c r="A121" s="313">
        <v>8</v>
      </c>
      <c r="B121" s="83" t="s">
        <v>168</v>
      </c>
      <c r="C121" s="154"/>
      <c r="D121" s="147"/>
      <c r="E121" s="148"/>
      <c r="F121" s="232">
        <f t="shared" si="25"/>
        <v>630</v>
      </c>
      <c r="G121" s="232">
        <v>75.1</v>
      </c>
      <c r="H121" s="232">
        <v>75.1</v>
      </c>
      <c r="I121" s="161">
        <v>230</v>
      </c>
      <c r="J121" s="112">
        <v>127</v>
      </c>
      <c r="K121" s="91">
        <f t="shared" si="26"/>
        <v>400</v>
      </c>
      <c r="L121" s="224">
        <f t="shared" si="27"/>
        <v>100</v>
      </c>
      <c r="M121" s="84">
        <v>100</v>
      </c>
      <c r="N121" s="84"/>
      <c r="O121" s="84"/>
      <c r="P121" s="84"/>
      <c r="Q121" s="84"/>
      <c r="R121" s="109"/>
      <c r="S121" s="247">
        <v>100</v>
      </c>
      <c r="T121" s="84">
        <v>100</v>
      </c>
      <c r="U121" s="85">
        <v>100</v>
      </c>
      <c r="V121" s="185"/>
      <c r="W121" s="176"/>
    </row>
    <row r="122" spans="1:23" ht="15" customHeight="1">
      <c r="A122" s="313">
        <v>9</v>
      </c>
      <c r="B122" s="83" t="s">
        <v>40</v>
      </c>
      <c r="C122" s="154"/>
      <c r="D122" s="147"/>
      <c r="E122" s="148"/>
      <c r="F122" s="232">
        <f t="shared" si="25"/>
        <v>2620</v>
      </c>
      <c r="G122" s="232">
        <v>75</v>
      </c>
      <c r="H122" s="232">
        <v>70</v>
      </c>
      <c r="I122" s="91">
        <v>310</v>
      </c>
      <c r="J122" s="112">
        <v>626</v>
      </c>
      <c r="K122" s="91">
        <f t="shared" si="26"/>
        <v>2310</v>
      </c>
      <c r="L122" s="224">
        <f t="shared" si="27"/>
        <v>810</v>
      </c>
      <c r="M122" s="84">
        <v>810</v>
      </c>
      <c r="N122" s="84"/>
      <c r="O122" s="84"/>
      <c r="P122" s="84"/>
      <c r="Q122" s="84"/>
      <c r="R122" s="109"/>
      <c r="S122" s="247">
        <v>500</v>
      </c>
      <c r="T122" s="84">
        <v>500</v>
      </c>
      <c r="U122" s="85">
        <v>500</v>
      </c>
      <c r="V122" s="185"/>
      <c r="W122" s="176"/>
    </row>
    <row r="123" spans="1:23" ht="15" customHeight="1" hidden="1">
      <c r="A123" s="313"/>
      <c r="B123" s="96" t="s">
        <v>135</v>
      </c>
      <c r="C123" s="154"/>
      <c r="D123" s="147"/>
      <c r="E123" s="148"/>
      <c r="F123" s="232">
        <f t="shared" si="25"/>
        <v>50</v>
      </c>
      <c r="G123" s="232">
        <v>10</v>
      </c>
      <c r="H123" s="232">
        <v>5</v>
      </c>
      <c r="I123" s="91">
        <v>10</v>
      </c>
      <c r="J123" s="112">
        <v>10</v>
      </c>
      <c r="K123" s="91">
        <f t="shared" si="26"/>
        <v>40</v>
      </c>
      <c r="L123" s="224">
        <f t="shared" si="27"/>
        <v>10</v>
      </c>
      <c r="M123" s="84">
        <v>10</v>
      </c>
      <c r="N123" s="84"/>
      <c r="O123" s="84"/>
      <c r="P123" s="84"/>
      <c r="Q123" s="84"/>
      <c r="R123" s="109"/>
      <c r="S123" s="247">
        <v>10</v>
      </c>
      <c r="T123" s="84">
        <v>10</v>
      </c>
      <c r="U123" s="85">
        <v>10</v>
      </c>
      <c r="V123" s="185"/>
      <c r="W123" s="176"/>
    </row>
    <row r="124" spans="1:23" ht="15" customHeight="1">
      <c r="A124" s="313">
        <v>10</v>
      </c>
      <c r="B124" s="83" t="s">
        <v>27</v>
      </c>
      <c r="C124" s="154"/>
      <c r="D124" s="147"/>
      <c r="E124" s="148"/>
      <c r="F124" s="232">
        <f t="shared" si="25"/>
        <v>122.03</v>
      </c>
      <c r="G124" s="232"/>
      <c r="H124" s="232"/>
      <c r="I124" s="161">
        <v>7.03</v>
      </c>
      <c r="J124" s="112">
        <v>7.03</v>
      </c>
      <c r="K124" s="91">
        <f t="shared" si="26"/>
        <v>115</v>
      </c>
      <c r="L124" s="224">
        <f t="shared" si="27"/>
        <v>38.5</v>
      </c>
      <c r="M124" s="84">
        <v>38.5</v>
      </c>
      <c r="N124" s="84"/>
      <c r="O124" s="84"/>
      <c r="P124" s="84"/>
      <c r="Q124" s="84"/>
      <c r="R124" s="109"/>
      <c r="S124" s="247">
        <v>23.5</v>
      </c>
      <c r="T124" s="84">
        <v>15</v>
      </c>
      <c r="U124" s="85">
        <v>38</v>
      </c>
      <c r="V124" s="185"/>
      <c r="W124" s="176"/>
    </row>
    <row r="125" spans="1:23" ht="15" customHeight="1">
      <c r="A125" s="313">
        <v>11</v>
      </c>
      <c r="B125" s="83" t="s">
        <v>128</v>
      </c>
      <c r="C125" s="154"/>
      <c r="D125" s="147"/>
      <c r="E125" s="148"/>
      <c r="F125" s="232">
        <f t="shared" si="25"/>
        <v>2550</v>
      </c>
      <c r="G125" s="232"/>
      <c r="H125" s="232"/>
      <c r="I125" s="161">
        <v>50</v>
      </c>
      <c r="J125" s="112">
        <v>0</v>
      </c>
      <c r="K125" s="91">
        <f t="shared" si="26"/>
        <v>2500</v>
      </c>
      <c r="L125" s="224">
        <f t="shared" si="27"/>
        <v>40</v>
      </c>
      <c r="M125" s="84">
        <v>40</v>
      </c>
      <c r="N125" s="84"/>
      <c r="O125" s="84"/>
      <c r="P125" s="84"/>
      <c r="Q125" s="84"/>
      <c r="R125" s="109"/>
      <c r="S125" s="247">
        <v>260</v>
      </c>
      <c r="T125" s="84">
        <v>2200</v>
      </c>
      <c r="U125" s="85"/>
      <c r="V125" s="185"/>
      <c r="W125" s="176"/>
    </row>
    <row r="126" spans="1:23" ht="15" customHeight="1" hidden="1">
      <c r="A126" s="242"/>
      <c r="B126" s="96" t="s">
        <v>135</v>
      </c>
      <c r="C126" s="154"/>
      <c r="D126" s="147"/>
      <c r="E126" s="148"/>
      <c r="F126" s="232">
        <f t="shared" si="25"/>
        <v>150</v>
      </c>
      <c r="G126" s="232"/>
      <c r="H126" s="232"/>
      <c r="I126" s="161">
        <v>50</v>
      </c>
      <c r="J126" s="112">
        <v>0</v>
      </c>
      <c r="K126" s="91">
        <f t="shared" si="26"/>
        <v>100</v>
      </c>
      <c r="L126" s="224">
        <f t="shared" si="27"/>
        <v>40</v>
      </c>
      <c r="M126" s="84">
        <v>40</v>
      </c>
      <c r="N126" s="84"/>
      <c r="O126" s="84"/>
      <c r="P126" s="84"/>
      <c r="Q126" s="84"/>
      <c r="R126" s="109"/>
      <c r="S126" s="247">
        <v>60</v>
      </c>
      <c r="T126" s="84"/>
      <c r="U126" s="85"/>
      <c r="V126" s="185"/>
      <c r="W126" s="176"/>
    </row>
    <row r="127" spans="1:23" ht="16.5" customHeight="1">
      <c r="A127" s="79">
        <v>7</v>
      </c>
      <c r="B127" s="80" t="s">
        <v>4</v>
      </c>
      <c r="C127" s="144"/>
      <c r="D127" s="145"/>
      <c r="E127" s="153"/>
      <c r="F127" s="231">
        <f t="shared" si="25"/>
        <v>6856.42</v>
      </c>
      <c r="G127" s="231">
        <v>670.9</v>
      </c>
      <c r="H127" s="231">
        <v>634.6</v>
      </c>
      <c r="I127" s="82">
        <f>SUM(I129:I141)-I130-I132-I134-I139-I141</f>
        <v>1149.8</v>
      </c>
      <c r="J127" s="106">
        <f>SUM(J129:J141)-J130-J132-J134-J139-J141</f>
        <v>1329.8</v>
      </c>
      <c r="K127" s="82">
        <f t="shared" si="26"/>
        <v>5706.62</v>
      </c>
      <c r="L127" s="225">
        <f t="shared" si="27"/>
        <v>490</v>
      </c>
      <c r="M127" s="82">
        <f>SUM(M129:M141)-M130-M132-M134-M139-M141</f>
        <v>490</v>
      </c>
      <c r="N127" s="82">
        <f aca="true" t="shared" si="28" ref="N127:V127">SUM(N129:N141)-N130-N132-N134-N139-N141</f>
        <v>0</v>
      </c>
      <c r="O127" s="82">
        <f t="shared" si="28"/>
        <v>0</v>
      </c>
      <c r="P127" s="82">
        <f t="shared" si="28"/>
        <v>0</v>
      </c>
      <c r="Q127" s="82">
        <f t="shared" si="28"/>
        <v>0</v>
      </c>
      <c r="R127" s="168">
        <f t="shared" si="28"/>
        <v>0</v>
      </c>
      <c r="S127" s="108">
        <f t="shared" si="28"/>
        <v>1065</v>
      </c>
      <c r="T127" s="82">
        <f t="shared" si="28"/>
        <v>1771.62</v>
      </c>
      <c r="U127" s="82">
        <f t="shared" si="28"/>
        <v>2380</v>
      </c>
      <c r="V127" s="168">
        <f t="shared" si="28"/>
        <v>0</v>
      </c>
      <c r="W127" s="174"/>
    </row>
    <row r="128" spans="1:23" s="142" customFormat="1" ht="16.5" customHeight="1">
      <c r="A128" s="138"/>
      <c r="B128" s="139" t="s">
        <v>32</v>
      </c>
      <c r="C128" s="144"/>
      <c r="D128" s="145"/>
      <c r="E128" s="153"/>
      <c r="F128" s="231"/>
      <c r="G128" s="237">
        <v>0.05481836157730459</v>
      </c>
      <c r="H128" s="237">
        <v>0.10131230243622083</v>
      </c>
      <c r="I128" s="140">
        <f aca="true" t="shared" si="29" ref="I128:N128">I127/I$255</f>
        <v>0.050598864716027175</v>
      </c>
      <c r="J128" s="140">
        <f t="shared" si="29"/>
        <v>0.06260878735846755</v>
      </c>
      <c r="K128" s="140">
        <f>K127/K$255</f>
        <v>0.0352346144389914</v>
      </c>
      <c r="L128" s="141">
        <f t="shared" si="29"/>
        <v>0.022589493580434734</v>
      </c>
      <c r="M128" s="140">
        <f t="shared" si="29"/>
        <v>0.055621771950735005</v>
      </c>
      <c r="N128" s="140">
        <f t="shared" si="29"/>
        <v>0</v>
      </c>
      <c r="O128" s="140"/>
      <c r="P128" s="140"/>
      <c r="Q128" s="140"/>
      <c r="R128" s="169">
        <f>R127/R$255</f>
        <v>0</v>
      </c>
      <c r="S128" s="141">
        <f>S127/S$255</f>
        <v>0.0286810745303979</v>
      </c>
      <c r="T128" s="140">
        <f>T127/T$255</f>
        <v>0.03307567852356737</v>
      </c>
      <c r="U128" s="140">
        <f>U127/U$255</f>
        <v>0.048009036995199095</v>
      </c>
      <c r="V128" s="169" t="e">
        <f>V127/V$255</f>
        <v>#DIV/0!</v>
      </c>
      <c r="W128" s="175"/>
    </row>
    <row r="129" spans="1:23" ht="16.5" customHeight="1">
      <c r="A129" s="313">
        <v>1</v>
      </c>
      <c r="B129" s="89" t="s">
        <v>151</v>
      </c>
      <c r="C129" s="146" t="s">
        <v>119</v>
      </c>
      <c r="D129" s="149" t="s">
        <v>104</v>
      </c>
      <c r="E129" s="148">
        <v>38582</v>
      </c>
      <c r="F129" s="232">
        <f aca="true" t="shared" si="30" ref="F129:F142">I129+L129+S129+T129+U129+V129-R129</f>
        <v>692.8</v>
      </c>
      <c r="G129" s="232">
        <v>85</v>
      </c>
      <c r="H129" s="232">
        <v>68.7</v>
      </c>
      <c r="I129" s="161">
        <v>104.8</v>
      </c>
      <c r="J129" s="112">
        <v>104.8</v>
      </c>
      <c r="K129" s="91">
        <f aca="true" t="shared" si="31" ref="K129:K142">L129+S129+T129+U129</f>
        <v>588</v>
      </c>
      <c r="L129" s="224">
        <f aca="true" t="shared" si="32" ref="L129:L134">M129+N129+R129</f>
        <v>100</v>
      </c>
      <c r="M129" s="84">
        <v>100</v>
      </c>
      <c r="N129" s="84"/>
      <c r="O129" s="84"/>
      <c r="P129" s="84"/>
      <c r="Q129" s="84"/>
      <c r="R129" s="109"/>
      <c r="S129" s="247">
        <v>295</v>
      </c>
      <c r="T129" s="84">
        <v>13</v>
      </c>
      <c r="U129" s="85">
        <v>180</v>
      </c>
      <c r="V129" s="185"/>
      <c r="W129" s="179"/>
    </row>
    <row r="130" spans="1:23" ht="16.5" customHeight="1" hidden="1">
      <c r="A130" s="313"/>
      <c r="B130" s="96" t="s">
        <v>135</v>
      </c>
      <c r="C130" s="146"/>
      <c r="D130" s="149"/>
      <c r="E130" s="148"/>
      <c r="F130" s="232">
        <f t="shared" si="30"/>
        <v>44</v>
      </c>
      <c r="G130" s="232"/>
      <c r="H130" s="232"/>
      <c r="I130" s="161"/>
      <c r="J130" s="112"/>
      <c r="K130" s="91">
        <f t="shared" si="31"/>
        <v>44</v>
      </c>
      <c r="L130" s="224">
        <f t="shared" si="32"/>
        <v>0</v>
      </c>
      <c r="M130" s="84"/>
      <c r="N130" s="84"/>
      <c r="O130" s="84"/>
      <c r="P130" s="84"/>
      <c r="Q130" s="84"/>
      <c r="R130" s="109"/>
      <c r="S130" s="247">
        <v>42</v>
      </c>
      <c r="T130" s="84">
        <v>2</v>
      </c>
      <c r="U130" s="85"/>
      <c r="V130" s="185"/>
      <c r="W130" s="179"/>
    </row>
    <row r="131" spans="1:23" ht="16.5" customHeight="1">
      <c r="A131" s="313">
        <v>2</v>
      </c>
      <c r="B131" s="83" t="s">
        <v>223</v>
      </c>
      <c r="C131" s="146" t="s">
        <v>119</v>
      </c>
      <c r="D131" s="147"/>
      <c r="E131" s="148">
        <v>35943</v>
      </c>
      <c r="F131" s="232">
        <f t="shared" si="30"/>
        <v>1578</v>
      </c>
      <c r="G131" s="232"/>
      <c r="H131" s="232"/>
      <c r="I131" s="161">
        <v>0</v>
      </c>
      <c r="J131" s="112">
        <v>0</v>
      </c>
      <c r="K131" s="91">
        <f t="shared" si="31"/>
        <v>1578</v>
      </c>
      <c r="L131" s="224">
        <f t="shared" si="32"/>
        <v>180</v>
      </c>
      <c r="M131" s="84">
        <v>180</v>
      </c>
      <c r="N131" s="84"/>
      <c r="O131" s="84"/>
      <c r="P131" s="84"/>
      <c r="Q131" s="84"/>
      <c r="R131" s="109"/>
      <c r="S131" s="247"/>
      <c r="T131" s="84">
        <v>398</v>
      </c>
      <c r="U131" s="85">
        <v>1000</v>
      </c>
      <c r="V131" s="185"/>
      <c r="W131" s="184">
        <f>'2.pielikums'!H34</f>
        <v>600.3989999999999</v>
      </c>
    </row>
    <row r="132" spans="1:23" ht="16.5" customHeight="1" hidden="1">
      <c r="A132" s="313"/>
      <c r="B132" s="96" t="s">
        <v>135</v>
      </c>
      <c r="C132" s="146"/>
      <c r="D132" s="147"/>
      <c r="E132" s="148"/>
      <c r="F132" s="232">
        <f t="shared" si="30"/>
        <v>180</v>
      </c>
      <c r="G132" s="232"/>
      <c r="H132" s="232"/>
      <c r="I132" s="161">
        <v>0</v>
      </c>
      <c r="J132" s="112">
        <v>0</v>
      </c>
      <c r="K132" s="91">
        <f t="shared" si="31"/>
        <v>180</v>
      </c>
      <c r="L132" s="224">
        <f t="shared" si="32"/>
        <v>0</v>
      </c>
      <c r="M132" s="84"/>
      <c r="N132" s="84"/>
      <c r="O132" s="84"/>
      <c r="P132" s="84"/>
      <c r="Q132" s="84"/>
      <c r="R132" s="109"/>
      <c r="S132" s="247">
        <v>180</v>
      </c>
      <c r="T132" s="84"/>
      <c r="U132" s="85"/>
      <c r="V132" s="185"/>
      <c r="W132" s="178"/>
    </row>
    <row r="133" spans="1:23" ht="16.5" customHeight="1">
      <c r="A133" s="313">
        <v>3</v>
      </c>
      <c r="B133" s="83" t="s">
        <v>227</v>
      </c>
      <c r="C133" s="154" t="s">
        <v>222</v>
      </c>
      <c r="D133" s="147"/>
      <c r="E133" s="148">
        <v>38889</v>
      </c>
      <c r="F133" s="232">
        <f t="shared" si="30"/>
        <v>800</v>
      </c>
      <c r="G133" s="232">
        <v>500</v>
      </c>
      <c r="H133" s="232">
        <v>500</v>
      </c>
      <c r="I133" s="161">
        <v>800</v>
      </c>
      <c r="J133" s="112">
        <v>1000</v>
      </c>
      <c r="K133" s="91">
        <f t="shared" si="31"/>
        <v>0</v>
      </c>
      <c r="L133" s="224">
        <f t="shared" si="32"/>
        <v>0</v>
      </c>
      <c r="M133" s="84"/>
      <c r="N133" s="84"/>
      <c r="O133" s="84"/>
      <c r="P133" s="84"/>
      <c r="Q133" s="84"/>
      <c r="R133" s="109"/>
      <c r="S133" s="247"/>
      <c r="T133" s="84"/>
      <c r="U133" s="85"/>
      <c r="V133" s="185"/>
      <c r="W133" s="183"/>
    </row>
    <row r="134" spans="1:23" ht="16.5" customHeight="1" hidden="1">
      <c r="A134" s="313"/>
      <c r="B134" s="96" t="s">
        <v>135</v>
      </c>
      <c r="C134" s="154"/>
      <c r="D134" s="147"/>
      <c r="E134" s="148"/>
      <c r="F134" s="232">
        <f t="shared" si="30"/>
        <v>0</v>
      </c>
      <c r="G134" s="232"/>
      <c r="H134" s="232"/>
      <c r="I134" s="161"/>
      <c r="J134" s="112"/>
      <c r="K134" s="91">
        <f t="shared" si="31"/>
        <v>0</v>
      </c>
      <c r="L134" s="224">
        <f t="shared" si="32"/>
        <v>0</v>
      </c>
      <c r="M134" s="84"/>
      <c r="N134" s="84"/>
      <c r="O134" s="84"/>
      <c r="P134" s="84"/>
      <c r="Q134" s="84"/>
      <c r="R134" s="109"/>
      <c r="S134" s="247"/>
      <c r="T134" s="84"/>
      <c r="U134" s="85"/>
      <c r="V134" s="185"/>
      <c r="W134" s="183"/>
    </row>
    <row r="135" spans="1:23" ht="16.5" customHeight="1">
      <c r="A135" s="313">
        <v>4</v>
      </c>
      <c r="B135" s="83" t="s">
        <v>248</v>
      </c>
      <c r="C135" s="154"/>
      <c r="D135" s="147"/>
      <c r="E135" s="148"/>
      <c r="F135" s="232">
        <f t="shared" si="30"/>
        <v>100.62</v>
      </c>
      <c r="G135" s="232"/>
      <c r="H135" s="232"/>
      <c r="I135" s="161">
        <v>0</v>
      </c>
      <c r="J135" s="112">
        <v>0</v>
      </c>
      <c r="K135" s="91">
        <f t="shared" si="31"/>
        <v>100.62</v>
      </c>
      <c r="L135" s="224">
        <f aca="true" t="shared" si="33" ref="L135:L141">M135+N135+R135</f>
        <v>0</v>
      </c>
      <c r="M135" s="84"/>
      <c r="N135" s="84"/>
      <c r="O135" s="84"/>
      <c r="P135" s="84"/>
      <c r="Q135" s="84"/>
      <c r="R135" s="109"/>
      <c r="S135" s="247"/>
      <c r="T135" s="84">
        <v>100.62</v>
      </c>
      <c r="U135" s="85"/>
      <c r="V135" s="185"/>
      <c r="W135" s="183"/>
    </row>
    <row r="136" spans="1:23" ht="16.5" customHeight="1">
      <c r="A136" s="313">
        <v>5</v>
      </c>
      <c r="B136" s="83" t="s">
        <v>249</v>
      </c>
      <c r="C136" s="154"/>
      <c r="D136" s="147"/>
      <c r="E136" s="148"/>
      <c r="F136" s="232">
        <f t="shared" si="30"/>
        <v>200</v>
      </c>
      <c r="G136" s="232"/>
      <c r="H136" s="232"/>
      <c r="I136" s="161"/>
      <c r="J136" s="112"/>
      <c r="K136" s="91">
        <f t="shared" si="31"/>
        <v>200</v>
      </c>
      <c r="L136" s="224">
        <f t="shared" si="33"/>
        <v>0</v>
      </c>
      <c r="M136" s="84"/>
      <c r="N136" s="84"/>
      <c r="O136" s="84"/>
      <c r="P136" s="84"/>
      <c r="Q136" s="84"/>
      <c r="R136" s="109"/>
      <c r="S136" s="247">
        <v>200</v>
      </c>
      <c r="T136" s="84"/>
      <c r="U136" s="85"/>
      <c r="V136" s="185"/>
      <c r="W136" s="183"/>
    </row>
    <row r="137" spans="1:23" ht="16.5" customHeight="1" hidden="1">
      <c r="A137" s="313" t="s">
        <v>2</v>
      </c>
      <c r="B137" s="83" t="s">
        <v>163</v>
      </c>
      <c r="C137" s="154"/>
      <c r="D137" s="147"/>
      <c r="E137" s="148"/>
      <c r="F137" s="232">
        <f t="shared" si="30"/>
        <v>20</v>
      </c>
      <c r="G137" s="232">
        <v>20</v>
      </c>
      <c r="H137" s="232">
        <v>0</v>
      </c>
      <c r="I137" s="161">
        <v>20</v>
      </c>
      <c r="J137" s="112">
        <v>0</v>
      </c>
      <c r="K137" s="91">
        <f t="shared" si="31"/>
        <v>0</v>
      </c>
      <c r="L137" s="224">
        <f t="shared" si="33"/>
        <v>0</v>
      </c>
      <c r="M137" s="84"/>
      <c r="N137" s="84"/>
      <c r="O137" s="84"/>
      <c r="P137" s="84"/>
      <c r="Q137" s="84"/>
      <c r="R137" s="109"/>
      <c r="S137" s="247"/>
      <c r="T137" s="84"/>
      <c r="U137" s="85"/>
      <c r="V137" s="185"/>
      <c r="W137" s="181">
        <f>'2.pielikums'!H35</f>
        <v>0</v>
      </c>
    </row>
    <row r="138" spans="1:23" ht="16.5" customHeight="1">
      <c r="A138" s="313">
        <v>6</v>
      </c>
      <c r="B138" s="83" t="s">
        <v>150</v>
      </c>
      <c r="C138" s="146" t="s">
        <v>119</v>
      </c>
      <c r="D138" s="149" t="s">
        <v>103</v>
      </c>
      <c r="E138" s="148">
        <v>36693</v>
      </c>
      <c r="F138" s="232">
        <f t="shared" si="30"/>
        <v>1315</v>
      </c>
      <c r="G138" s="232">
        <v>65.9</v>
      </c>
      <c r="H138" s="232">
        <v>65.9</v>
      </c>
      <c r="I138" s="161">
        <v>225</v>
      </c>
      <c r="J138" s="112">
        <v>225</v>
      </c>
      <c r="K138" s="91">
        <f t="shared" si="31"/>
        <v>1090</v>
      </c>
      <c r="L138" s="224">
        <f t="shared" si="33"/>
        <v>210</v>
      </c>
      <c r="M138" s="84">
        <v>210</v>
      </c>
      <c r="N138" s="84"/>
      <c r="O138" s="84"/>
      <c r="P138" s="84"/>
      <c r="Q138" s="84"/>
      <c r="R138" s="109"/>
      <c r="S138" s="247">
        <v>420</v>
      </c>
      <c r="T138" s="84">
        <v>460</v>
      </c>
      <c r="U138" s="85"/>
      <c r="V138" s="185"/>
      <c r="W138" s="181">
        <f>'2.pielikums'!H36</f>
        <v>299.1299999999999</v>
      </c>
    </row>
    <row r="139" spans="1:23" ht="16.5" customHeight="1" hidden="1">
      <c r="A139" s="313"/>
      <c r="B139" s="96" t="s">
        <v>135</v>
      </c>
      <c r="C139" s="146"/>
      <c r="D139" s="149"/>
      <c r="E139" s="148"/>
      <c r="F139" s="232">
        <f t="shared" si="30"/>
        <v>80</v>
      </c>
      <c r="G139" s="232"/>
      <c r="H139" s="232"/>
      <c r="I139" s="161"/>
      <c r="J139" s="112"/>
      <c r="K139" s="91">
        <f t="shared" si="31"/>
        <v>80</v>
      </c>
      <c r="L139" s="224">
        <f t="shared" si="33"/>
        <v>25</v>
      </c>
      <c r="M139" s="84">
        <v>25</v>
      </c>
      <c r="N139" s="84"/>
      <c r="O139" s="84"/>
      <c r="P139" s="84"/>
      <c r="Q139" s="84"/>
      <c r="R139" s="109"/>
      <c r="S139" s="247">
        <v>25</v>
      </c>
      <c r="T139" s="84">
        <v>30</v>
      </c>
      <c r="U139" s="85"/>
      <c r="V139" s="185"/>
      <c r="W139" s="179"/>
    </row>
    <row r="140" spans="1:23" ht="16.5" customHeight="1">
      <c r="A140" s="313">
        <v>7</v>
      </c>
      <c r="B140" s="83" t="s">
        <v>224</v>
      </c>
      <c r="C140" s="146"/>
      <c r="D140" s="149"/>
      <c r="E140" s="148"/>
      <c r="F140" s="232">
        <f t="shared" si="30"/>
        <v>2150</v>
      </c>
      <c r="G140" s="232"/>
      <c r="H140" s="232"/>
      <c r="I140" s="161"/>
      <c r="J140" s="112"/>
      <c r="K140" s="91">
        <f t="shared" si="31"/>
        <v>2150</v>
      </c>
      <c r="L140" s="224">
        <f t="shared" si="33"/>
        <v>0</v>
      </c>
      <c r="M140" s="84"/>
      <c r="N140" s="84"/>
      <c r="O140" s="84"/>
      <c r="P140" s="84"/>
      <c r="Q140" s="84"/>
      <c r="R140" s="109"/>
      <c r="S140" s="247">
        <v>150</v>
      </c>
      <c r="T140" s="84">
        <v>800</v>
      </c>
      <c r="U140" s="85">
        <v>1200</v>
      </c>
      <c r="V140" s="185"/>
      <c r="W140" s="179"/>
    </row>
    <row r="141" spans="1:23" ht="16.5" customHeight="1" hidden="1">
      <c r="A141" s="242"/>
      <c r="B141" s="96" t="s">
        <v>135</v>
      </c>
      <c r="C141" s="146"/>
      <c r="D141" s="149"/>
      <c r="E141" s="148"/>
      <c r="F141" s="232">
        <f t="shared" si="30"/>
        <v>150</v>
      </c>
      <c r="G141" s="232"/>
      <c r="H141" s="232"/>
      <c r="I141" s="161"/>
      <c r="J141" s="112"/>
      <c r="K141" s="91">
        <f t="shared" si="31"/>
        <v>150</v>
      </c>
      <c r="L141" s="224">
        <f t="shared" si="33"/>
        <v>0</v>
      </c>
      <c r="M141" s="84"/>
      <c r="N141" s="84"/>
      <c r="O141" s="84"/>
      <c r="P141" s="84"/>
      <c r="Q141" s="84"/>
      <c r="R141" s="109"/>
      <c r="S141" s="247">
        <v>150</v>
      </c>
      <c r="T141" s="84"/>
      <c r="U141" s="85"/>
      <c r="V141" s="185"/>
      <c r="W141" s="179"/>
    </row>
    <row r="142" spans="1:23" ht="15.75" customHeight="1">
      <c r="A142" s="79">
        <v>8</v>
      </c>
      <c r="B142" s="80" t="s">
        <v>230</v>
      </c>
      <c r="C142" s="144"/>
      <c r="D142" s="145"/>
      <c r="E142" s="153"/>
      <c r="F142" s="231">
        <f t="shared" si="30"/>
        <v>35500.15</v>
      </c>
      <c r="G142" s="231">
        <v>4352.4</v>
      </c>
      <c r="H142" s="231">
        <v>1064.8</v>
      </c>
      <c r="I142" s="82">
        <f>SUM(I144:I196)-I146-I149-I152-I154-I156-I158-I160-I163-I167-I170-I172-I174-I176-I178-I180-I182-I184-I186-I188-I190-I192-I194</f>
        <v>7543</v>
      </c>
      <c r="J142" s="106">
        <f>SUM(J144:J196)-J146-J149-J152-J154-J156-J158-J160-J163-J167-J170-J172-J174-J176-J178-J180-J182-J184-J186-J188-J190-J192-J194</f>
        <v>5917</v>
      </c>
      <c r="K142" s="82">
        <f t="shared" si="31"/>
        <v>28487.15</v>
      </c>
      <c r="L142" s="225">
        <f>M142+N142+R142</f>
        <v>3256.15</v>
      </c>
      <c r="M142" s="82">
        <f>SUM(M144:M196)-M146-M149-M152-M154-M156-M158-M160-M163-M167-M170-M172-M174-M176-M178-M180-M182-M184-M186-M188-M190-M192-M194</f>
        <v>1392.15</v>
      </c>
      <c r="N142" s="82">
        <f aca="true" t="shared" si="34" ref="N142:V142">SUM(N144:N196)-N146-N149-N152-N154-N156-N158-N160-N163-N167-N170-N172-N174-N176-N178-N180-N182-N184-N186-N188-N190-N192-N194</f>
        <v>1334</v>
      </c>
      <c r="O142" s="82">
        <f t="shared" si="34"/>
        <v>0</v>
      </c>
      <c r="P142" s="82">
        <f t="shared" si="34"/>
        <v>0</v>
      </c>
      <c r="Q142" s="82">
        <f t="shared" si="34"/>
        <v>0</v>
      </c>
      <c r="R142" s="168">
        <f t="shared" si="34"/>
        <v>530</v>
      </c>
      <c r="S142" s="108">
        <f t="shared" si="34"/>
        <v>8771</v>
      </c>
      <c r="T142" s="82">
        <f t="shared" si="34"/>
        <v>12120</v>
      </c>
      <c r="U142" s="82">
        <f t="shared" si="34"/>
        <v>4340</v>
      </c>
      <c r="V142" s="168">
        <f t="shared" si="34"/>
        <v>0</v>
      </c>
      <c r="W142" s="174"/>
    </row>
    <row r="143" spans="1:23" s="142" customFormat="1" ht="15.75" customHeight="1">
      <c r="A143" s="138"/>
      <c r="B143" s="139" t="s">
        <v>32</v>
      </c>
      <c r="C143" s="144"/>
      <c r="D143" s="145"/>
      <c r="E143" s="153"/>
      <c r="F143" s="231"/>
      <c r="G143" s="237">
        <v>0.35562891180363765</v>
      </c>
      <c r="H143" s="237">
        <v>0.1699926562150771</v>
      </c>
      <c r="I143" s="140">
        <f aca="true" t="shared" si="35" ref="I143:N143">I142/I$255</f>
        <v>0.3319422826169708</v>
      </c>
      <c r="J143" s="140">
        <f t="shared" si="35"/>
        <v>0.27858038411795194</v>
      </c>
      <c r="K143" s="140">
        <f>K142/K$255</f>
        <v>0.17588936125337135</v>
      </c>
      <c r="L143" s="141">
        <f t="shared" si="35"/>
        <v>0.1501117949427195</v>
      </c>
      <c r="M143" s="140">
        <f t="shared" si="35"/>
        <v>0.1580282649412566</v>
      </c>
      <c r="N143" s="140">
        <f t="shared" si="35"/>
        <v>0.11154778827661176</v>
      </c>
      <c r="O143" s="140"/>
      <c r="P143" s="140"/>
      <c r="Q143" s="140"/>
      <c r="R143" s="169">
        <f>R142/R$255</f>
        <v>0.5742145178764897</v>
      </c>
      <c r="S143" s="141">
        <f>S142/S$255</f>
        <v>0.2362081734329765</v>
      </c>
      <c r="T143" s="140">
        <f>T142/T$255</f>
        <v>0.22627720600672635</v>
      </c>
      <c r="U143" s="140">
        <f>U142/U$255</f>
        <v>0.0875458909912454</v>
      </c>
      <c r="V143" s="169" t="e">
        <f>V142/V$255</f>
        <v>#DIV/0!</v>
      </c>
      <c r="W143" s="175"/>
    </row>
    <row r="144" spans="1:23" ht="15.75" customHeight="1">
      <c r="A144" s="313">
        <v>1</v>
      </c>
      <c r="B144" s="89" t="s">
        <v>137</v>
      </c>
      <c r="C144" s="146" t="s">
        <v>119</v>
      </c>
      <c r="D144" s="147"/>
      <c r="E144" s="148">
        <v>36140</v>
      </c>
      <c r="F144" s="232">
        <f aca="true" t="shared" si="36" ref="F144:F175">I144+L144+S144+T144+U144+V144-R144</f>
        <v>4095</v>
      </c>
      <c r="G144" s="232">
        <v>3342</v>
      </c>
      <c r="H144" s="232">
        <v>617</v>
      </c>
      <c r="I144" s="161">
        <v>4095</v>
      </c>
      <c r="J144" s="112">
        <v>3700</v>
      </c>
      <c r="K144" s="91">
        <f aca="true" t="shared" si="37" ref="K144:K175">L144+S144+T144+U144</f>
        <v>0</v>
      </c>
      <c r="L144" s="224">
        <f aca="true" t="shared" si="38" ref="L144:L175">M144+N144+R144</f>
        <v>0</v>
      </c>
      <c r="M144" s="84"/>
      <c r="N144" s="84"/>
      <c r="O144" s="84"/>
      <c r="P144" s="84"/>
      <c r="Q144" s="84"/>
      <c r="R144" s="109"/>
      <c r="S144" s="247"/>
      <c r="T144" s="84"/>
      <c r="U144" s="85"/>
      <c r="V144" s="185"/>
      <c r="W144" s="176"/>
    </row>
    <row r="145" spans="1:23" ht="15.75" customHeight="1">
      <c r="A145" s="313">
        <v>2</v>
      </c>
      <c r="B145" s="83" t="s">
        <v>202</v>
      </c>
      <c r="C145" s="154"/>
      <c r="D145" s="147"/>
      <c r="E145" s="148"/>
      <c r="F145" s="232">
        <f t="shared" si="36"/>
        <v>16534</v>
      </c>
      <c r="G145" s="232">
        <v>219</v>
      </c>
      <c r="H145" s="232">
        <v>219</v>
      </c>
      <c r="I145" s="161">
        <v>200</v>
      </c>
      <c r="J145" s="112">
        <v>0</v>
      </c>
      <c r="K145" s="91">
        <f t="shared" si="37"/>
        <v>16334</v>
      </c>
      <c r="L145" s="224">
        <f t="shared" si="38"/>
        <v>1334</v>
      </c>
      <c r="M145" s="84"/>
      <c r="N145" s="84">
        <v>1334</v>
      </c>
      <c r="O145" s="84"/>
      <c r="P145" s="84"/>
      <c r="Q145" s="84"/>
      <c r="R145" s="109"/>
      <c r="S145" s="247">
        <v>6000</v>
      </c>
      <c r="T145" s="84">
        <v>9000</v>
      </c>
      <c r="U145" s="85"/>
      <c r="V145" s="185"/>
      <c r="W145" s="184">
        <f>'2.pielikums'!H38</f>
        <v>4000</v>
      </c>
    </row>
    <row r="146" spans="1:23" ht="15.75" customHeight="1" hidden="1">
      <c r="A146" s="313"/>
      <c r="B146" s="96" t="s">
        <v>135</v>
      </c>
      <c r="C146" s="154"/>
      <c r="D146" s="147"/>
      <c r="E146" s="148"/>
      <c r="F146" s="232">
        <f t="shared" si="36"/>
        <v>0</v>
      </c>
      <c r="G146" s="232">
        <v>219</v>
      </c>
      <c r="H146" s="232">
        <v>219</v>
      </c>
      <c r="I146" s="161">
        <v>0</v>
      </c>
      <c r="J146" s="112">
        <v>0</v>
      </c>
      <c r="K146" s="91">
        <f t="shared" si="37"/>
        <v>0</v>
      </c>
      <c r="L146" s="224">
        <f t="shared" si="38"/>
        <v>0</v>
      </c>
      <c r="M146" s="84"/>
      <c r="N146" s="84"/>
      <c r="O146" s="84"/>
      <c r="P146" s="84"/>
      <c r="Q146" s="84"/>
      <c r="R146" s="109"/>
      <c r="S146" s="247"/>
      <c r="T146" s="84"/>
      <c r="U146" s="85"/>
      <c r="V146" s="185"/>
      <c r="W146" s="178"/>
    </row>
    <row r="147" spans="1:23" ht="15.75" customHeight="1">
      <c r="A147" s="313">
        <v>3</v>
      </c>
      <c r="B147" s="83" t="s">
        <v>160</v>
      </c>
      <c r="C147" s="154"/>
      <c r="D147" s="147"/>
      <c r="E147" s="155" t="s">
        <v>112</v>
      </c>
      <c r="F147" s="232">
        <f t="shared" si="36"/>
        <v>226</v>
      </c>
      <c r="G147" s="232">
        <v>93</v>
      </c>
      <c r="H147" s="232">
        <v>57</v>
      </c>
      <c r="I147" s="91">
        <v>96</v>
      </c>
      <c r="J147" s="112">
        <v>0</v>
      </c>
      <c r="K147" s="91">
        <f t="shared" si="37"/>
        <v>130</v>
      </c>
      <c r="L147" s="224">
        <f t="shared" si="38"/>
        <v>50</v>
      </c>
      <c r="M147" s="84">
        <v>50</v>
      </c>
      <c r="N147" s="84"/>
      <c r="O147" s="84"/>
      <c r="P147" s="84"/>
      <c r="Q147" s="84"/>
      <c r="R147" s="109"/>
      <c r="S147" s="247">
        <v>80</v>
      </c>
      <c r="T147" s="84"/>
      <c r="U147" s="85"/>
      <c r="V147" s="185"/>
      <c r="W147" s="176"/>
    </row>
    <row r="148" spans="1:23" ht="15.75" customHeight="1">
      <c r="A148" s="313">
        <v>4</v>
      </c>
      <c r="B148" s="83" t="s">
        <v>159</v>
      </c>
      <c r="C148" s="154"/>
      <c r="D148" s="147"/>
      <c r="E148" s="148"/>
      <c r="F148" s="232">
        <f t="shared" si="36"/>
        <v>100</v>
      </c>
      <c r="G148" s="232">
        <v>0</v>
      </c>
      <c r="H148" s="232">
        <v>0</v>
      </c>
      <c r="I148" s="161">
        <v>50</v>
      </c>
      <c r="J148" s="112">
        <v>0</v>
      </c>
      <c r="K148" s="91">
        <f t="shared" si="37"/>
        <v>50</v>
      </c>
      <c r="L148" s="224">
        <f t="shared" si="38"/>
        <v>10</v>
      </c>
      <c r="M148" s="84">
        <v>10</v>
      </c>
      <c r="N148" s="84"/>
      <c r="O148" s="84"/>
      <c r="P148" s="84"/>
      <c r="Q148" s="84"/>
      <c r="R148" s="109"/>
      <c r="S148" s="247">
        <v>40</v>
      </c>
      <c r="T148" s="84"/>
      <c r="U148" s="85"/>
      <c r="V148" s="185"/>
      <c r="W148" s="184">
        <f>'2.pielikums'!H39</f>
        <v>950</v>
      </c>
    </row>
    <row r="149" spans="1:23" ht="15.75" customHeight="1" hidden="1">
      <c r="A149" s="313"/>
      <c r="B149" s="96" t="s">
        <v>135</v>
      </c>
      <c r="C149" s="154"/>
      <c r="D149" s="147"/>
      <c r="E149" s="148"/>
      <c r="F149" s="232">
        <f t="shared" si="36"/>
        <v>100</v>
      </c>
      <c r="G149" s="232">
        <v>0</v>
      </c>
      <c r="H149" s="232">
        <v>0</v>
      </c>
      <c r="I149" s="161">
        <v>50</v>
      </c>
      <c r="J149" s="112">
        <v>0</v>
      </c>
      <c r="K149" s="91">
        <f t="shared" si="37"/>
        <v>50</v>
      </c>
      <c r="L149" s="224">
        <f t="shared" si="38"/>
        <v>10</v>
      </c>
      <c r="M149" s="84">
        <v>10</v>
      </c>
      <c r="N149" s="84"/>
      <c r="O149" s="84"/>
      <c r="P149" s="84"/>
      <c r="Q149" s="84"/>
      <c r="R149" s="109"/>
      <c r="S149" s="247">
        <v>40</v>
      </c>
      <c r="T149" s="84"/>
      <c r="U149" s="85"/>
      <c r="V149" s="185"/>
      <c r="W149" s="177"/>
    </row>
    <row r="150" spans="1:23" ht="15.75" customHeight="1" hidden="1">
      <c r="A150" s="314" t="s">
        <v>2</v>
      </c>
      <c r="B150" s="83" t="s">
        <v>80</v>
      </c>
      <c r="C150" s="154"/>
      <c r="D150" s="147"/>
      <c r="E150" s="148"/>
      <c r="F150" s="233">
        <f t="shared" si="36"/>
        <v>0</v>
      </c>
      <c r="G150" s="233"/>
      <c r="H150" s="233"/>
      <c r="I150" s="161">
        <v>0</v>
      </c>
      <c r="J150" s="112">
        <v>0</v>
      </c>
      <c r="K150" s="91">
        <f t="shared" si="37"/>
        <v>0</v>
      </c>
      <c r="L150" s="224">
        <f t="shared" si="38"/>
        <v>0</v>
      </c>
      <c r="M150" s="84"/>
      <c r="N150" s="84"/>
      <c r="O150" s="84"/>
      <c r="P150" s="84"/>
      <c r="Q150" s="84"/>
      <c r="R150" s="109"/>
      <c r="S150" s="247"/>
      <c r="T150" s="84"/>
      <c r="U150" s="85"/>
      <c r="V150" s="185"/>
      <c r="W150" s="184">
        <f>'2.pielikums'!H40</f>
        <v>0</v>
      </c>
    </row>
    <row r="151" spans="1:23" ht="15.75" customHeight="1">
      <c r="A151" s="313">
        <v>5</v>
      </c>
      <c r="B151" s="89" t="s">
        <v>20</v>
      </c>
      <c r="C151" s="156"/>
      <c r="D151" s="157"/>
      <c r="E151" s="159"/>
      <c r="F151" s="232">
        <f t="shared" si="36"/>
        <v>550</v>
      </c>
      <c r="G151" s="232"/>
      <c r="H151" s="232"/>
      <c r="I151" s="91">
        <v>0</v>
      </c>
      <c r="J151" s="112">
        <v>0</v>
      </c>
      <c r="K151" s="91">
        <f t="shared" si="37"/>
        <v>550</v>
      </c>
      <c r="L151" s="224">
        <f t="shared" si="38"/>
        <v>0</v>
      </c>
      <c r="M151" s="84"/>
      <c r="N151" s="84"/>
      <c r="O151" s="84"/>
      <c r="P151" s="84"/>
      <c r="Q151" s="84"/>
      <c r="R151" s="109"/>
      <c r="S151" s="247">
        <v>50</v>
      </c>
      <c r="T151" s="84">
        <v>200</v>
      </c>
      <c r="U151" s="85">
        <v>300</v>
      </c>
      <c r="V151" s="185"/>
      <c r="W151" s="178"/>
    </row>
    <row r="152" spans="1:23" ht="15.75" customHeight="1" hidden="1">
      <c r="A152" s="313"/>
      <c r="B152" s="116" t="s">
        <v>135</v>
      </c>
      <c r="C152" s="156"/>
      <c r="D152" s="157"/>
      <c r="E152" s="159"/>
      <c r="F152" s="232">
        <f t="shared" si="36"/>
        <v>50</v>
      </c>
      <c r="G152" s="232"/>
      <c r="H152" s="232"/>
      <c r="I152" s="91"/>
      <c r="J152" s="112"/>
      <c r="K152" s="91">
        <f t="shared" si="37"/>
        <v>50</v>
      </c>
      <c r="L152" s="224">
        <f t="shared" si="38"/>
        <v>0</v>
      </c>
      <c r="M152" s="84"/>
      <c r="N152" s="84"/>
      <c r="O152" s="84"/>
      <c r="P152" s="84"/>
      <c r="Q152" s="84"/>
      <c r="R152" s="109"/>
      <c r="S152" s="247">
        <v>50</v>
      </c>
      <c r="T152" s="84"/>
      <c r="U152" s="85"/>
      <c r="V152" s="185"/>
      <c r="W152" s="178"/>
    </row>
    <row r="153" spans="1:23" s="1" customFormat="1" ht="15.75" customHeight="1">
      <c r="A153" s="313">
        <v>6</v>
      </c>
      <c r="B153" s="223" t="s">
        <v>115</v>
      </c>
      <c r="C153" s="156" t="s">
        <v>119</v>
      </c>
      <c r="D153" s="157"/>
      <c r="E153" s="158">
        <v>37341</v>
      </c>
      <c r="F153" s="232">
        <f t="shared" si="36"/>
        <v>2324</v>
      </c>
      <c r="G153" s="232">
        <v>800</v>
      </c>
      <c r="H153" s="232">
        <v>575</v>
      </c>
      <c r="I153" s="189">
        <v>2324</v>
      </c>
      <c r="J153" s="190">
        <v>1814</v>
      </c>
      <c r="K153" s="189">
        <f t="shared" si="37"/>
        <v>500</v>
      </c>
      <c r="L153" s="224">
        <f t="shared" si="38"/>
        <v>500</v>
      </c>
      <c r="M153" s="192"/>
      <c r="N153" s="192"/>
      <c r="O153" s="192"/>
      <c r="P153" s="192"/>
      <c r="Q153" s="192"/>
      <c r="R153" s="193">
        <v>500</v>
      </c>
      <c r="S153" s="250"/>
      <c r="T153" s="192"/>
      <c r="U153" s="194"/>
      <c r="V153" s="195"/>
      <c r="W153" s="200"/>
    </row>
    <row r="154" spans="1:23" s="1" customFormat="1" ht="15.75" customHeight="1" hidden="1">
      <c r="A154" s="313"/>
      <c r="B154" s="116" t="s">
        <v>135</v>
      </c>
      <c r="C154" s="156"/>
      <c r="D154" s="157"/>
      <c r="E154" s="158"/>
      <c r="F154" s="232">
        <f t="shared" si="36"/>
        <v>0</v>
      </c>
      <c r="G154" s="232"/>
      <c r="H154" s="232"/>
      <c r="I154" s="189">
        <v>0</v>
      </c>
      <c r="J154" s="190">
        <v>0</v>
      </c>
      <c r="K154" s="189">
        <f t="shared" si="37"/>
        <v>0</v>
      </c>
      <c r="L154" s="224">
        <f t="shared" si="38"/>
        <v>0</v>
      </c>
      <c r="M154" s="192"/>
      <c r="N154" s="192"/>
      <c r="O154" s="192"/>
      <c r="P154" s="192"/>
      <c r="Q154" s="192"/>
      <c r="R154" s="193"/>
      <c r="S154" s="250"/>
      <c r="T154" s="192"/>
      <c r="U154" s="194"/>
      <c r="V154" s="195"/>
      <c r="W154" s="200"/>
    </row>
    <row r="155" spans="1:23" ht="15.75" customHeight="1">
      <c r="A155" s="313">
        <v>7</v>
      </c>
      <c r="B155" s="89" t="s">
        <v>261</v>
      </c>
      <c r="C155" s="156"/>
      <c r="D155" s="157"/>
      <c r="E155" s="159"/>
      <c r="F155" s="232">
        <f t="shared" si="36"/>
        <v>1629.5</v>
      </c>
      <c r="G155" s="232"/>
      <c r="H155" s="232"/>
      <c r="I155" s="91">
        <v>29.5</v>
      </c>
      <c r="J155" s="112">
        <v>17</v>
      </c>
      <c r="K155" s="91">
        <f t="shared" si="37"/>
        <v>1600</v>
      </c>
      <c r="L155" s="224">
        <f t="shared" si="38"/>
        <v>200</v>
      </c>
      <c r="M155" s="84">
        <v>200</v>
      </c>
      <c r="N155" s="84"/>
      <c r="O155" s="84"/>
      <c r="P155" s="84"/>
      <c r="Q155" s="84"/>
      <c r="R155" s="109"/>
      <c r="S155" s="247">
        <v>500</v>
      </c>
      <c r="T155" s="84">
        <v>500</v>
      </c>
      <c r="U155" s="85">
        <v>400</v>
      </c>
      <c r="V155" s="185"/>
      <c r="W155" s="184">
        <f>'2.pielikums'!H41</f>
        <v>1000</v>
      </c>
    </row>
    <row r="156" spans="1:23" ht="15.75" customHeight="1" hidden="1">
      <c r="A156" s="313"/>
      <c r="B156" s="116" t="s">
        <v>135</v>
      </c>
      <c r="C156" s="156"/>
      <c r="D156" s="157"/>
      <c r="E156" s="159"/>
      <c r="F156" s="232">
        <f t="shared" si="36"/>
        <v>100</v>
      </c>
      <c r="G156" s="232"/>
      <c r="H156" s="232"/>
      <c r="I156" s="91"/>
      <c r="J156" s="112"/>
      <c r="K156" s="91">
        <f t="shared" si="37"/>
        <v>100</v>
      </c>
      <c r="L156" s="224">
        <f t="shared" si="38"/>
        <v>0</v>
      </c>
      <c r="M156" s="84"/>
      <c r="N156" s="84"/>
      <c r="O156" s="84"/>
      <c r="P156" s="84"/>
      <c r="Q156" s="84"/>
      <c r="R156" s="109"/>
      <c r="S156" s="247">
        <v>100</v>
      </c>
      <c r="T156" s="84"/>
      <c r="U156" s="85"/>
      <c r="V156" s="185"/>
      <c r="W156" s="178"/>
    </row>
    <row r="157" spans="1:23" ht="15.75" customHeight="1" hidden="1">
      <c r="A157" s="313" t="s">
        <v>2</v>
      </c>
      <c r="B157" s="89" t="s">
        <v>208</v>
      </c>
      <c r="C157" s="156"/>
      <c r="D157" s="157"/>
      <c r="E157" s="159"/>
      <c r="F157" s="232">
        <f t="shared" si="36"/>
        <v>0</v>
      </c>
      <c r="G157" s="232"/>
      <c r="H157" s="232"/>
      <c r="I157" s="91"/>
      <c r="J157" s="112"/>
      <c r="K157" s="91">
        <f t="shared" si="37"/>
        <v>0</v>
      </c>
      <c r="L157" s="224">
        <f t="shared" si="38"/>
        <v>0</v>
      </c>
      <c r="M157" s="84"/>
      <c r="N157" s="84"/>
      <c r="O157" s="84"/>
      <c r="P157" s="84"/>
      <c r="Q157" s="84"/>
      <c r="R157" s="109"/>
      <c r="S157" s="247"/>
      <c r="T157" s="84"/>
      <c r="U157" s="85"/>
      <c r="V157" s="185"/>
      <c r="W157" s="178"/>
    </row>
    <row r="158" spans="1:23" ht="15.75" customHeight="1" hidden="1">
      <c r="A158" s="313"/>
      <c r="B158" s="116" t="s">
        <v>135</v>
      </c>
      <c r="C158" s="156"/>
      <c r="D158" s="157"/>
      <c r="E158" s="159"/>
      <c r="F158" s="232">
        <f t="shared" si="36"/>
        <v>0</v>
      </c>
      <c r="G158" s="232"/>
      <c r="H158" s="232"/>
      <c r="I158" s="91"/>
      <c r="J158" s="112"/>
      <c r="K158" s="91">
        <f t="shared" si="37"/>
        <v>0</v>
      </c>
      <c r="L158" s="224">
        <f t="shared" si="38"/>
        <v>0</v>
      </c>
      <c r="M158" s="84"/>
      <c r="N158" s="84"/>
      <c r="O158" s="84"/>
      <c r="P158" s="84"/>
      <c r="Q158" s="84"/>
      <c r="R158" s="109"/>
      <c r="S158" s="247"/>
      <c r="T158" s="84"/>
      <c r="U158" s="85"/>
      <c r="V158" s="185"/>
      <c r="W158" s="178"/>
    </row>
    <row r="159" spans="1:23" ht="15.75" customHeight="1">
      <c r="A159" s="313">
        <v>8</v>
      </c>
      <c r="B159" s="83" t="s">
        <v>198</v>
      </c>
      <c r="C159" s="154"/>
      <c r="D159" s="147"/>
      <c r="E159" s="148"/>
      <c r="F159" s="232">
        <f t="shared" si="36"/>
        <v>1410</v>
      </c>
      <c r="G159" s="232">
        <v>0</v>
      </c>
      <c r="H159" s="232">
        <v>0</v>
      </c>
      <c r="I159" s="161">
        <v>10</v>
      </c>
      <c r="J159" s="112">
        <v>4</v>
      </c>
      <c r="K159" s="91">
        <f t="shared" si="37"/>
        <v>1400</v>
      </c>
      <c r="L159" s="224">
        <f t="shared" si="38"/>
        <v>200</v>
      </c>
      <c r="M159" s="84">
        <v>200</v>
      </c>
      <c r="N159" s="84"/>
      <c r="O159" s="84"/>
      <c r="P159" s="84"/>
      <c r="Q159" s="84"/>
      <c r="R159" s="109"/>
      <c r="S159" s="247">
        <v>200</v>
      </c>
      <c r="T159" s="84">
        <v>400</v>
      </c>
      <c r="U159" s="85">
        <v>600</v>
      </c>
      <c r="V159" s="185"/>
      <c r="W159" s="176"/>
    </row>
    <row r="160" spans="1:23" ht="15.75" customHeight="1" hidden="1">
      <c r="A160" s="313"/>
      <c r="B160" s="96" t="s">
        <v>135</v>
      </c>
      <c r="C160" s="154"/>
      <c r="D160" s="147"/>
      <c r="E160" s="148"/>
      <c r="F160" s="232">
        <f t="shared" si="36"/>
        <v>10</v>
      </c>
      <c r="G160" s="232"/>
      <c r="H160" s="232"/>
      <c r="I160" s="161">
        <v>10</v>
      </c>
      <c r="J160" s="112">
        <v>4</v>
      </c>
      <c r="K160" s="91">
        <f t="shared" si="37"/>
        <v>0</v>
      </c>
      <c r="L160" s="224">
        <f t="shared" si="38"/>
        <v>0</v>
      </c>
      <c r="M160" s="84"/>
      <c r="N160" s="84"/>
      <c r="O160" s="84"/>
      <c r="P160" s="84"/>
      <c r="Q160" s="84"/>
      <c r="R160" s="109"/>
      <c r="S160" s="247"/>
      <c r="T160" s="84"/>
      <c r="U160" s="85"/>
      <c r="V160" s="185"/>
      <c r="W160" s="176"/>
    </row>
    <row r="161" spans="1:23" ht="15.75" customHeight="1">
      <c r="A161" s="313">
        <v>9</v>
      </c>
      <c r="B161" s="83" t="s">
        <v>85</v>
      </c>
      <c r="C161" s="154"/>
      <c r="D161" s="147"/>
      <c r="E161" s="148"/>
      <c r="F161" s="232">
        <f t="shared" si="36"/>
        <v>700</v>
      </c>
      <c r="G161" s="232">
        <v>52</v>
      </c>
      <c r="H161" s="253">
        <v>52</v>
      </c>
      <c r="I161" s="91">
        <v>50</v>
      </c>
      <c r="J161" s="254">
        <v>50</v>
      </c>
      <c r="K161" s="91">
        <f t="shared" si="37"/>
        <v>650</v>
      </c>
      <c r="L161" s="224">
        <f t="shared" si="38"/>
        <v>50</v>
      </c>
      <c r="M161" s="84">
        <v>50</v>
      </c>
      <c r="N161" s="84"/>
      <c r="O161" s="84"/>
      <c r="P161" s="84"/>
      <c r="Q161" s="84"/>
      <c r="R161" s="109"/>
      <c r="S161" s="247">
        <v>200</v>
      </c>
      <c r="T161" s="84">
        <v>200</v>
      </c>
      <c r="U161" s="85">
        <v>200</v>
      </c>
      <c r="V161" s="185"/>
      <c r="W161" s="176"/>
    </row>
    <row r="162" spans="1:23" ht="15.75" customHeight="1">
      <c r="A162" s="313">
        <v>10</v>
      </c>
      <c r="B162" s="102" t="s">
        <v>203</v>
      </c>
      <c r="C162" s="146"/>
      <c r="D162" s="149"/>
      <c r="E162" s="159"/>
      <c r="F162" s="232">
        <f t="shared" si="36"/>
        <v>260</v>
      </c>
      <c r="G162" s="232"/>
      <c r="H162" s="232"/>
      <c r="I162" s="91"/>
      <c r="J162" s="112"/>
      <c r="K162" s="91">
        <f t="shared" si="37"/>
        <v>260</v>
      </c>
      <c r="L162" s="224">
        <f t="shared" si="38"/>
        <v>130</v>
      </c>
      <c r="M162" s="84">
        <v>130</v>
      </c>
      <c r="N162" s="84"/>
      <c r="O162" s="84"/>
      <c r="P162" s="84"/>
      <c r="Q162" s="84"/>
      <c r="R162" s="109"/>
      <c r="S162" s="247">
        <v>130</v>
      </c>
      <c r="T162" s="84"/>
      <c r="U162" s="85"/>
      <c r="V162" s="185"/>
      <c r="W162" s="177"/>
    </row>
    <row r="163" spans="1:23" ht="15.75" customHeight="1" hidden="1">
      <c r="A163" s="313"/>
      <c r="B163" s="101" t="s">
        <v>135</v>
      </c>
      <c r="C163" s="146"/>
      <c r="D163" s="149"/>
      <c r="E163" s="159"/>
      <c r="F163" s="232">
        <f t="shared" si="36"/>
        <v>0</v>
      </c>
      <c r="G163" s="232"/>
      <c r="H163" s="232"/>
      <c r="I163" s="91"/>
      <c r="J163" s="112"/>
      <c r="K163" s="91">
        <f t="shared" si="37"/>
        <v>0</v>
      </c>
      <c r="L163" s="224">
        <f t="shared" si="38"/>
        <v>0</v>
      </c>
      <c r="M163" s="84"/>
      <c r="N163" s="84"/>
      <c r="O163" s="84"/>
      <c r="P163" s="84"/>
      <c r="Q163" s="84"/>
      <c r="R163" s="109"/>
      <c r="S163" s="247"/>
      <c r="T163" s="84"/>
      <c r="U163" s="85"/>
      <c r="V163" s="185"/>
      <c r="W163" s="177"/>
    </row>
    <row r="164" spans="1:23" ht="15.75" customHeight="1">
      <c r="A164" s="313">
        <v>11</v>
      </c>
      <c r="B164" s="100" t="s">
        <v>214</v>
      </c>
      <c r="C164" s="154"/>
      <c r="F164" s="142">
        <f t="shared" si="36"/>
        <v>120</v>
      </c>
      <c r="G164" s="232"/>
      <c r="H164" s="232"/>
      <c r="I164" s="161"/>
      <c r="J164" s="112"/>
      <c r="K164" s="91">
        <f t="shared" si="37"/>
        <v>120</v>
      </c>
      <c r="L164" s="224">
        <f t="shared" si="38"/>
        <v>120</v>
      </c>
      <c r="M164" s="84">
        <v>120</v>
      </c>
      <c r="N164" s="84"/>
      <c r="O164" s="84"/>
      <c r="P164" s="84"/>
      <c r="Q164" s="84"/>
      <c r="R164" s="109"/>
      <c r="S164" s="247"/>
      <c r="T164" s="84"/>
      <c r="U164" s="85"/>
      <c r="V164" s="185"/>
      <c r="W164" s="176"/>
    </row>
    <row r="165" spans="1:23" ht="15.75" customHeight="1">
      <c r="A165" s="313">
        <v>12</v>
      </c>
      <c r="B165" s="100" t="s">
        <v>28</v>
      </c>
      <c r="C165" s="146"/>
      <c r="D165" s="149"/>
      <c r="E165" s="148"/>
      <c r="F165" s="232">
        <f t="shared" si="36"/>
        <v>274</v>
      </c>
      <c r="G165" s="232"/>
      <c r="H165" s="232"/>
      <c r="I165" s="161"/>
      <c r="J165" s="112"/>
      <c r="K165" s="91">
        <f t="shared" si="37"/>
        <v>274</v>
      </c>
      <c r="L165" s="224">
        <f t="shared" si="38"/>
        <v>0</v>
      </c>
      <c r="M165" s="84"/>
      <c r="N165" s="99"/>
      <c r="O165" s="99"/>
      <c r="P165" s="99"/>
      <c r="Q165" s="99"/>
      <c r="R165" s="111"/>
      <c r="S165" s="251">
        <v>114</v>
      </c>
      <c r="T165" s="84">
        <v>160</v>
      </c>
      <c r="U165" s="85"/>
      <c r="V165" s="185"/>
      <c r="W165" s="176"/>
    </row>
    <row r="166" spans="1:23" ht="15.75" customHeight="1">
      <c r="A166" s="313">
        <v>13</v>
      </c>
      <c r="B166" s="89" t="s">
        <v>225</v>
      </c>
      <c r="C166" s="146" t="s">
        <v>119</v>
      </c>
      <c r="D166" s="149" t="s">
        <v>110</v>
      </c>
      <c r="E166" s="148">
        <v>38475</v>
      </c>
      <c r="F166" s="232">
        <f t="shared" si="36"/>
        <v>400</v>
      </c>
      <c r="G166" s="232">
        <v>220</v>
      </c>
      <c r="H166" s="232">
        <v>0</v>
      </c>
      <c r="I166" s="161">
        <v>0</v>
      </c>
      <c r="J166" s="112">
        <v>0</v>
      </c>
      <c r="K166" s="91">
        <f t="shared" si="37"/>
        <v>400</v>
      </c>
      <c r="L166" s="224">
        <f t="shared" si="38"/>
        <v>50</v>
      </c>
      <c r="M166" s="84">
        <v>50</v>
      </c>
      <c r="N166" s="84"/>
      <c r="O166" s="84"/>
      <c r="P166" s="84"/>
      <c r="Q166" s="84"/>
      <c r="R166" s="109"/>
      <c r="S166" s="247">
        <v>100</v>
      </c>
      <c r="T166" s="84">
        <v>50</v>
      </c>
      <c r="U166" s="85">
        <v>200</v>
      </c>
      <c r="V166" s="185"/>
      <c r="W166" s="184">
        <f>'2.pielikums'!H45</f>
        <v>600</v>
      </c>
    </row>
    <row r="167" spans="1:23" ht="15.75" customHeight="1" hidden="1">
      <c r="A167" s="313"/>
      <c r="B167" s="96" t="s">
        <v>135</v>
      </c>
      <c r="C167" s="146"/>
      <c r="D167" s="149"/>
      <c r="E167" s="148"/>
      <c r="F167" s="232">
        <f t="shared" si="36"/>
        <v>40</v>
      </c>
      <c r="G167" s="232"/>
      <c r="H167" s="232"/>
      <c r="I167" s="161">
        <v>0</v>
      </c>
      <c r="J167" s="112">
        <v>0</v>
      </c>
      <c r="K167" s="91">
        <f t="shared" si="37"/>
        <v>40</v>
      </c>
      <c r="L167" s="224">
        <f t="shared" si="38"/>
        <v>20</v>
      </c>
      <c r="M167" s="84">
        <v>20</v>
      </c>
      <c r="N167" s="84"/>
      <c r="O167" s="84"/>
      <c r="P167" s="84"/>
      <c r="Q167" s="84"/>
      <c r="R167" s="109"/>
      <c r="S167" s="247"/>
      <c r="T167" s="84">
        <v>20</v>
      </c>
      <c r="U167" s="85"/>
      <c r="V167" s="185"/>
      <c r="W167" s="177"/>
    </row>
    <row r="168" spans="1:23" ht="15.75" customHeight="1">
      <c r="A168" s="313">
        <v>14</v>
      </c>
      <c r="B168" s="83" t="s">
        <v>215</v>
      </c>
      <c r="C168" s="154"/>
      <c r="D168" s="147"/>
      <c r="E168" s="148"/>
      <c r="F168" s="232">
        <f t="shared" si="36"/>
        <v>20</v>
      </c>
      <c r="G168" s="232"/>
      <c r="H168" s="232"/>
      <c r="I168" s="161"/>
      <c r="J168" s="112"/>
      <c r="K168" s="91">
        <f t="shared" si="37"/>
        <v>20</v>
      </c>
      <c r="L168" s="224">
        <f t="shared" si="38"/>
        <v>20</v>
      </c>
      <c r="M168" s="84">
        <v>20</v>
      </c>
      <c r="N168" s="84"/>
      <c r="O168" s="84"/>
      <c r="P168" s="84"/>
      <c r="Q168" s="84"/>
      <c r="R168" s="109"/>
      <c r="S168" s="247"/>
      <c r="T168" s="84"/>
      <c r="U168" s="85"/>
      <c r="V168" s="185"/>
      <c r="W168" s="176"/>
    </row>
    <row r="169" spans="1:23" ht="15.75" customHeight="1" hidden="1">
      <c r="A169" s="314" t="s">
        <v>2</v>
      </c>
      <c r="B169" s="83" t="s">
        <v>158</v>
      </c>
      <c r="C169" s="146" t="s">
        <v>119</v>
      </c>
      <c r="D169" s="149" t="s">
        <v>17</v>
      </c>
      <c r="E169" s="148">
        <v>37526</v>
      </c>
      <c r="F169" s="232">
        <f t="shared" si="36"/>
        <v>20</v>
      </c>
      <c r="G169" s="232">
        <v>0</v>
      </c>
      <c r="H169" s="232">
        <v>0</v>
      </c>
      <c r="I169" s="91">
        <v>20</v>
      </c>
      <c r="J169" s="112">
        <v>0</v>
      </c>
      <c r="K169" s="91">
        <f t="shared" si="37"/>
        <v>0</v>
      </c>
      <c r="L169" s="224">
        <f t="shared" si="38"/>
        <v>0</v>
      </c>
      <c r="M169" s="84"/>
      <c r="N169" s="84"/>
      <c r="O169" s="84"/>
      <c r="P169" s="84"/>
      <c r="Q169" s="84"/>
      <c r="R169" s="109"/>
      <c r="S169" s="247"/>
      <c r="T169" s="84"/>
      <c r="U169" s="85"/>
      <c r="V169" s="185"/>
      <c r="W169" s="176"/>
    </row>
    <row r="170" spans="1:23" ht="15.75" customHeight="1" hidden="1">
      <c r="A170" s="314"/>
      <c r="B170" s="96" t="s">
        <v>135</v>
      </c>
      <c r="C170" s="154"/>
      <c r="F170" s="142">
        <f t="shared" si="36"/>
        <v>0</v>
      </c>
      <c r="G170" s="232"/>
      <c r="H170" s="232"/>
      <c r="I170" s="161"/>
      <c r="J170" s="112"/>
      <c r="K170" s="91">
        <f t="shared" si="37"/>
        <v>0</v>
      </c>
      <c r="L170" s="224">
        <f t="shared" si="38"/>
        <v>0</v>
      </c>
      <c r="M170" s="84"/>
      <c r="N170" s="84"/>
      <c r="O170" s="84"/>
      <c r="P170" s="84"/>
      <c r="Q170" s="84"/>
      <c r="R170" s="109"/>
      <c r="S170" s="247"/>
      <c r="T170" s="84"/>
      <c r="U170" s="85"/>
      <c r="V170" s="185"/>
      <c r="W170" s="176"/>
    </row>
    <row r="171" spans="1:23" ht="15.75" customHeight="1">
      <c r="A171" s="313">
        <v>15</v>
      </c>
      <c r="B171" s="83" t="s">
        <v>43</v>
      </c>
      <c r="C171" s="154" t="s">
        <v>119</v>
      </c>
      <c r="D171" s="147"/>
      <c r="E171" s="155">
        <v>37799</v>
      </c>
      <c r="F171" s="232">
        <f t="shared" si="36"/>
        <v>450</v>
      </c>
      <c r="G171" s="232">
        <v>10.4</v>
      </c>
      <c r="H171" s="232">
        <v>0</v>
      </c>
      <c r="I171" s="161">
        <v>0</v>
      </c>
      <c r="J171" s="112">
        <v>0</v>
      </c>
      <c r="K171" s="91">
        <f t="shared" si="37"/>
        <v>450</v>
      </c>
      <c r="L171" s="224">
        <f t="shared" si="38"/>
        <v>0</v>
      </c>
      <c r="M171" s="84"/>
      <c r="N171" s="84"/>
      <c r="O171" s="84"/>
      <c r="P171" s="84"/>
      <c r="Q171" s="84"/>
      <c r="R171" s="109"/>
      <c r="S171" s="247"/>
      <c r="T171" s="84">
        <v>50</v>
      </c>
      <c r="U171" s="85">
        <v>400</v>
      </c>
      <c r="V171" s="185"/>
      <c r="W171" s="184">
        <f>'2.pielikums'!H42</f>
        <v>450</v>
      </c>
    </row>
    <row r="172" spans="1:23" ht="15.75" customHeight="1" hidden="1">
      <c r="A172" s="313"/>
      <c r="B172" s="96" t="s">
        <v>135</v>
      </c>
      <c r="C172" s="154"/>
      <c r="D172" s="147"/>
      <c r="E172" s="148"/>
      <c r="F172" s="142">
        <f t="shared" si="36"/>
        <v>50</v>
      </c>
      <c r="G172" s="232"/>
      <c r="H172" s="232"/>
      <c r="I172" s="161"/>
      <c r="J172" s="112"/>
      <c r="K172" s="91">
        <f t="shared" si="37"/>
        <v>50</v>
      </c>
      <c r="L172" s="224">
        <f t="shared" si="38"/>
        <v>0</v>
      </c>
      <c r="M172" s="84"/>
      <c r="N172" s="99"/>
      <c r="O172" s="99"/>
      <c r="P172" s="99"/>
      <c r="Q172" s="99"/>
      <c r="R172" s="109"/>
      <c r="S172" s="251"/>
      <c r="T172" s="84">
        <v>50</v>
      </c>
      <c r="U172" s="85"/>
      <c r="V172" s="185"/>
      <c r="W172" s="176"/>
    </row>
    <row r="173" spans="1:23" ht="15.75" customHeight="1">
      <c r="A173" s="313">
        <v>16</v>
      </c>
      <c r="B173" s="102" t="s">
        <v>201</v>
      </c>
      <c r="C173" s="146"/>
      <c r="D173" s="149"/>
      <c r="E173" s="148"/>
      <c r="F173" s="232">
        <f t="shared" si="36"/>
        <v>1260</v>
      </c>
      <c r="G173" s="232">
        <v>0</v>
      </c>
      <c r="H173" s="232">
        <v>0</v>
      </c>
      <c r="I173" s="161">
        <v>10</v>
      </c>
      <c r="J173" s="112">
        <v>0</v>
      </c>
      <c r="K173" s="91">
        <f t="shared" si="37"/>
        <v>1250</v>
      </c>
      <c r="L173" s="224">
        <f t="shared" si="38"/>
        <v>0</v>
      </c>
      <c r="M173" s="84"/>
      <c r="N173" s="84"/>
      <c r="O173" s="84"/>
      <c r="P173" s="84"/>
      <c r="Q173" s="84"/>
      <c r="R173" s="109"/>
      <c r="S173" s="247">
        <v>50</v>
      </c>
      <c r="T173" s="84">
        <v>300</v>
      </c>
      <c r="U173" s="85">
        <v>900</v>
      </c>
      <c r="V173" s="185"/>
      <c r="W173" s="178"/>
    </row>
    <row r="174" spans="1:23" ht="15.75" customHeight="1" hidden="1">
      <c r="A174" s="313"/>
      <c r="B174" s="96" t="s">
        <v>135</v>
      </c>
      <c r="C174" s="146"/>
      <c r="D174" s="149"/>
      <c r="E174" s="148"/>
      <c r="F174" s="232">
        <f t="shared" si="36"/>
        <v>60</v>
      </c>
      <c r="G174" s="232"/>
      <c r="H174" s="232"/>
      <c r="I174" s="161">
        <v>10</v>
      </c>
      <c r="J174" s="112">
        <v>0</v>
      </c>
      <c r="K174" s="91">
        <f t="shared" si="37"/>
        <v>50</v>
      </c>
      <c r="L174" s="224">
        <f t="shared" si="38"/>
        <v>0</v>
      </c>
      <c r="M174" s="84"/>
      <c r="N174" s="84"/>
      <c r="O174" s="84"/>
      <c r="P174" s="84"/>
      <c r="Q174" s="84"/>
      <c r="R174" s="109"/>
      <c r="S174" s="247">
        <v>50</v>
      </c>
      <c r="T174" s="84"/>
      <c r="U174" s="85"/>
      <c r="V174" s="185"/>
      <c r="W174" s="178"/>
    </row>
    <row r="175" spans="1:23" ht="15.75" customHeight="1">
      <c r="A175" s="313">
        <v>17</v>
      </c>
      <c r="B175" s="89" t="s">
        <v>155</v>
      </c>
      <c r="C175" s="146" t="s">
        <v>119</v>
      </c>
      <c r="D175" s="149" t="s">
        <v>107</v>
      </c>
      <c r="E175" s="148">
        <v>38966</v>
      </c>
      <c r="F175" s="232">
        <f t="shared" si="36"/>
        <v>313.15</v>
      </c>
      <c r="G175" s="232">
        <v>79</v>
      </c>
      <c r="H175" s="232">
        <v>79</v>
      </c>
      <c r="I175" s="161">
        <v>100</v>
      </c>
      <c r="J175" s="112">
        <v>140</v>
      </c>
      <c r="K175" s="91">
        <f t="shared" si="37"/>
        <v>213.15</v>
      </c>
      <c r="L175" s="224">
        <f t="shared" si="38"/>
        <v>90.15</v>
      </c>
      <c r="M175" s="84">
        <v>90.15</v>
      </c>
      <c r="N175" s="84"/>
      <c r="O175" s="84"/>
      <c r="P175" s="84"/>
      <c r="Q175" s="84"/>
      <c r="R175" s="109"/>
      <c r="S175" s="247">
        <v>123</v>
      </c>
      <c r="T175" s="84"/>
      <c r="U175" s="85"/>
      <c r="V175" s="185"/>
      <c r="W175" s="178"/>
    </row>
    <row r="176" spans="1:23" ht="15.75" customHeight="1" hidden="1">
      <c r="A176" s="313"/>
      <c r="B176" s="101" t="s">
        <v>135</v>
      </c>
      <c r="C176" s="146"/>
      <c r="D176" s="149"/>
      <c r="E176" s="148"/>
      <c r="F176" s="232">
        <f aca="true" t="shared" si="39" ref="F176:F197">I176+L176+S176+T176+U176+V176-R176</f>
        <v>12.3</v>
      </c>
      <c r="G176" s="232">
        <v>3.6</v>
      </c>
      <c r="H176" s="232">
        <v>3.6</v>
      </c>
      <c r="I176" s="161">
        <v>0</v>
      </c>
      <c r="J176" s="112">
        <v>0</v>
      </c>
      <c r="K176" s="91">
        <f aca="true" t="shared" si="40" ref="K176:K197">L176+S176+T176+U176</f>
        <v>12.3</v>
      </c>
      <c r="L176" s="224">
        <f aca="true" t="shared" si="41" ref="L176:L197">M176+N176+R176</f>
        <v>0</v>
      </c>
      <c r="M176" s="84"/>
      <c r="N176" s="84"/>
      <c r="O176" s="84"/>
      <c r="P176" s="84"/>
      <c r="Q176" s="84"/>
      <c r="R176" s="109"/>
      <c r="S176" s="247">
        <v>12.3</v>
      </c>
      <c r="T176" s="84"/>
      <c r="U176" s="85"/>
      <c r="V176" s="185"/>
      <c r="W176" s="178"/>
    </row>
    <row r="177" spans="1:23" ht="15.75" customHeight="1">
      <c r="A177" s="313">
        <v>18</v>
      </c>
      <c r="B177" s="83" t="s">
        <v>156</v>
      </c>
      <c r="C177" s="146" t="s">
        <v>119</v>
      </c>
      <c r="D177" s="149" t="s">
        <v>108</v>
      </c>
      <c r="E177" s="148">
        <v>38930</v>
      </c>
      <c r="F177" s="232">
        <f t="shared" si="39"/>
        <v>429</v>
      </c>
      <c r="G177" s="232">
        <v>0</v>
      </c>
      <c r="H177" s="232">
        <v>0</v>
      </c>
      <c r="I177" s="91">
        <v>101</v>
      </c>
      <c r="J177" s="112">
        <v>65</v>
      </c>
      <c r="K177" s="91">
        <f t="shared" si="40"/>
        <v>358</v>
      </c>
      <c r="L177" s="224">
        <f t="shared" si="41"/>
        <v>258</v>
      </c>
      <c r="M177" s="84">
        <v>228</v>
      </c>
      <c r="N177" s="99"/>
      <c r="O177" s="99"/>
      <c r="P177" s="99"/>
      <c r="Q177" s="99"/>
      <c r="R177" s="109">
        <v>30</v>
      </c>
      <c r="S177" s="251"/>
      <c r="T177" s="84">
        <v>100</v>
      </c>
      <c r="U177" s="85"/>
      <c r="V177" s="185"/>
      <c r="W177" s="176"/>
    </row>
    <row r="178" spans="1:23" ht="15.75" customHeight="1" hidden="1">
      <c r="A178" s="313"/>
      <c r="B178" s="96" t="s">
        <v>135</v>
      </c>
      <c r="C178" s="146"/>
      <c r="D178" s="149"/>
      <c r="E178" s="148"/>
      <c r="F178" s="232">
        <f t="shared" si="39"/>
        <v>40</v>
      </c>
      <c r="G178" s="232"/>
      <c r="H178" s="232"/>
      <c r="I178" s="161">
        <v>20</v>
      </c>
      <c r="J178" s="112">
        <v>18</v>
      </c>
      <c r="K178" s="91">
        <f t="shared" si="40"/>
        <v>20</v>
      </c>
      <c r="L178" s="224">
        <f t="shared" si="41"/>
        <v>20</v>
      </c>
      <c r="M178" s="84">
        <v>20</v>
      </c>
      <c r="N178" s="99"/>
      <c r="O178" s="99"/>
      <c r="P178" s="99"/>
      <c r="Q178" s="99"/>
      <c r="R178" s="111"/>
      <c r="S178" s="251"/>
      <c r="T178" s="84"/>
      <c r="U178" s="85"/>
      <c r="V178" s="185"/>
      <c r="W178" s="176"/>
    </row>
    <row r="179" spans="1:23" ht="15.75" customHeight="1">
      <c r="A179" s="313">
        <v>19</v>
      </c>
      <c r="B179" s="83" t="s">
        <v>157</v>
      </c>
      <c r="C179" s="146" t="s">
        <v>119</v>
      </c>
      <c r="D179" s="149" t="s">
        <v>109</v>
      </c>
      <c r="E179" s="148">
        <v>36181</v>
      </c>
      <c r="F179" s="232">
        <f t="shared" si="39"/>
        <v>85.5</v>
      </c>
      <c r="G179" s="232">
        <v>9</v>
      </c>
      <c r="H179" s="232">
        <v>9</v>
      </c>
      <c r="I179" s="161">
        <v>50.5</v>
      </c>
      <c r="J179" s="112">
        <v>43</v>
      </c>
      <c r="K179" s="91">
        <f t="shared" si="40"/>
        <v>35</v>
      </c>
      <c r="L179" s="224">
        <f t="shared" si="41"/>
        <v>20</v>
      </c>
      <c r="M179" s="84">
        <v>20</v>
      </c>
      <c r="N179" s="99"/>
      <c r="O179" s="99"/>
      <c r="P179" s="99"/>
      <c r="Q179" s="99"/>
      <c r="R179" s="109"/>
      <c r="S179" s="251">
        <v>15</v>
      </c>
      <c r="T179" s="84"/>
      <c r="U179" s="85"/>
      <c r="V179" s="185"/>
      <c r="W179" s="176"/>
    </row>
    <row r="180" spans="1:23" ht="15.75" customHeight="1" hidden="1">
      <c r="A180" s="313"/>
      <c r="B180" s="96" t="s">
        <v>135</v>
      </c>
      <c r="C180" s="146"/>
      <c r="D180" s="149"/>
      <c r="E180" s="148"/>
      <c r="F180" s="232">
        <f t="shared" si="39"/>
        <v>0</v>
      </c>
      <c r="G180" s="232">
        <v>9</v>
      </c>
      <c r="H180" s="232">
        <v>9</v>
      </c>
      <c r="I180" s="161">
        <v>0</v>
      </c>
      <c r="J180" s="112">
        <v>0</v>
      </c>
      <c r="K180" s="91">
        <f t="shared" si="40"/>
        <v>0</v>
      </c>
      <c r="L180" s="224">
        <f t="shared" si="41"/>
        <v>0</v>
      </c>
      <c r="M180" s="84">
        <v>0</v>
      </c>
      <c r="N180" s="99"/>
      <c r="O180" s="99"/>
      <c r="P180" s="99"/>
      <c r="Q180" s="99"/>
      <c r="R180" s="111"/>
      <c r="S180" s="251"/>
      <c r="T180" s="84"/>
      <c r="U180" s="85"/>
      <c r="V180" s="185"/>
      <c r="W180" s="176"/>
    </row>
    <row r="181" spans="1:23" ht="15.75" customHeight="1">
      <c r="A181" s="313">
        <v>20</v>
      </c>
      <c r="B181" s="83" t="s">
        <v>161</v>
      </c>
      <c r="C181" s="154"/>
      <c r="D181" s="160" t="s">
        <v>113</v>
      </c>
      <c r="E181" s="155" t="s">
        <v>127</v>
      </c>
      <c r="F181" s="232">
        <f t="shared" si="39"/>
        <v>134</v>
      </c>
      <c r="G181" s="232">
        <v>6</v>
      </c>
      <c r="H181" s="232">
        <v>6</v>
      </c>
      <c r="I181" s="161">
        <v>36</v>
      </c>
      <c r="J181" s="112">
        <v>44</v>
      </c>
      <c r="K181" s="91">
        <f t="shared" si="40"/>
        <v>98</v>
      </c>
      <c r="L181" s="224">
        <f t="shared" si="41"/>
        <v>0</v>
      </c>
      <c r="M181" s="84"/>
      <c r="N181" s="84"/>
      <c r="O181" s="84"/>
      <c r="P181" s="84"/>
      <c r="Q181" s="84"/>
      <c r="R181" s="109"/>
      <c r="S181" s="247">
        <v>98</v>
      </c>
      <c r="T181" s="84"/>
      <c r="U181" s="85"/>
      <c r="V181" s="185"/>
      <c r="W181" s="176"/>
    </row>
    <row r="182" spans="1:23" ht="15.75" customHeight="1" hidden="1">
      <c r="A182" s="313"/>
      <c r="B182" s="96" t="s">
        <v>135</v>
      </c>
      <c r="C182" s="154"/>
      <c r="D182" s="147"/>
      <c r="E182" s="148"/>
      <c r="F182" s="142">
        <f t="shared" si="39"/>
        <v>0</v>
      </c>
      <c r="G182" s="232"/>
      <c r="H182" s="232"/>
      <c r="I182" s="161"/>
      <c r="J182" s="112"/>
      <c r="K182" s="91">
        <f t="shared" si="40"/>
        <v>0</v>
      </c>
      <c r="L182" s="224">
        <f t="shared" si="41"/>
        <v>0</v>
      </c>
      <c r="M182" s="84"/>
      <c r="N182" s="99"/>
      <c r="O182" s="99"/>
      <c r="P182" s="99"/>
      <c r="Q182" s="99"/>
      <c r="R182" s="109"/>
      <c r="S182" s="251"/>
      <c r="T182" s="84"/>
      <c r="U182" s="85"/>
      <c r="V182" s="185"/>
      <c r="W182" s="176"/>
    </row>
    <row r="183" spans="1:23" ht="15.75" customHeight="1">
      <c r="A183" s="313">
        <v>21</v>
      </c>
      <c r="B183" s="83" t="s">
        <v>211</v>
      </c>
      <c r="C183" s="154"/>
      <c r="D183" s="147"/>
      <c r="E183" s="148"/>
      <c r="F183" s="142">
        <f t="shared" si="39"/>
        <v>1500</v>
      </c>
      <c r="G183" s="232"/>
      <c r="H183" s="232"/>
      <c r="I183" s="161"/>
      <c r="J183" s="112"/>
      <c r="K183" s="91">
        <f t="shared" si="40"/>
        <v>1500</v>
      </c>
      <c r="L183" s="224">
        <f t="shared" si="41"/>
        <v>0</v>
      </c>
      <c r="M183" s="84"/>
      <c r="N183" s="99"/>
      <c r="O183" s="99"/>
      <c r="P183" s="99"/>
      <c r="Q183" s="99"/>
      <c r="R183" s="109"/>
      <c r="S183" s="251"/>
      <c r="T183" s="84">
        <v>300</v>
      </c>
      <c r="U183" s="85">
        <v>1200</v>
      </c>
      <c r="V183" s="185"/>
      <c r="W183" s="184">
        <f>'2.pielikums'!H43</f>
        <v>1500</v>
      </c>
    </row>
    <row r="184" spans="1:23" ht="15.75" customHeight="1" hidden="1">
      <c r="A184" s="313"/>
      <c r="B184" s="96" t="s">
        <v>135</v>
      </c>
      <c r="C184" s="154"/>
      <c r="D184" s="147"/>
      <c r="E184" s="148"/>
      <c r="F184" s="142">
        <f t="shared" si="39"/>
        <v>300</v>
      </c>
      <c r="G184" s="232"/>
      <c r="H184" s="232"/>
      <c r="I184" s="161"/>
      <c r="J184" s="112"/>
      <c r="K184" s="91">
        <f t="shared" si="40"/>
        <v>300</v>
      </c>
      <c r="L184" s="224">
        <f t="shared" si="41"/>
        <v>0</v>
      </c>
      <c r="M184" s="84"/>
      <c r="N184" s="99"/>
      <c r="O184" s="99"/>
      <c r="P184" s="99"/>
      <c r="Q184" s="99"/>
      <c r="R184" s="109"/>
      <c r="S184" s="251"/>
      <c r="T184" s="84">
        <v>300</v>
      </c>
      <c r="U184" s="85"/>
      <c r="V184" s="185"/>
      <c r="W184" s="176"/>
    </row>
    <row r="185" spans="1:23" ht="15.75" customHeight="1">
      <c r="A185" s="315">
        <v>22</v>
      </c>
      <c r="B185" s="83" t="s">
        <v>154</v>
      </c>
      <c r="C185" s="146" t="s">
        <v>119</v>
      </c>
      <c r="D185" s="149" t="s">
        <v>106</v>
      </c>
      <c r="E185" s="148">
        <v>34758</v>
      </c>
      <c r="F185" s="232">
        <f t="shared" si="39"/>
        <v>1510</v>
      </c>
      <c r="G185" s="232">
        <v>0</v>
      </c>
      <c r="H185" s="232">
        <v>0</v>
      </c>
      <c r="I185" s="161">
        <v>80</v>
      </c>
      <c r="J185" s="112">
        <v>0</v>
      </c>
      <c r="K185" s="91">
        <f t="shared" si="40"/>
        <v>1430</v>
      </c>
      <c r="L185" s="224">
        <f t="shared" si="41"/>
        <v>50</v>
      </c>
      <c r="M185" s="84">
        <v>50</v>
      </c>
      <c r="N185" s="84"/>
      <c r="O185" s="84"/>
      <c r="P185" s="84"/>
      <c r="Q185" s="84"/>
      <c r="R185" s="109"/>
      <c r="S185" s="247">
        <v>680</v>
      </c>
      <c r="T185" s="84">
        <v>700</v>
      </c>
      <c r="U185" s="85"/>
      <c r="V185" s="185"/>
      <c r="W185" s="184">
        <f>'2.pielikums'!H44</f>
        <v>770</v>
      </c>
    </row>
    <row r="186" spans="1:23" ht="15.75" customHeight="1" hidden="1">
      <c r="A186" s="313"/>
      <c r="B186" s="96" t="s">
        <v>135</v>
      </c>
      <c r="C186" s="146"/>
      <c r="D186" s="149"/>
      <c r="E186" s="148"/>
      <c r="F186" s="232">
        <f t="shared" si="39"/>
        <v>130</v>
      </c>
      <c r="G186" s="232"/>
      <c r="H186" s="232"/>
      <c r="I186" s="161">
        <v>80</v>
      </c>
      <c r="J186" s="112">
        <v>0</v>
      </c>
      <c r="K186" s="91">
        <f t="shared" si="40"/>
        <v>50</v>
      </c>
      <c r="L186" s="224">
        <f t="shared" si="41"/>
        <v>50</v>
      </c>
      <c r="M186" s="84">
        <v>50</v>
      </c>
      <c r="N186" s="84"/>
      <c r="O186" s="84"/>
      <c r="P186" s="84"/>
      <c r="Q186" s="84"/>
      <c r="R186" s="109"/>
      <c r="S186" s="247"/>
      <c r="T186" s="84"/>
      <c r="U186" s="85"/>
      <c r="V186" s="185"/>
      <c r="W186" s="178"/>
    </row>
    <row r="187" spans="1:23" ht="15.75" customHeight="1">
      <c r="A187" s="313">
        <v>23</v>
      </c>
      <c r="B187" s="100" t="s">
        <v>191</v>
      </c>
      <c r="C187" s="146"/>
      <c r="D187" s="149"/>
      <c r="E187" s="148"/>
      <c r="F187" s="232">
        <f t="shared" si="39"/>
        <v>215</v>
      </c>
      <c r="G187" s="232"/>
      <c r="H187" s="232"/>
      <c r="I187" s="161"/>
      <c r="J187" s="112"/>
      <c r="K187" s="91">
        <f t="shared" si="40"/>
        <v>215</v>
      </c>
      <c r="L187" s="224">
        <f t="shared" si="41"/>
        <v>0</v>
      </c>
      <c r="M187" s="84"/>
      <c r="N187" s="84"/>
      <c r="O187" s="84"/>
      <c r="P187" s="84"/>
      <c r="Q187" s="84"/>
      <c r="R187" s="109"/>
      <c r="S187" s="247">
        <v>115</v>
      </c>
      <c r="T187" s="84">
        <v>60</v>
      </c>
      <c r="U187" s="85">
        <v>40</v>
      </c>
      <c r="V187" s="185"/>
      <c r="W187" s="178"/>
    </row>
    <row r="188" spans="1:23" ht="15.75" customHeight="1" hidden="1">
      <c r="A188" s="313"/>
      <c r="B188" s="96" t="s">
        <v>135</v>
      </c>
      <c r="C188" s="146"/>
      <c r="D188" s="149"/>
      <c r="E188" s="148"/>
      <c r="F188" s="232">
        <f t="shared" si="39"/>
        <v>4</v>
      </c>
      <c r="G188" s="232"/>
      <c r="H188" s="232"/>
      <c r="I188" s="161"/>
      <c r="J188" s="112"/>
      <c r="K188" s="91">
        <f t="shared" si="40"/>
        <v>4</v>
      </c>
      <c r="L188" s="224">
        <f t="shared" si="41"/>
        <v>0</v>
      </c>
      <c r="M188" s="84"/>
      <c r="N188" s="84"/>
      <c r="O188" s="84"/>
      <c r="P188" s="84"/>
      <c r="Q188" s="84"/>
      <c r="R188" s="109"/>
      <c r="S188" s="247">
        <v>4</v>
      </c>
      <c r="T188" s="84"/>
      <c r="U188" s="85"/>
      <c r="V188" s="185"/>
      <c r="W188" s="178"/>
    </row>
    <row r="189" spans="1:23" ht="15.75" customHeight="1">
      <c r="A189" s="313">
        <v>24</v>
      </c>
      <c r="B189" s="89" t="s">
        <v>190</v>
      </c>
      <c r="C189" s="146" t="s">
        <v>119</v>
      </c>
      <c r="D189" s="149" t="s">
        <v>106</v>
      </c>
      <c r="E189" s="148">
        <v>34758</v>
      </c>
      <c r="F189" s="232">
        <f t="shared" si="39"/>
        <v>30</v>
      </c>
      <c r="G189" s="232">
        <v>0</v>
      </c>
      <c r="H189" s="232">
        <v>0</v>
      </c>
      <c r="I189" s="91">
        <v>30</v>
      </c>
      <c r="J189" s="112">
        <v>0</v>
      </c>
      <c r="K189" s="91">
        <f t="shared" si="40"/>
        <v>0</v>
      </c>
      <c r="L189" s="224">
        <f t="shared" si="41"/>
        <v>0</v>
      </c>
      <c r="M189" s="84"/>
      <c r="N189" s="84"/>
      <c r="O189" s="84"/>
      <c r="P189" s="84"/>
      <c r="Q189" s="84"/>
      <c r="R189" s="109"/>
      <c r="S189" s="247"/>
      <c r="T189" s="84"/>
      <c r="U189" s="85"/>
      <c r="V189" s="185"/>
      <c r="W189" s="184">
        <f>'2.pielikums'!H47</f>
        <v>800</v>
      </c>
    </row>
    <row r="190" spans="1:23" ht="15.75" customHeight="1" hidden="1">
      <c r="A190" s="313"/>
      <c r="B190" s="101" t="s">
        <v>135</v>
      </c>
      <c r="C190" s="146"/>
      <c r="D190" s="149"/>
      <c r="E190" s="148"/>
      <c r="F190" s="232">
        <f t="shared" si="39"/>
        <v>30</v>
      </c>
      <c r="G190" s="232"/>
      <c r="H190" s="232"/>
      <c r="I190" s="91">
        <v>30</v>
      </c>
      <c r="J190" s="112">
        <v>0</v>
      </c>
      <c r="K190" s="91">
        <f t="shared" si="40"/>
        <v>0</v>
      </c>
      <c r="L190" s="224">
        <f t="shared" si="41"/>
        <v>0</v>
      </c>
      <c r="M190" s="84"/>
      <c r="N190" s="84"/>
      <c r="O190" s="84"/>
      <c r="P190" s="84"/>
      <c r="Q190" s="84"/>
      <c r="R190" s="109"/>
      <c r="S190" s="247"/>
      <c r="T190" s="84"/>
      <c r="U190" s="85"/>
      <c r="V190" s="185"/>
      <c r="W190" s="178"/>
    </row>
    <row r="191" spans="1:23" ht="15.75" customHeight="1">
      <c r="A191" s="313">
        <v>25</v>
      </c>
      <c r="B191" s="89" t="s">
        <v>274</v>
      </c>
      <c r="C191" s="146" t="s">
        <v>119</v>
      </c>
      <c r="D191" s="149" t="s">
        <v>106</v>
      </c>
      <c r="E191" s="159">
        <v>35685</v>
      </c>
      <c r="F191" s="232">
        <f t="shared" si="39"/>
        <v>100</v>
      </c>
      <c r="G191" s="232">
        <v>0</v>
      </c>
      <c r="H191" s="232">
        <v>0</v>
      </c>
      <c r="I191" s="91">
        <v>50</v>
      </c>
      <c r="J191" s="112">
        <v>0</v>
      </c>
      <c r="K191" s="91">
        <f t="shared" si="40"/>
        <v>50</v>
      </c>
      <c r="L191" s="224">
        <f t="shared" si="41"/>
        <v>50</v>
      </c>
      <c r="M191" s="84">
        <v>50</v>
      </c>
      <c r="N191" s="84"/>
      <c r="O191" s="84"/>
      <c r="P191" s="84"/>
      <c r="Q191" s="84"/>
      <c r="R191" s="109"/>
      <c r="S191" s="247"/>
      <c r="T191" s="84"/>
      <c r="U191" s="85"/>
      <c r="V191" s="185"/>
      <c r="W191" s="178"/>
    </row>
    <row r="192" spans="1:23" ht="15.75" customHeight="1" hidden="1">
      <c r="A192" s="313"/>
      <c r="B192" s="101" t="s">
        <v>135</v>
      </c>
      <c r="C192" s="146"/>
      <c r="D192" s="149"/>
      <c r="E192" s="159"/>
      <c r="F192" s="232">
        <f t="shared" si="39"/>
        <v>50</v>
      </c>
      <c r="G192" s="232"/>
      <c r="H192" s="232"/>
      <c r="I192" s="91">
        <v>50</v>
      </c>
      <c r="J192" s="112">
        <v>0</v>
      </c>
      <c r="K192" s="91">
        <f t="shared" si="40"/>
        <v>0</v>
      </c>
      <c r="L192" s="224">
        <f t="shared" si="41"/>
        <v>0</v>
      </c>
      <c r="M192" s="84"/>
      <c r="N192" s="84"/>
      <c r="O192" s="84"/>
      <c r="P192" s="84"/>
      <c r="Q192" s="84"/>
      <c r="R192" s="109"/>
      <c r="S192" s="247"/>
      <c r="T192" s="84"/>
      <c r="U192" s="85"/>
      <c r="V192" s="185"/>
      <c r="W192" s="177"/>
    </row>
    <row r="193" spans="1:23" ht="15.75" customHeight="1" hidden="1">
      <c r="A193" s="313" t="s">
        <v>2</v>
      </c>
      <c r="B193" s="102" t="s">
        <v>81</v>
      </c>
      <c r="C193" s="146"/>
      <c r="D193" s="149"/>
      <c r="E193" s="159"/>
      <c r="F193" s="232">
        <f t="shared" si="39"/>
        <v>0</v>
      </c>
      <c r="G193" s="232"/>
      <c r="H193" s="232"/>
      <c r="I193" s="91"/>
      <c r="J193" s="112"/>
      <c r="K193" s="91">
        <f t="shared" si="40"/>
        <v>0</v>
      </c>
      <c r="L193" s="224">
        <f t="shared" si="41"/>
        <v>0</v>
      </c>
      <c r="M193" s="84"/>
      <c r="N193" s="84"/>
      <c r="O193" s="84"/>
      <c r="P193" s="84"/>
      <c r="Q193" s="84"/>
      <c r="R193" s="109"/>
      <c r="S193" s="247"/>
      <c r="T193" s="84"/>
      <c r="U193" s="85"/>
      <c r="V193" s="185"/>
      <c r="W193" s="177"/>
    </row>
    <row r="194" spans="1:23" ht="15.75" customHeight="1" hidden="1">
      <c r="A194" s="313"/>
      <c r="B194" s="101" t="s">
        <v>135</v>
      </c>
      <c r="C194" s="146"/>
      <c r="D194" s="149"/>
      <c r="E194" s="159"/>
      <c r="F194" s="232">
        <f t="shared" si="39"/>
        <v>0</v>
      </c>
      <c r="G194" s="232"/>
      <c r="H194" s="232"/>
      <c r="I194" s="91"/>
      <c r="J194" s="112"/>
      <c r="K194" s="91">
        <f t="shared" si="40"/>
        <v>0</v>
      </c>
      <c r="L194" s="224">
        <f t="shared" si="41"/>
        <v>0</v>
      </c>
      <c r="M194" s="84"/>
      <c r="N194" s="84"/>
      <c r="O194" s="84"/>
      <c r="P194" s="84"/>
      <c r="Q194" s="84"/>
      <c r="R194" s="109"/>
      <c r="S194" s="247"/>
      <c r="T194" s="84"/>
      <c r="U194" s="85"/>
      <c r="V194" s="185"/>
      <c r="W194" s="177"/>
    </row>
    <row r="195" spans="1:23" ht="15.75" customHeight="1">
      <c r="A195" s="313">
        <v>26</v>
      </c>
      <c r="B195" s="83" t="s">
        <v>18</v>
      </c>
      <c r="C195" s="154"/>
      <c r="D195" s="147"/>
      <c r="E195" s="148"/>
      <c r="F195" s="232">
        <f t="shared" si="39"/>
        <v>311</v>
      </c>
      <c r="G195" s="232">
        <v>107</v>
      </c>
      <c r="H195" s="232">
        <v>0</v>
      </c>
      <c r="I195" s="161">
        <v>111</v>
      </c>
      <c r="J195" s="112">
        <v>0</v>
      </c>
      <c r="K195" s="91">
        <f t="shared" si="40"/>
        <v>200</v>
      </c>
      <c r="L195" s="224">
        <f t="shared" si="41"/>
        <v>24</v>
      </c>
      <c r="M195" s="84">
        <v>24</v>
      </c>
      <c r="N195" s="84"/>
      <c r="O195" s="84"/>
      <c r="P195" s="84"/>
      <c r="Q195" s="84"/>
      <c r="R195" s="109"/>
      <c r="S195" s="247">
        <v>176</v>
      </c>
      <c r="T195" s="84"/>
      <c r="U195" s="85"/>
      <c r="V195" s="185"/>
      <c r="W195" s="176"/>
    </row>
    <row r="196" spans="1:23" ht="15.75" customHeight="1">
      <c r="A196" s="313">
        <v>27</v>
      </c>
      <c r="B196" s="89" t="s">
        <v>45</v>
      </c>
      <c r="C196" s="156"/>
      <c r="D196" s="157"/>
      <c r="E196" s="159"/>
      <c r="F196" s="232">
        <f t="shared" si="39"/>
        <v>500</v>
      </c>
      <c r="G196" s="232">
        <v>71</v>
      </c>
      <c r="H196" s="232"/>
      <c r="I196" s="91">
        <v>100</v>
      </c>
      <c r="J196" s="112">
        <v>40</v>
      </c>
      <c r="K196" s="91">
        <f t="shared" si="40"/>
        <v>400</v>
      </c>
      <c r="L196" s="224">
        <f t="shared" si="41"/>
        <v>100</v>
      </c>
      <c r="M196" s="84">
        <v>100</v>
      </c>
      <c r="N196" s="84"/>
      <c r="O196" s="84"/>
      <c r="P196" s="84"/>
      <c r="Q196" s="84"/>
      <c r="R196" s="109"/>
      <c r="S196" s="247">
        <v>100</v>
      </c>
      <c r="T196" s="84">
        <v>100</v>
      </c>
      <c r="U196" s="85">
        <v>100</v>
      </c>
      <c r="V196" s="185"/>
      <c r="W196" s="176"/>
    </row>
    <row r="197" spans="1:23" ht="16.5" customHeight="1">
      <c r="A197" s="79">
        <v>9</v>
      </c>
      <c r="B197" s="80" t="s">
        <v>3</v>
      </c>
      <c r="C197" s="144"/>
      <c r="D197" s="145"/>
      <c r="E197" s="153"/>
      <c r="F197" s="231">
        <f t="shared" si="39"/>
        <v>54202.3</v>
      </c>
      <c r="G197" s="231">
        <v>2400.1</v>
      </c>
      <c r="H197" s="231">
        <v>861.7</v>
      </c>
      <c r="I197" s="82">
        <f>SUM(I199:I235)-I200-I202-I204-I206-I208-I210-I212-I215-I217-I219-I222-I224-I226-I228-I230-I232-I235</f>
        <v>3641.3</v>
      </c>
      <c r="J197" s="106">
        <f>SUM(J199:J235)-J200-J202-J204-J206-J208-J210-J212-J215-J217-J219-J222-J224-J226-J228-J230-J232-J235</f>
        <v>3350</v>
      </c>
      <c r="K197" s="81">
        <f t="shared" si="40"/>
        <v>50570</v>
      </c>
      <c r="L197" s="225">
        <f t="shared" si="41"/>
        <v>4750</v>
      </c>
      <c r="M197" s="82">
        <f aca="true" t="shared" si="42" ref="M197:V197">SUM(M199:M235)-M200-M202-M204-M206-M208-M210-M212-M215-M217-M219-M222-M224-M226-M228-M230-M232-M235</f>
        <v>2641</v>
      </c>
      <c r="N197" s="82">
        <f t="shared" si="42"/>
        <v>2100</v>
      </c>
      <c r="O197" s="82">
        <f t="shared" si="42"/>
        <v>0</v>
      </c>
      <c r="P197" s="82">
        <f t="shared" si="42"/>
        <v>0</v>
      </c>
      <c r="Q197" s="82">
        <f t="shared" si="42"/>
        <v>0</v>
      </c>
      <c r="R197" s="168">
        <f t="shared" si="42"/>
        <v>9</v>
      </c>
      <c r="S197" s="108">
        <f t="shared" si="42"/>
        <v>10470</v>
      </c>
      <c r="T197" s="82">
        <f t="shared" si="42"/>
        <v>18170</v>
      </c>
      <c r="U197" s="82">
        <f t="shared" si="42"/>
        <v>17180</v>
      </c>
      <c r="V197" s="168">
        <f t="shared" si="42"/>
        <v>0</v>
      </c>
      <c r="W197" s="174"/>
    </row>
    <row r="198" spans="1:23" s="142" customFormat="1" ht="16.5" customHeight="1">
      <c r="A198" s="138"/>
      <c r="B198" s="139" t="s">
        <v>32</v>
      </c>
      <c r="C198" s="144"/>
      <c r="D198" s="145"/>
      <c r="E198" s="153"/>
      <c r="F198" s="231"/>
      <c r="G198" s="237">
        <v>0.19610903207883254</v>
      </c>
      <c r="H198" s="237">
        <v>0.13756824930553338</v>
      </c>
      <c r="I198" s="140">
        <f aca="true" t="shared" si="43" ref="I198:N198">I197/I$255</f>
        <v>0.16024147337838734</v>
      </c>
      <c r="J198" s="140">
        <f t="shared" si="43"/>
        <v>0.1577225429770389</v>
      </c>
      <c r="K198" s="140">
        <f>K197/K$255</f>
        <v>0.3122363942543564</v>
      </c>
      <c r="L198" s="141">
        <f t="shared" si="43"/>
        <v>0.21897978470829588</v>
      </c>
      <c r="M198" s="140">
        <f t="shared" si="43"/>
        <v>0.2997899994324309</v>
      </c>
      <c r="N198" s="140">
        <f t="shared" si="43"/>
        <v>0.17559996655238733</v>
      </c>
      <c r="O198" s="140"/>
      <c r="P198" s="140"/>
      <c r="Q198" s="140"/>
      <c r="R198" s="169">
        <f>R197/R$255</f>
        <v>0.009750812567713976</v>
      </c>
      <c r="S198" s="141">
        <f>S197/S$255</f>
        <v>0.28196323974954557</v>
      </c>
      <c r="T198" s="140">
        <f>T197/T$255</f>
        <v>0.3392291116453975</v>
      </c>
      <c r="U198" s="140">
        <f>U197/U$255</f>
        <v>0.34655262839391615</v>
      </c>
      <c r="V198" s="169" t="e">
        <f>V197/V$255</f>
        <v>#DIV/0!</v>
      </c>
      <c r="W198" s="175"/>
    </row>
    <row r="199" spans="1:23" ht="16.5" customHeight="1">
      <c r="A199" s="313">
        <v>1</v>
      </c>
      <c r="B199" s="83" t="s">
        <v>250</v>
      </c>
      <c r="C199" s="154"/>
      <c r="D199" s="149" t="s">
        <v>124</v>
      </c>
      <c r="E199" s="155" t="s">
        <v>101</v>
      </c>
      <c r="F199" s="232">
        <f aca="true" t="shared" si="44" ref="F199:F236">I199+L199+S199+T199+U199+V199-R199</f>
        <v>1565</v>
      </c>
      <c r="G199" s="232">
        <v>0</v>
      </c>
      <c r="H199" s="232">
        <v>0</v>
      </c>
      <c r="I199" s="161">
        <v>0</v>
      </c>
      <c r="J199" s="112">
        <v>0</v>
      </c>
      <c r="K199" s="91">
        <f aca="true" t="shared" si="45" ref="K199:K235">L199+S199+T199+U199</f>
        <v>1565</v>
      </c>
      <c r="L199" s="224">
        <f aca="true" t="shared" si="46" ref="L199:L213">M199+N199+R199</f>
        <v>65</v>
      </c>
      <c r="M199" s="84">
        <v>65</v>
      </c>
      <c r="N199" s="84"/>
      <c r="O199" s="84"/>
      <c r="P199" s="84"/>
      <c r="Q199" s="84"/>
      <c r="R199" s="109"/>
      <c r="S199" s="249">
        <v>400</v>
      </c>
      <c r="T199" s="84">
        <v>1100</v>
      </c>
      <c r="U199" s="85"/>
      <c r="V199" s="185"/>
      <c r="W199" s="183"/>
    </row>
    <row r="200" spans="1:23" ht="16.5" customHeight="1" hidden="1">
      <c r="A200" s="313"/>
      <c r="B200" s="96" t="s">
        <v>135</v>
      </c>
      <c r="C200" s="154"/>
      <c r="D200" s="147"/>
      <c r="E200" s="148"/>
      <c r="F200" s="232">
        <f t="shared" si="44"/>
        <v>65</v>
      </c>
      <c r="G200" s="232"/>
      <c r="H200" s="232"/>
      <c r="I200" s="161">
        <v>0</v>
      </c>
      <c r="J200" s="112">
        <v>0</v>
      </c>
      <c r="K200" s="91">
        <f t="shared" si="45"/>
        <v>65</v>
      </c>
      <c r="L200" s="224">
        <f t="shared" si="46"/>
        <v>65</v>
      </c>
      <c r="M200" s="84">
        <v>65</v>
      </c>
      <c r="N200" s="84"/>
      <c r="O200" s="84"/>
      <c r="P200" s="84"/>
      <c r="Q200" s="84"/>
      <c r="R200" s="109"/>
      <c r="S200" s="249"/>
      <c r="T200" s="84"/>
      <c r="U200" s="85"/>
      <c r="V200" s="185"/>
      <c r="W200" s="183"/>
    </row>
    <row r="201" spans="1:23" ht="16.5" customHeight="1">
      <c r="A201" s="313">
        <v>2</v>
      </c>
      <c r="B201" s="83" t="s">
        <v>148</v>
      </c>
      <c r="C201" s="146" t="s">
        <v>119</v>
      </c>
      <c r="D201" s="147"/>
      <c r="E201" s="148">
        <v>38658</v>
      </c>
      <c r="F201" s="232">
        <f t="shared" si="44"/>
        <v>1610</v>
      </c>
      <c r="G201" s="232">
        <v>0</v>
      </c>
      <c r="H201" s="232">
        <v>0</v>
      </c>
      <c r="I201" s="161">
        <v>30</v>
      </c>
      <c r="J201" s="112">
        <v>0</v>
      </c>
      <c r="K201" s="91">
        <f t="shared" si="45"/>
        <v>1580</v>
      </c>
      <c r="L201" s="224">
        <f t="shared" si="46"/>
        <v>40</v>
      </c>
      <c r="M201" s="88">
        <v>40</v>
      </c>
      <c r="N201" s="84"/>
      <c r="O201" s="84"/>
      <c r="P201" s="84"/>
      <c r="Q201" s="84"/>
      <c r="R201" s="109"/>
      <c r="S201" s="247">
        <v>540</v>
      </c>
      <c r="T201" s="84">
        <v>1000</v>
      </c>
      <c r="U201" s="85"/>
      <c r="V201" s="185"/>
      <c r="W201" s="181">
        <f>'2.pielikums'!H49</f>
        <v>0</v>
      </c>
    </row>
    <row r="202" spans="1:23" ht="16.5" customHeight="1" hidden="1">
      <c r="A202" s="313"/>
      <c r="B202" s="96" t="s">
        <v>135</v>
      </c>
      <c r="C202" s="154"/>
      <c r="D202" s="147"/>
      <c r="E202" s="148"/>
      <c r="F202" s="232">
        <f t="shared" si="44"/>
        <v>110</v>
      </c>
      <c r="G202" s="232">
        <v>12</v>
      </c>
      <c r="H202" s="232">
        <v>0</v>
      </c>
      <c r="I202" s="161">
        <v>30</v>
      </c>
      <c r="J202" s="112">
        <v>0</v>
      </c>
      <c r="K202" s="91">
        <f t="shared" si="45"/>
        <v>80</v>
      </c>
      <c r="L202" s="224">
        <f t="shared" si="46"/>
        <v>40</v>
      </c>
      <c r="M202" s="88">
        <v>40</v>
      </c>
      <c r="N202" s="84"/>
      <c r="O202" s="84"/>
      <c r="P202" s="84"/>
      <c r="Q202" s="84"/>
      <c r="R202" s="109"/>
      <c r="S202" s="247">
        <v>40</v>
      </c>
      <c r="T202" s="84"/>
      <c r="U202" s="85"/>
      <c r="V202" s="185"/>
      <c r="W202" s="182"/>
    </row>
    <row r="203" spans="1:23" ht="16.5" customHeight="1">
      <c r="A203" s="313">
        <v>3</v>
      </c>
      <c r="B203" s="83" t="s">
        <v>263</v>
      </c>
      <c r="C203" s="154" t="s">
        <v>120</v>
      </c>
      <c r="D203" s="147"/>
      <c r="E203" s="155">
        <v>38302</v>
      </c>
      <c r="F203" s="232">
        <f t="shared" si="44"/>
        <v>1457.8</v>
      </c>
      <c r="G203" s="232">
        <v>12.8</v>
      </c>
      <c r="H203" s="232">
        <v>0</v>
      </c>
      <c r="I203" s="161">
        <v>182.8</v>
      </c>
      <c r="J203" s="112">
        <v>26</v>
      </c>
      <c r="K203" s="91">
        <f t="shared" si="45"/>
        <v>1275</v>
      </c>
      <c r="L203" s="224">
        <f t="shared" si="46"/>
        <v>875</v>
      </c>
      <c r="M203" s="84">
        <v>75</v>
      </c>
      <c r="N203" s="84">
        <v>800</v>
      </c>
      <c r="O203" s="84"/>
      <c r="P203" s="84"/>
      <c r="Q203" s="84"/>
      <c r="R203" s="109"/>
      <c r="S203" s="247">
        <v>400</v>
      </c>
      <c r="T203" s="84"/>
      <c r="U203" s="85"/>
      <c r="V203" s="185"/>
      <c r="W203" s="181">
        <f>'2.pielikums'!H50</f>
        <v>969.6375</v>
      </c>
    </row>
    <row r="204" spans="1:23" ht="16.5" customHeight="1" hidden="1">
      <c r="A204" s="313"/>
      <c r="B204" s="96" t="s">
        <v>135</v>
      </c>
      <c r="C204" s="154"/>
      <c r="D204" s="147"/>
      <c r="E204" s="148"/>
      <c r="F204" s="232">
        <f t="shared" si="44"/>
        <v>95</v>
      </c>
      <c r="G204" s="232">
        <v>13</v>
      </c>
      <c r="H204" s="232">
        <v>0</v>
      </c>
      <c r="I204" s="161">
        <v>20</v>
      </c>
      <c r="J204" s="112">
        <v>26</v>
      </c>
      <c r="K204" s="91">
        <f t="shared" si="45"/>
        <v>75</v>
      </c>
      <c r="L204" s="224">
        <f t="shared" si="46"/>
        <v>75</v>
      </c>
      <c r="M204" s="84">
        <v>75</v>
      </c>
      <c r="N204" s="84"/>
      <c r="O204" s="84"/>
      <c r="P204" s="84"/>
      <c r="Q204" s="84"/>
      <c r="R204" s="109"/>
      <c r="S204" s="247"/>
      <c r="T204" s="84"/>
      <c r="U204" s="85"/>
      <c r="V204" s="185"/>
      <c r="W204" s="183"/>
    </row>
    <row r="205" spans="1:23" ht="16.5" customHeight="1">
      <c r="A205" s="313">
        <v>4</v>
      </c>
      <c r="B205" s="83" t="s">
        <v>146</v>
      </c>
      <c r="C205" s="146" t="s">
        <v>119</v>
      </c>
      <c r="D205" s="149" t="s">
        <v>102</v>
      </c>
      <c r="E205" s="148">
        <v>38863</v>
      </c>
      <c r="F205" s="232">
        <f t="shared" si="44"/>
        <v>850</v>
      </c>
      <c r="G205" s="232">
        <v>15</v>
      </c>
      <c r="H205" s="232">
        <v>15</v>
      </c>
      <c r="I205" s="161">
        <v>50</v>
      </c>
      <c r="J205" s="112">
        <v>7</v>
      </c>
      <c r="K205" s="91">
        <f t="shared" si="45"/>
        <v>800</v>
      </c>
      <c r="L205" s="224">
        <f t="shared" si="46"/>
        <v>800</v>
      </c>
      <c r="M205" s="84"/>
      <c r="N205" s="84">
        <v>800</v>
      </c>
      <c r="O205" s="84"/>
      <c r="P205" s="84"/>
      <c r="Q205" s="84"/>
      <c r="R205" s="109"/>
      <c r="S205" s="247"/>
      <c r="T205" s="84"/>
      <c r="U205" s="85"/>
      <c r="V205" s="185"/>
      <c r="W205" s="183"/>
    </row>
    <row r="206" spans="1:23" ht="16.5" customHeight="1" hidden="1">
      <c r="A206" s="313"/>
      <c r="B206" s="96" t="s">
        <v>135</v>
      </c>
      <c r="C206" s="154"/>
      <c r="D206" s="147"/>
      <c r="E206" s="148"/>
      <c r="F206" s="232">
        <f t="shared" si="44"/>
        <v>35</v>
      </c>
      <c r="G206" s="232">
        <v>15</v>
      </c>
      <c r="H206" s="232">
        <v>15</v>
      </c>
      <c r="I206" s="161">
        <v>35</v>
      </c>
      <c r="J206" s="112">
        <v>7</v>
      </c>
      <c r="K206" s="91">
        <f t="shared" si="45"/>
        <v>0</v>
      </c>
      <c r="L206" s="224">
        <f t="shared" si="46"/>
        <v>0</v>
      </c>
      <c r="M206" s="84"/>
      <c r="N206" s="84"/>
      <c r="O206" s="84"/>
      <c r="P206" s="84"/>
      <c r="Q206" s="84"/>
      <c r="R206" s="109"/>
      <c r="S206" s="247"/>
      <c r="T206" s="84"/>
      <c r="U206" s="85"/>
      <c r="V206" s="185"/>
      <c r="W206" s="183"/>
    </row>
    <row r="207" spans="1:23" ht="16.5" customHeight="1">
      <c r="A207" s="313">
        <v>5</v>
      </c>
      <c r="B207" s="83" t="s">
        <v>145</v>
      </c>
      <c r="C207" s="146" t="s">
        <v>119</v>
      </c>
      <c r="D207" s="149" t="s">
        <v>98</v>
      </c>
      <c r="E207" s="148">
        <v>36159</v>
      </c>
      <c r="F207" s="232">
        <f t="shared" si="44"/>
        <v>1516</v>
      </c>
      <c r="G207" s="232">
        <v>1736.8</v>
      </c>
      <c r="H207" s="232">
        <v>336.8</v>
      </c>
      <c r="I207" s="161">
        <v>1516</v>
      </c>
      <c r="J207" s="112">
        <v>2164</v>
      </c>
      <c r="K207" s="91">
        <f t="shared" si="45"/>
        <v>0</v>
      </c>
      <c r="L207" s="224">
        <f t="shared" si="46"/>
        <v>0</v>
      </c>
      <c r="M207" s="88"/>
      <c r="N207" s="88"/>
      <c r="O207" s="88"/>
      <c r="P207" s="88"/>
      <c r="Q207" s="88"/>
      <c r="R207" s="110"/>
      <c r="S207" s="247"/>
      <c r="T207" s="84"/>
      <c r="U207" s="85"/>
      <c r="V207" s="185"/>
      <c r="W207" s="187">
        <f>'2.pielikums'!H51</f>
        <v>483.8704</v>
      </c>
    </row>
    <row r="208" spans="1:23" ht="16.5" customHeight="1" hidden="1">
      <c r="A208" s="313"/>
      <c r="B208" s="96" t="s">
        <v>135</v>
      </c>
      <c r="C208" s="154"/>
      <c r="D208" s="147"/>
      <c r="E208" s="148"/>
      <c r="F208" s="232">
        <f t="shared" si="44"/>
        <v>0</v>
      </c>
      <c r="G208" s="232">
        <v>34</v>
      </c>
      <c r="H208" s="232">
        <v>33.836</v>
      </c>
      <c r="I208" s="161">
        <v>0</v>
      </c>
      <c r="J208" s="112">
        <v>0</v>
      </c>
      <c r="K208" s="91">
        <f t="shared" si="45"/>
        <v>0</v>
      </c>
      <c r="L208" s="224">
        <f t="shared" si="46"/>
        <v>0</v>
      </c>
      <c r="M208" s="88"/>
      <c r="N208" s="88"/>
      <c r="O208" s="88"/>
      <c r="P208" s="88"/>
      <c r="Q208" s="88"/>
      <c r="R208" s="110"/>
      <c r="S208" s="247"/>
      <c r="T208" s="84"/>
      <c r="U208" s="85"/>
      <c r="V208" s="185"/>
      <c r="W208" s="180"/>
    </row>
    <row r="209" spans="1:23" ht="16.5" customHeight="1">
      <c r="A209" s="313">
        <v>6</v>
      </c>
      <c r="B209" s="100" t="s">
        <v>251</v>
      </c>
      <c r="C209" s="154"/>
      <c r="D209" s="147"/>
      <c r="E209" s="148"/>
      <c r="F209" s="232">
        <f t="shared" si="44"/>
        <v>850</v>
      </c>
      <c r="G209" s="232"/>
      <c r="H209" s="232"/>
      <c r="I209" s="161"/>
      <c r="J209" s="112"/>
      <c r="K209" s="91">
        <f t="shared" si="45"/>
        <v>850</v>
      </c>
      <c r="L209" s="224">
        <f t="shared" si="46"/>
        <v>0</v>
      </c>
      <c r="M209" s="84"/>
      <c r="N209" s="84"/>
      <c r="O209" s="84"/>
      <c r="P209" s="84"/>
      <c r="Q209" s="84"/>
      <c r="R209" s="109"/>
      <c r="S209" s="247"/>
      <c r="T209" s="84">
        <v>50</v>
      </c>
      <c r="U209" s="85">
        <v>800</v>
      </c>
      <c r="V209" s="185"/>
      <c r="W209" s="183"/>
    </row>
    <row r="210" spans="1:23" ht="16.5" customHeight="1" hidden="1">
      <c r="A210" s="313"/>
      <c r="B210" s="96" t="s">
        <v>135</v>
      </c>
      <c r="C210" s="154"/>
      <c r="D210" s="147"/>
      <c r="E210" s="148"/>
      <c r="F210" s="232">
        <f t="shared" si="44"/>
        <v>50</v>
      </c>
      <c r="G210" s="232"/>
      <c r="H210" s="232"/>
      <c r="I210" s="161"/>
      <c r="J210" s="112"/>
      <c r="K210" s="91">
        <f t="shared" si="45"/>
        <v>50</v>
      </c>
      <c r="L210" s="224">
        <f t="shared" si="46"/>
        <v>0</v>
      </c>
      <c r="M210" s="84"/>
      <c r="N210" s="84"/>
      <c r="O210" s="84"/>
      <c r="P210" s="84"/>
      <c r="Q210" s="84"/>
      <c r="R210" s="109"/>
      <c r="S210" s="247"/>
      <c r="T210" s="84">
        <v>50</v>
      </c>
      <c r="U210" s="85"/>
      <c r="V210" s="185"/>
      <c r="W210" s="183"/>
    </row>
    <row r="211" spans="1:23" ht="16.5" customHeight="1">
      <c r="A211" s="313">
        <v>7</v>
      </c>
      <c r="B211" s="100" t="s">
        <v>259</v>
      </c>
      <c r="C211" s="154"/>
      <c r="D211" s="147"/>
      <c r="E211" s="148"/>
      <c r="F211" s="232">
        <f t="shared" si="44"/>
        <v>2500</v>
      </c>
      <c r="G211" s="232"/>
      <c r="H211" s="232"/>
      <c r="I211" s="161"/>
      <c r="J211" s="112"/>
      <c r="K211" s="91">
        <f t="shared" si="45"/>
        <v>2500</v>
      </c>
      <c r="L211" s="224">
        <f t="shared" si="46"/>
        <v>10</v>
      </c>
      <c r="M211" s="84">
        <v>10</v>
      </c>
      <c r="N211" s="84"/>
      <c r="O211" s="84"/>
      <c r="P211" s="84"/>
      <c r="Q211" s="84"/>
      <c r="R211" s="109"/>
      <c r="S211" s="247">
        <v>790</v>
      </c>
      <c r="T211" s="84">
        <v>70</v>
      </c>
      <c r="U211" s="85">
        <v>1630</v>
      </c>
      <c r="V211" s="185"/>
      <c r="W211" s="183"/>
    </row>
    <row r="212" spans="1:23" ht="16.5" customHeight="1" hidden="1">
      <c r="A212" s="313"/>
      <c r="B212" s="96" t="s">
        <v>135</v>
      </c>
      <c r="C212" s="154"/>
      <c r="D212" s="147"/>
      <c r="E212" s="148"/>
      <c r="F212" s="232">
        <f t="shared" si="44"/>
        <v>120</v>
      </c>
      <c r="G212" s="232"/>
      <c r="H212" s="232"/>
      <c r="I212" s="161"/>
      <c r="J212" s="112"/>
      <c r="K212" s="91">
        <f t="shared" si="45"/>
        <v>120</v>
      </c>
      <c r="L212" s="224">
        <f t="shared" si="46"/>
        <v>10</v>
      </c>
      <c r="M212" s="84">
        <v>10</v>
      </c>
      <c r="N212" s="84"/>
      <c r="O212" s="84"/>
      <c r="P212" s="84"/>
      <c r="Q212" s="84"/>
      <c r="R212" s="109"/>
      <c r="S212" s="247">
        <v>40</v>
      </c>
      <c r="T212" s="84">
        <v>70</v>
      </c>
      <c r="U212" s="85"/>
      <c r="V212" s="185"/>
      <c r="W212" s="183"/>
    </row>
    <row r="213" spans="1:23" ht="16.5" customHeight="1">
      <c r="A213" s="313">
        <v>8</v>
      </c>
      <c r="B213" s="100" t="s">
        <v>260</v>
      </c>
      <c r="C213" s="154"/>
      <c r="D213" s="147"/>
      <c r="E213" s="148"/>
      <c r="F213" s="232">
        <f t="shared" si="44"/>
        <v>100</v>
      </c>
      <c r="G213" s="232"/>
      <c r="H213" s="232"/>
      <c r="I213" s="161"/>
      <c r="J213" s="112"/>
      <c r="K213" s="91">
        <f t="shared" si="45"/>
        <v>100</v>
      </c>
      <c r="L213" s="224">
        <f t="shared" si="46"/>
        <v>100</v>
      </c>
      <c r="M213" s="84">
        <v>100</v>
      </c>
      <c r="N213" s="84"/>
      <c r="O213" s="84"/>
      <c r="P213" s="84"/>
      <c r="Q213" s="84"/>
      <c r="R213" s="109"/>
      <c r="S213" s="247"/>
      <c r="T213" s="84"/>
      <c r="U213" s="85"/>
      <c r="V213" s="185"/>
      <c r="W213" s="183"/>
    </row>
    <row r="214" spans="1:23" ht="16.5" customHeight="1">
      <c r="A214" s="313">
        <v>9</v>
      </c>
      <c r="B214" s="83" t="s">
        <v>204</v>
      </c>
      <c r="C214" s="154"/>
      <c r="D214" s="147" t="s">
        <v>124</v>
      </c>
      <c r="E214" s="155" t="s">
        <v>100</v>
      </c>
      <c r="F214" s="232">
        <f t="shared" si="44"/>
        <v>9002</v>
      </c>
      <c r="G214" s="232">
        <v>72</v>
      </c>
      <c r="H214" s="232">
        <v>0.9</v>
      </c>
      <c r="I214" s="161">
        <v>926</v>
      </c>
      <c r="J214" s="112">
        <v>0</v>
      </c>
      <c r="K214" s="91">
        <f t="shared" si="45"/>
        <v>8076</v>
      </c>
      <c r="L214" s="224">
        <f aca="true" t="shared" si="47" ref="L214:L235">M214+N214+R214</f>
        <v>76</v>
      </c>
      <c r="M214" s="84">
        <v>76</v>
      </c>
      <c r="N214" s="84"/>
      <c r="O214" s="84"/>
      <c r="P214" s="84"/>
      <c r="Q214" s="84"/>
      <c r="R214" s="109"/>
      <c r="S214" s="247">
        <v>1000</v>
      </c>
      <c r="T214" s="84">
        <v>3000</v>
      </c>
      <c r="U214" s="85">
        <v>4000</v>
      </c>
      <c r="V214" s="185"/>
      <c r="W214" s="181">
        <f>'2.pielikums'!H52</f>
        <v>0</v>
      </c>
    </row>
    <row r="215" spans="1:23" ht="16.5" customHeight="1" hidden="1">
      <c r="A215" s="313"/>
      <c r="B215" s="96" t="s">
        <v>135</v>
      </c>
      <c r="C215" s="154"/>
      <c r="D215" s="147"/>
      <c r="E215" s="148"/>
      <c r="F215" s="232">
        <f t="shared" si="44"/>
        <v>201.8</v>
      </c>
      <c r="G215" s="232">
        <v>71.7</v>
      </c>
      <c r="H215" s="232">
        <v>0.9</v>
      </c>
      <c r="I215" s="161">
        <v>125.8</v>
      </c>
      <c r="J215" s="113">
        <v>0</v>
      </c>
      <c r="K215" s="91">
        <f t="shared" si="45"/>
        <v>76</v>
      </c>
      <c r="L215" s="224">
        <f t="shared" si="47"/>
        <v>76</v>
      </c>
      <c r="M215" s="84">
        <v>76</v>
      </c>
      <c r="N215" s="84"/>
      <c r="O215" s="84"/>
      <c r="P215" s="84"/>
      <c r="Q215" s="84"/>
      <c r="R215" s="109"/>
      <c r="S215" s="247"/>
      <c r="T215" s="84"/>
      <c r="U215" s="85"/>
      <c r="V215" s="185"/>
      <c r="W215" s="182"/>
    </row>
    <row r="216" spans="1:23" ht="16.5" customHeight="1">
      <c r="A216" s="313">
        <v>10</v>
      </c>
      <c r="B216" s="83" t="s">
        <v>147</v>
      </c>
      <c r="C216" s="146" t="s">
        <v>119</v>
      </c>
      <c r="D216" s="149" t="s">
        <v>142</v>
      </c>
      <c r="E216" s="148">
        <v>37757</v>
      </c>
      <c r="F216" s="232">
        <f t="shared" si="44"/>
        <v>1630</v>
      </c>
      <c r="G216" s="232">
        <v>15</v>
      </c>
      <c r="H216" s="232">
        <v>15</v>
      </c>
      <c r="I216" s="161">
        <v>50</v>
      </c>
      <c r="J216" s="112">
        <v>11</v>
      </c>
      <c r="K216" s="91">
        <f t="shared" si="45"/>
        <v>1580</v>
      </c>
      <c r="L216" s="224">
        <f t="shared" si="47"/>
        <v>580</v>
      </c>
      <c r="M216" s="84">
        <v>80</v>
      </c>
      <c r="N216" s="84">
        <v>500</v>
      </c>
      <c r="O216" s="84"/>
      <c r="P216" s="84"/>
      <c r="Q216" s="84"/>
      <c r="R216" s="109"/>
      <c r="S216" s="247">
        <v>1000</v>
      </c>
      <c r="T216" s="84"/>
      <c r="U216" s="85"/>
      <c r="V216" s="185"/>
      <c r="W216" s="183"/>
    </row>
    <row r="217" spans="1:23" ht="16.5" customHeight="1" hidden="1">
      <c r="A217" s="313"/>
      <c r="B217" s="96" t="s">
        <v>135</v>
      </c>
      <c r="C217" s="154"/>
      <c r="D217" s="147"/>
      <c r="E217" s="148"/>
      <c r="F217" s="232">
        <f t="shared" si="44"/>
        <v>115</v>
      </c>
      <c r="G217" s="232">
        <v>15</v>
      </c>
      <c r="H217" s="232">
        <v>15</v>
      </c>
      <c r="I217" s="161">
        <v>35</v>
      </c>
      <c r="J217" s="112">
        <v>11</v>
      </c>
      <c r="K217" s="91">
        <f t="shared" si="45"/>
        <v>80</v>
      </c>
      <c r="L217" s="224">
        <f t="shared" si="47"/>
        <v>80</v>
      </c>
      <c r="M217" s="84">
        <v>80</v>
      </c>
      <c r="N217" s="84"/>
      <c r="O217" s="84"/>
      <c r="P217" s="84"/>
      <c r="Q217" s="84"/>
      <c r="R217" s="109"/>
      <c r="S217" s="247"/>
      <c r="T217" s="84"/>
      <c r="U217" s="85"/>
      <c r="V217" s="185"/>
      <c r="W217" s="183"/>
    </row>
    <row r="218" spans="1:23" ht="16.5" customHeight="1">
      <c r="A218" s="313">
        <v>11</v>
      </c>
      <c r="B218" s="100" t="s">
        <v>206</v>
      </c>
      <c r="C218" s="154"/>
      <c r="D218" s="147"/>
      <c r="E218" s="148"/>
      <c r="F218" s="232">
        <f t="shared" si="44"/>
        <v>2620</v>
      </c>
      <c r="G218" s="232"/>
      <c r="H218" s="232"/>
      <c r="I218" s="161"/>
      <c r="J218" s="112"/>
      <c r="K218" s="91">
        <f t="shared" si="45"/>
        <v>2620</v>
      </c>
      <c r="L218" s="224">
        <f t="shared" si="47"/>
        <v>100</v>
      </c>
      <c r="M218" s="84">
        <v>100</v>
      </c>
      <c r="N218" s="84"/>
      <c r="O218" s="84"/>
      <c r="P218" s="84"/>
      <c r="Q218" s="84"/>
      <c r="R218" s="109"/>
      <c r="S218" s="247">
        <v>20</v>
      </c>
      <c r="T218" s="84">
        <v>500</v>
      </c>
      <c r="U218" s="85">
        <v>2000</v>
      </c>
      <c r="V218" s="185"/>
      <c r="W218" s="181">
        <f>'2.pielikums'!H53</f>
        <v>0</v>
      </c>
    </row>
    <row r="219" spans="1:23" ht="16.5" customHeight="1" hidden="1">
      <c r="A219" s="313"/>
      <c r="B219" s="197" t="s">
        <v>135</v>
      </c>
      <c r="C219" s="154"/>
      <c r="D219" s="147"/>
      <c r="E219" s="148"/>
      <c r="F219" s="232">
        <f t="shared" si="44"/>
        <v>120</v>
      </c>
      <c r="G219" s="232"/>
      <c r="H219" s="232"/>
      <c r="I219" s="161"/>
      <c r="J219" s="112"/>
      <c r="K219" s="91">
        <f t="shared" si="45"/>
        <v>120</v>
      </c>
      <c r="L219" s="224">
        <f t="shared" si="47"/>
        <v>0</v>
      </c>
      <c r="M219" s="84"/>
      <c r="N219" s="84"/>
      <c r="O219" s="84"/>
      <c r="P219" s="84"/>
      <c r="Q219" s="84"/>
      <c r="R219" s="109"/>
      <c r="S219" s="247">
        <v>120</v>
      </c>
      <c r="T219" s="84"/>
      <c r="U219" s="85"/>
      <c r="V219" s="185"/>
      <c r="W219" s="183"/>
    </row>
    <row r="220" spans="1:23" ht="16.5" customHeight="1">
      <c r="A220" s="313">
        <v>12</v>
      </c>
      <c r="B220" s="100" t="s">
        <v>207</v>
      </c>
      <c r="C220" s="154"/>
      <c r="D220" s="147"/>
      <c r="E220" s="148"/>
      <c r="F220" s="232">
        <f t="shared" si="44"/>
        <v>500</v>
      </c>
      <c r="G220" s="232"/>
      <c r="H220" s="232"/>
      <c r="I220" s="161"/>
      <c r="J220" s="112"/>
      <c r="K220" s="91">
        <f t="shared" si="45"/>
        <v>500</v>
      </c>
      <c r="L220" s="224">
        <f t="shared" si="47"/>
        <v>0</v>
      </c>
      <c r="M220" s="84"/>
      <c r="N220" s="84"/>
      <c r="O220" s="84"/>
      <c r="P220" s="84"/>
      <c r="Q220" s="84"/>
      <c r="R220" s="109"/>
      <c r="S220" s="247"/>
      <c r="T220" s="84">
        <v>50</v>
      </c>
      <c r="U220" s="85">
        <v>450</v>
      </c>
      <c r="V220" s="185"/>
      <c r="W220" s="183"/>
    </row>
    <row r="221" spans="1:23" ht="16.5" customHeight="1">
      <c r="A221" s="313">
        <v>13</v>
      </c>
      <c r="B221" s="100" t="s">
        <v>205</v>
      </c>
      <c r="C221" s="154"/>
      <c r="D221" s="147"/>
      <c r="E221" s="148"/>
      <c r="F221" s="232">
        <f t="shared" si="44"/>
        <v>2620</v>
      </c>
      <c r="G221" s="232"/>
      <c r="H221" s="232"/>
      <c r="I221" s="161"/>
      <c r="J221" s="112"/>
      <c r="K221" s="91">
        <f t="shared" si="45"/>
        <v>2620</v>
      </c>
      <c r="L221" s="224">
        <f t="shared" si="47"/>
        <v>100</v>
      </c>
      <c r="M221" s="84">
        <v>100</v>
      </c>
      <c r="N221" s="84"/>
      <c r="O221" s="84"/>
      <c r="P221" s="84"/>
      <c r="Q221" s="84"/>
      <c r="R221" s="109"/>
      <c r="S221" s="247">
        <v>20</v>
      </c>
      <c r="T221" s="84">
        <v>500</v>
      </c>
      <c r="U221" s="85">
        <v>2000</v>
      </c>
      <c r="V221" s="185"/>
      <c r="W221" s="181">
        <f>'2.pielikums'!H54</f>
        <v>0</v>
      </c>
    </row>
    <row r="222" spans="1:23" ht="16.5" customHeight="1" hidden="1">
      <c r="A222" s="313"/>
      <c r="B222" s="197" t="s">
        <v>135</v>
      </c>
      <c r="C222" s="154"/>
      <c r="D222" s="147"/>
      <c r="E222" s="148"/>
      <c r="F222" s="232">
        <f t="shared" si="44"/>
        <v>120</v>
      </c>
      <c r="G222" s="232"/>
      <c r="H222" s="232"/>
      <c r="I222" s="161"/>
      <c r="J222" s="112"/>
      <c r="K222" s="91">
        <f t="shared" si="45"/>
        <v>120</v>
      </c>
      <c r="L222" s="224">
        <f t="shared" si="47"/>
        <v>0</v>
      </c>
      <c r="M222" s="84"/>
      <c r="N222" s="84"/>
      <c r="O222" s="84"/>
      <c r="P222" s="84"/>
      <c r="Q222" s="84"/>
      <c r="R222" s="109"/>
      <c r="S222" s="247">
        <v>120</v>
      </c>
      <c r="T222" s="84"/>
      <c r="U222" s="85"/>
      <c r="V222" s="185"/>
      <c r="W222" s="183"/>
    </row>
    <row r="223" spans="1:23" s="1" customFormat="1" ht="16.5" customHeight="1">
      <c r="A223" s="313">
        <v>14</v>
      </c>
      <c r="B223" s="163" t="s">
        <v>270</v>
      </c>
      <c r="C223" s="154"/>
      <c r="D223" s="147"/>
      <c r="E223" s="148"/>
      <c r="F223" s="232">
        <f t="shared" si="44"/>
        <v>2000</v>
      </c>
      <c r="G223" s="232">
        <v>0</v>
      </c>
      <c r="H223" s="232">
        <v>0</v>
      </c>
      <c r="I223" s="188">
        <v>0</v>
      </c>
      <c r="J223" s="190">
        <v>0</v>
      </c>
      <c r="K223" s="189">
        <f t="shared" si="45"/>
        <v>2000</v>
      </c>
      <c r="L223" s="224">
        <f t="shared" si="47"/>
        <v>100</v>
      </c>
      <c r="M223" s="191">
        <v>100</v>
      </c>
      <c r="N223" s="192"/>
      <c r="O223" s="192"/>
      <c r="P223" s="192"/>
      <c r="Q223" s="192"/>
      <c r="R223" s="193"/>
      <c r="S223" s="250">
        <v>500</v>
      </c>
      <c r="T223" s="192">
        <v>1400</v>
      </c>
      <c r="U223" s="194"/>
      <c r="V223" s="195"/>
      <c r="W223" s="196"/>
    </row>
    <row r="224" spans="1:23" s="1" customFormat="1" ht="16.5" customHeight="1" hidden="1">
      <c r="A224" s="313"/>
      <c r="B224" s="197" t="s">
        <v>135</v>
      </c>
      <c r="C224" s="154"/>
      <c r="D224" s="147"/>
      <c r="E224" s="148"/>
      <c r="F224" s="232">
        <f t="shared" si="44"/>
        <v>100</v>
      </c>
      <c r="G224" s="232">
        <v>0</v>
      </c>
      <c r="H224" s="232">
        <v>0</v>
      </c>
      <c r="I224" s="188">
        <v>0</v>
      </c>
      <c r="J224" s="190">
        <v>0</v>
      </c>
      <c r="K224" s="189">
        <f t="shared" si="45"/>
        <v>100</v>
      </c>
      <c r="L224" s="224">
        <f t="shared" si="47"/>
        <v>100</v>
      </c>
      <c r="M224" s="191">
        <v>100</v>
      </c>
      <c r="N224" s="192"/>
      <c r="O224" s="192"/>
      <c r="P224" s="192"/>
      <c r="Q224" s="192"/>
      <c r="R224" s="193"/>
      <c r="S224" s="250"/>
      <c r="T224" s="192"/>
      <c r="U224" s="194"/>
      <c r="V224" s="195"/>
      <c r="W224" s="196"/>
    </row>
    <row r="225" spans="1:23" ht="16.5" customHeight="1">
      <c r="A225" s="313">
        <v>15</v>
      </c>
      <c r="B225" s="100" t="s">
        <v>37</v>
      </c>
      <c r="C225" s="146" t="s">
        <v>119</v>
      </c>
      <c r="D225" s="147"/>
      <c r="E225" s="155">
        <v>35630</v>
      </c>
      <c r="F225" s="232">
        <f t="shared" si="44"/>
        <v>12324.5</v>
      </c>
      <c r="G225" s="232">
        <v>54.5</v>
      </c>
      <c r="H225" s="232">
        <v>0</v>
      </c>
      <c r="I225" s="161">
        <v>154.5</v>
      </c>
      <c r="J225" s="112">
        <v>0</v>
      </c>
      <c r="K225" s="91">
        <f t="shared" si="45"/>
        <v>12170</v>
      </c>
      <c r="L225" s="224">
        <f aca="true" t="shared" si="48" ref="L225:L233">M225+N225+R225</f>
        <v>170</v>
      </c>
      <c r="M225" s="84">
        <v>170</v>
      </c>
      <c r="N225" s="84"/>
      <c r="O225" s="84"/>
      <c r="P225" s="84"/>
      <c r="Q225" s="84"/>
      <c r="R225" s="109"/>
      <c r="S225" s="247">
        <v>4000</v>
      </c>
      <c r="T225" s="84">
        <v>8000</v>
      </c>
      <c r="U225" s="85"/>
      <c r="V225" s="185"/>
      <c r="W225" s="181">
        <f>'2.pielikums'!H55</f>
        <v>2829.9000000000015</v>
      </c>
    </row>
    <row r="226" spans="1:23" ht="16.5" customHeight="1" hidden="1">
      <c r="A226" s="313"/>
      <c r="B226" s="96" t="s">
        <v>135</v>
      </c>
      <c r="C226" s="154"/>
      <c r="D226" s="147"/>
      <c r="E226" s="148"/>
      <c r="F226" s="232">
        <f t="shared" si="44"/>
        <v>324.5</v>
      </c>
      <c r="G226" s="232">
        <v>55</v>
      </c>
      <c r="H226" s="232">
        <v>0</v>
      </c>
      <c r="I226" s="161">
        <v>154.5</v>
      </c>
      <c r="J226" s="112">
        <v>0</v>
      </c>
      <c r="K226" s="91">
        <f t="shared" si="45"/>
        <v>170</v>
      </c>
      <c r="L226" s="224">
        <f t="shared" si="48"/>
        <v>170</v>
      </c>
      <c r="M226" s="84">
        <v>170</v>
      </c>
      <c r="N226" s="84"/>
      <c r="O226" s="84"/>
      <c r="P226" s="84"/>
      <c r="Q226" s="84"/>
      <c r="R226" s="109"/>
      <c r="S226" s="247"/>
      <c r="T226" s="84"/>
      <c r="U226" s="85"/>
      <c r="V226" s="185"/>
      <c r="W226" s="179"/>
    </row>
    <row r="227" spans="1:23" ht="16.5" customHeight="1">
      <c r="A227" s="313">
        <v>16</v>
      </c>
      <c r="B227" s="83" t="s">
        <v>169</v>
      </c>
      <c r="C227" s="154"/>
      <c r="D227" s="147"/>
      <c r="E227" s="155" t="s">
        <v>111</v>
      </c>
      <c r="F227" s="232">
        <f t="shared" si="44"/>
        <v>850</v>
      </c>
      <c r="G227" s="232">
        <v>25</v>
      </c>
      <c r="H227" s="232">
        <v>0</v>
      </c>
      <c r="I227" s="161">
        <v>25</v>
      </c>
      <c r="J227" s="112">
        <v>0</v>
      </c>
      <c r="K227" s="91">
        <f t="shared" si="45"/>
        <v>825</v>
      </c>
      <c r="L227" s="224">
        <f t="shared" si="48"/>
        <v>25</v>
      </c>
      <c r="M227" s="84">
        <v>25</v>
      </c>
      <c r="N227" s="84"/>
      <c r="O227" s="84"/>
      <c r="P227" s="84"/>
      <c r="Q227" s="84"/>
      <c r="R227" s="109"/>
      <c r="S227" s="247"/>
      <c r="T227" s="84"/>
      <c r="U227" s="85">
        <v>800</v>
      </c>
      <c r="V227" s="185"/>
      <c r="W227" s="176"/>
    </row>
    <row r="228" spans="1:23" ht="16.5" customHeight="1" hidden="1">
      <c r="A228" s="313"/>
      <c r="B228" s="96" t="s">
        <v>135</v>
      </c>
      <c r="C228" s="146"/>
      <c r="D228" s="149"/>
      <c r="E228" s="148"/>
      <c r="F228" s="232">
        <f t="shared" si="44"/>
        <v>25</v>
      </c>
      <c r="G228" s="232"/>
      <c r="H228" s="232"/>
      <c r="I228" s="161"/>
      <c r="J228" s="112"/>
      <c r="K228" s="91">
        <f t="shared" si="45"/>
        <v>25</v>
      </c>
      <c r="L228" s="224">
        <f t="shared" si="48"/>
        <v>25</v>
      </c>
      <c r="M228" s="84">
        <v>25</v>
      </c>
      <c r="N228" s="99"/>
      <c r="O228" s="99"/>
      <c r="P228" s="99"/>
      <c r="Q228" s="99"/>
      <c r="R228" s="111"/>
      <c r="S228" s="251"/>
      <c r="T228" s="84"/>
      <c r="U228" s="85"/>
      <c r="V228" s="185"/>
      <c r="W228" s="176"/>
    </row>
    <row r="229" spans="1:23" ht="16.5" customHeight="1">
      <c r="A229" s="313">
        <v>17</v>
      </c>
      <c r="B229" s="83" t="s">
        <v>38</v>
      </c>
      <c r="C229" s="154"/>
      <c r="D229" s="147"/>
      <c r="E229" s="148"/>
      <c r="F229" s="232">
        <f t="shared" si="44"/>
        <v>1500</v>
      </c>
      <c r="G229" s="232">
        <v>0</v>
      </c>
      <c r="H229" s="232">
        <v>0</v>
      </c>
      <c r="I229" s="161">
        <v>0</v>
      </c>
      <c r="J229" s="112">
        <v>0</v>
      </c>
      <c r="K229" s="91">
        <f t="shared" si="45"/>
        <v>1500</v>
      </c>
      <c r="L229" s="224">
        <f t="shared" si="48"/>
        <v>0</v>
      </c>
      <c r="M229" s="84"/>
      <c r="N229" s="84"/>
      <c r="O229" s="84"/>
      <c r="P229" s="84"/>
      <c r="Q229" s="84"/>
      <c r="R229" s="109"/>
      <c r="S229" s="247"/>
      <c r="T229" s="84">
        <v>100</v>
      </c>
      <c r="U229" s="85">
        <v>1400</v>
      </c>
      <c r="V229" s="185"/>
      <c r="W229" s="183"/>
    </row>
    <row r="230" spans="1:23" ht="16.5" customHeight="1" hidden="1">
      <c r="A230" s="313"/>
      <c r="B230" s="96" t="s">
        <v>135</v>
      </c>
      <c r="C230" s="154"/>
      <c r="D230" s="147"/>
      <c r="E230" s="148"/>
      <c r="F230" s="232">
        <f t="shared" si="44"/>
        <v>100</v>
      </c>
      <c r="G230" s="232">
        <v>0</v>
      </c>
      <c r="H230" s="232">
        <v>0</v>
      </c>
      <c r="I230" s="161">
        <v>0</v>
      </c>
      <c r="J230" s="112">
        <v>0</v>
      </c>
      <c r="K230" s="91">
        <f t="shared" si="45"/>
        <v>100</v>
      </c>
      <c r="L230" s="224">
        <f t="shared" si="48"/>
        <v>0</v>
      </c>
      <c r="M230" s="84"/>
      <c r="N230" s="84"/>
      <c r="O230" s="84"/>
      <c r="P230" s="84"/>
      <c r="Q230" s="84"/>
      <c r="R230" s="109"/>
      <c r="S230" s="247"/>
      <c r="T230" s="84">
        <v>100</v>
      </c>
      <c r="U230" s="85"/>
      <c r="V230" s="185"/>
      <c r="W230" s="183"/>
    </row>
    <row r="231" spans="1:23" ht="16.5" customHeight="1">
      <c r="A231" s="313">
        <v>18</v>
      </c>
      <c r="B231" s="83" t="s">
        <v>79</v>
      </c>
      <c r="C231" s="154"/>
      <c r="D231" s="147"/>
      <c r="E231" s="148"/>
      <c r="F231" s="232">
        <f t="shared" si="44"/>
        <v>700</v>
      </c>
      <c r="G231" s="232">
        <v>0</v>
      </c>
      <c r="H231" s="232">
        <v>0</v>
      </c>
      <c r="I231" s="161">
        <v>200</v>
      </c>
      <c r="J231" s="112">
        <v>185</v>
      </c>
      <c r="K231" s="91">
        <f t="shared" si="45"/>
        <v>509</v>
      </c>
      <c r="L231" s="224">
        <f t="shared" si="48"/>
        <v>209</v>
      </c>
      <c r="M231" s="84">
        <v>200</v>
      </c>
      <c r="N231" s="84"/>
      <c r="O231" s="84"/>
      <c r="P231" s="84"/>
      <c r="Q231" s="84"/>
      <c r="R231" s="109">
        <v>9</v>
      </c>
      <c r="S231" s="247">
        <v>100</v>
      </c>
      <c r="T231" s="84">
        <v>100</v>
      </c>
      <c r="U231" s="85">
        <v>100</v>
      </c>
      <c r="V231" s="185"/>
      <c r="W231" s="183"/>
    </row>
    <row r="232" spans="1:23" ht="16.5" customHeight="1" hidden="1">
      <c r="A232" s="313"/>
      <c r="B232" s="96" t="s">
        <v>135</v>
      </c>
      <c r="C232" s="154"/>
      <c r="D232" s="147"/>
      <c r="E232" s="148"/>
      <c r="F232" s="232">
        <f t="shared" si="44"/>
        <v>0</v>
      </c>
      <c r="G232" s="232">
        <v>0</v>
      </c>
      <c r="H232" s="232">
        <v>0</v>
      </c>
      <c r="I232" s="161">
        <v>0</v>
      </c>
      <c r="J232" s="112">
        <v>0</v>
      </c>
      <c r="K232" s="91">
        <f t="shared" si="45"/>
        <v>0</v>
      </c>
      <c r="L232" s="224">
        <f t="shared" si="48"/>
        <v>0</v>
      </c>
      <c r="M232" s="84"/>
      <c r="N232" s="84"/>
      <c r="O232" s="84"/>
      <c r="P232" s="84"/>
      <c r="Q232" s="84"/>
      <c r="R232" s="109"/>
      <c r="S232" s="247"/>
      <c r="T232" s="84"/>
      <c r="U232" s="85"/>
      <c r="V232" s="185"/>
      <c r="W232" s="183"/>
    </row>
    <row r="233" spans="1:23" ht="16.5" customHeight="1">
      <c r="A233" s="313">
        <v>19</v>
      </c>
      <c r="B233" s="83" t="s">
        <v>23</v>
      </c>
      <c r="C233" s="154"/>
      <c r="D233" s="147"/>
      <c r="E233" s="148"/>
      <c r="F233" s="232">
        <f t="shared" si="44"/>
        <v>7507</v>
      </c>
      <c r="G233" s="232">
        <v>494</v>
      </c>
      <c r="H233" s="232">
        <v>494</v>
      </c>
      <c r="I233" s="161">
        <v>507</v>
      </c>
      <c r="J233" s="112">
        <v>957</v>
      </c>
      <c r="K233" s="91">
        <f t="shared" si="45"/>
        <v>7000</v>
      </c>
      <c r="L233" s="224">
        <f t="shared" si="48"/>
        <v>1500</v>
      </c>
      <c r="M233" s="84">
        <v>1500</v>
      </c>
      <c r="N233" s="84"/>
      <c r="O233" s="84"/>
      <c r="P233" s="84"/>
      <c r="Q233" s="84"/>
      <c r="R233" s="109"/>
      <c r="S233" s="247">
        <v>1500</v>
      </c>
      <c r="T233" s="84">
        <v>2000</v>
      </c>
      <c r="U233" s="85">
        <v>2000</v>
      </c>
      <c r="V233" s="185"/>
      <c r="W233" s="176"/>
    </row>
    <row r="234" spans="1:23" ht="16.5" customHeight="1">
      <c r="A234" s="313">
        <v>20</v>
      </c>
      <c r="B234" s="100" t="s">
        <v>209</v>
      </c>
      <c r="C234" s="154"/>
      <c r="D234" s="147"/>
      <c r="E234" s="148"/>
      <c r="F234" s="232">
        <f t="shared" si="44"/>
        <v>2500</v>
      </c>
      <c r="G234" s="232"/>
      <c r="H234" s="232"/>
      <c r="I234" s="161"/>
      <c r="J234" s="112"/>
      <c r="K234" s="91">
        <f t="shared" si="45"/>
        <v>2500</v>
      </c>
      <c r="L234" s="224">
        <f t="shared" si="47"/>
        <v>0</v>
      </c>
      <c r="M234" s="84"/>
      <c r="N234" s="84"/>
      <c r="O234" s="84"/>
      <c r="P234" s="84"/>
      <c r="Q234" s="84"/>
      <c r="R234" s="109"/>
      <c r="S234" s="247">
        <v>200</v>
      </c>
      <c r="T234" s="84">
        <v>300</v>
      </c>
      <c r="U234" s="85">
        <v>2000</v>
      </c>
      <c r="V234" s="185"/>
      <c r="W234" s="181">
        <f>'2.pielikums'!H56</f>
        <v>7500</v>
      </c>
    </row>
    <row r="235" spans="1:23" ht="16.5" customHeight="1" hidden="1">
      <c r="A235" s="242"/>
      <c r="B235" s="96" t="s">
        <v>135</v>
      </c>
      <c r="C235" s="154"/>
      <c r="D235" s="147"/>
      <c r="E235" s="148"/>
      <c r="F235" s="232">
        <f t="shared" si="44"/>
        <v>200</v>
      </c>
      <c r="G235" s="232"/>
      <c r="H235" s="232"/>
      <c r="I235" s="161"/>
      <c r="J235" s="112"/>
      <c r="K235" s="91">
        <f t="shared" si="45"/>
        <v>200</v>
      </c>
      <c r="L235" s="224">
        <f t="shared" si="47"/>
        <v>0</v>
      </c>
      <c r="M235" s="84"/>
      <c r="N235" s="84"/>
      <c r="O235" s="84"/>
      <c r="P235" s="84"/>
      <c r="Q235" s="84"/>
      <c r="R235" s="109"/>
      <c r="S235" s="247">
        <v>200</v>
      </c>
      <c r="T235" s="84"/>
      <c r="U235" s="85"/>
      <c r="V235" s="185"/>
      <c r="W235" s="179"/>
    </row>
    <row r="236" spans="1:23" ht="15.75" customHeight="1">
      <c r="A236" s="79">
        <v>10</v>
      </c>
      <c r="B236" s="80" t="s">
        <v>229</v>
      </c>
      <c r="C236" s="144"/>
      <c r="D236" s="145"/>
      <c r="E236" s="153"/>
      <c r="F236" s="231">
        <f t="shared" si="44"/>
        <v>3035.55</v>
      </c>
      <c r="G236" s="231">
        <v>76.5</v>
      </c>
      <c r="H236" s="231">
        <v>70.5</v>
      </c>
      <c r="I236" s="82">
        <f>SUM(I238:I254)-I240-I243-I245-I247-I249-I251-I253</f>
        <v>527.7</v>
      </c>
      <c r="J236" s="106">
        <f>SUM(J238:J254)-J240-J243-J245-J247-J249-J251-J253</f>
        <v>246</v>
      </c>
      <c r="K236" s="82">
        <f>L236+S236+T236+U236</f>
        <v>2559.85</v>
      </c>
      <c r="L236" s="225">
        <f>M236+N236+R236</f>
        <v>720.85</v>
      </c>
      <c r="M236" s="82">
        <f>SUM(M238:M254)-M240-M243-M245-M247-M249-M251-M253</f>
        <v>368.85</v>
      </c>
      <c r="N236" s="82">
        <f aca="true" t="shared" si="49" ref="N236:U236">SUM(N238:N254)-N240-N243-N245-N247-N249-N251-N253</f>
        <v>300</v>
      </c>
      <c r="O236" s="82">
        <f t="shared" si="49"/>
        <v>0</v>
      </c>
      <c r="P236" s="82">
        <f t="shared" si="49"/>
        <v>0</v>
      </c>
      <c r="Q236" s="82">
        <f t="shared" si="49"/>
        <v>0</v>
      </c>
      <c r="R236" s="168">
        <f t="shared" si="49"/>
        <v>52</v>
      </c>
      <c r="S236" s="108">
        <f t="shared" si="49"/>
        <v>434</v>
      </c>
      <c r="T236" s="82">
        <f t="shared" si="49"/>
        <v>559</v>
      </c>
      <c r="U236" s="82">
        <f t="shared" si="49"/>
        <v>846</v>
      </c>
      <c r="V236" s="168">
        <f>SUM(V238:V254)-V240-V243-V245-V247-V251-V253</f>
        <v>0</v>
      </c>
      <c r="W236" s="174"/>
    </row>
    <row r="237" spans="1:23" s="142" customFormat="1" ht="15.75" customHeight="1">
      <c r="A237" s="138"/>
      <c r="B237" s="139" t="s">
        <v>32</v>
      </c>
      <c r="C237" s="144"/>
      <c r="D237" s="145"/>
      <c r="E237" s="153"/>
      <c r="F237" s="231"/>
      <c r="G237" s="237">
        <v>0.006250714951056493</v>
      </c>
      <c r="H237" s="237">
        <v>0.011255148631820939</v>
      </c>
      <c r="I237" s="140">
        <f aca="true" t="shared" si="50" ref="I237:N237">I236/I$255</f>
        <v>0.023222317716687726</v>
      </c>
      <c r="J237" s="140">
        <f t="shared" si="50"/>
        <v>0.011582013603687035</v>
      </c>
      <c r="K237" s="140">
        <f>K236/K$255</f>
        <v>0.015805385284398146</v>
      </c>
      <c r="L237" s="141">
        <f t="shared" si="50"/>
        <v>0.033231911117257915</v>
      </c>
      <c r="M237" s="140">
        <f t="shared" si="50"/>
        <v>0.04186957262046655</v>
      </c>
      <c r="N237" s="140">
        <f t="shared" si="50"/>
        <v>0.025085709507483903</v>
      </c>
      <c r="O237" s="140"/>
      <c r="P237" s="140"/>
      <c r="Q237" s="140"/>
      <c r="R237" s="169">
        <f>R236/R$255</f>
        <v>0.056338028169014086</v>
      </c>
      <c r="S237" s="141">
        <f>S236/S$255</f>
        <v>0.011687874503467314</v>
      </c>
      <c r="T237" s="140">
        <f>T236/T$255</f>
        <v>0.010436382686283831</v>
      </c>
      <c r="U237" s="140">
        <f>U236/U$255</f>
        <v>0.017065397184007746</v>
      </c>
      <c r="V237" s="169" t="e">
        <f>V236/V$255</f>
        <v>#DIV/0!</v>
      </c>
      <c r="W237" s="175"/>
    </row>
    <row r="238" spans="1:23" s="1" customFormat="1" ht="15.75" customHeight="1" hidden="1">
      <c r="A238" s="98" t="s">
        <v>2</v>
      </c>
      <c r="B238" s="100" t="s">
        <v>6</v>
      </c>
      <c r="C238" s="146"/>
      <c r="D238" s="149"/>
      <c r="E238" s="148"/>
      <c r="F238" s="232">
        <f aca="true" t="shared" si="51" ref="F238:F254">I238+L238+S238+T238+U238+V238-R238</f>
        <v>0</v>
      </c>
      <c r="G238" s="232"/>
      <c r="H238" s="232"/>
      <c r="I238" s="188"/>
      <c r="J238" s="190"/>
      <c r="K238" s="189">
        <f aca="true" t="shared" si="52" ref="K238:K254">L238+S238+T238+U238</f>
        <v>0</v>
      </c>
      <c r="L238" s="224">
        <f>M238+N238+R238</f>
        <v>0</v>
      </c>
      <c r="M238" s="192"/>
      <c r="N238" s="192"/>
      <c r="O238" s="192"/>
      <c r="P238" s="192"/>
      <c r="Q238" s="192"/>
      <c r="R238" s="193"/>
      <c r="S238" s="250"/>
      <c r="T238" s="192"/>
      <c r="U238" s="194"/>
      <c r="V238" s="195"/>
      <c r="W238" s="198"/>
    </row>
    <row r="239" spans="1:23" ht="15.75" customHeight="1">
      <c r="A239" s="313">
        <v>1</v>
      </c>
      <c r="B239" s="83" t="s">
        <v>153</v>
      </c>
      <c r="C239" s="154"/>
      <c r="D239" s="149" t="s">
        <v>126</v>
      </c>
      <c r="E239" s="155" t="s">
        <v>127</v>
      </c>
      <c r="F239" s="232">
        <f t="shared" si="51"/>
        <v>180</v>
      </c>
      <c r="G239" s="232">
        <v>10</v>
      </c>
      <c r="H239" s="232">
        <v>10</v>
      </c>
      <c r="I239" s="161">
        <v>30</v>
      </c>
      <c r="J239" s="112">
        <v>0</v>
      </c>
      <c r="K239" s="91">
        <f t="shared" si="52"/>
        <v>150</v>
      </c>
      <c r="L239" s="224">
        <f>M239+N239+R239</f>
        <v>0</v>
      </c>
      <c r="M239" s="84"/>
      <c r="N239" s="84"/>
      <c r="O239" s="84"/>
      <c r="P239" s="84"/>
      <c r="Q239" s="84"/>
      <c r="R239" s="109"/>
      <c r="S239" s="247">
        <v>124</v>
      </c>
      <c r="T239" s="84">
        <v>17</v>
      </c>
      <c r="U239" s="85">
        <v>9</v>
      </c>
      <c r="V239" s="185"/>
      <c r="W239" s="176"/>
    </row>
    <row r="240" spans="1:23" ht="15.75" customHeight="1" hidden="1">
      <c r="A240" s="313"/>
      <c r="B240" s="96" t="s">
        <v>135</v>
      </c>
      <c r="C240" s="154"/>
      <c r="D240" s="149"/>
      <c r="E240" s="155"/>
      <c r="F240" s="232">
        <f t="shared" si="51"/>
        <v>17</v>
      </c>
      <c r="G240" s="232"/>
      <c r="H240" s="232"/>
      <c r="I240" s="161">
        <v>0</v>
      </c>
      <c r="J240" s="112">
        <v>0</v>
      </c>
      <c r="K240" s="91">
        <f t="shared" si="52"/>
        <v>17</v>
      </c>
      <c r="L240" s="224">
        <f>M240+N240+R240</f>
        <v>0</v>
      </c>
      <c r="M240" s="84"/>
      <c r="N240" s="84"/>
      <c r="O240" s="84"/>
      <c r="P240" s="84"/>
      <c r="Q240" s="84"/>
      <c r="R240" s="109"/>
      <c r="S240" s="247">
        <v>14</v>
      </c>
      <c r="T240" s="84">
        <v>3</v>
      </c>
      <c r="U240" s="85"/>
      <c r="V240" s="185"/>
      <c r="W240" s="175"/>
    </row>
    <row r="241" spans="1:23" ht="15.75" customHeight="1">
      <c r="A241" s="313">
        <v>2</v>
      </c>
      <c r="B241" s="83" t="s">
        <v>94</v>
      </c>
      <c r="C241" s="154"/>
      <c r="D241" s="147"/>
      <c r="E241" s="148"/>
      <c r="F241" s="232">
        <f t="shared" si="51"/>
        <v>50</v>
      </c>
      <c r="G241" s="232"/>
      <c r="H241" s="232"/>
      <c r="I241" s="161">
        <v>10</v>
      </c>
      <c r="J241" s="112">
        <v>10</v>
      </c>
      <c r="K241" s="91">
        <f t="shared" si="52"/>
        <v>40</v>
      </c>
      <c r="L241" s="224">
        <f>M241+N241+R241</f>
        <v>10</v>
      </c>
      <c r="M241" s="84">
        <v>10</v>
      </c>
      <c r="N241" s="84"/>
      <c r="O241" s="84"/>
      <c r="P241" s="84"/>
      <c r="Q241" s="84"/>
      <c r="R241" s="109"/>
      <c r="S241" s="247">
        <v>10</v>
      </c>
      <c r="T241" s="84">
        <v>10</v>
      </c>
      <c r="U241" s="85">
        <v>10</v>
      </c>
      <c r="V241" s="185"/>
      <c r="W241" s="176"/>
    </row>
    <row r="242" spans="1:23" ht="15.75" customHeight="1">
      <c r="A242" s="313">
        <v>3</v>
      </c>
      <c r="B242" s="83" t="s">
        <v>152</v>
      </c>
      <c r="C242" s="146" t="s">
        <v>119</v>
      </c>
      <c r="D242" s="149" t="s">
        <v>125</v>
      </c>
      <c r="E242" s="148">
        <v>36584</v>
      </c>
      <c r="F242" s="232">
        <f t="shared" si="51"/>
        <v>477.70000000000005</v>
      </c>
      <c r="G242" s="232"/>
      <c r="H242" s="232"/>
      <c r="I242" s="161">
        <v>79.7</v>
      </c>
      <c r="J242" s="112">
        <v>19</v>
      </c>
      <c r="K242" s="91">
        <f t="shared" si="52"/>
        <v>442</v>
      </c>
      <c r="L242" s="224">
        <f aca="true" t="shared" si="53" ref="L242:L253">M242+N242+R242</f>
        <v>144</v>
      </c>
      <c r="M242" s="84">
        <v>100</v>
      </c>
      <c r="N242" s="84"/>
      <c r="O242" s="84"/>
      <c r="P242" s="84"/>
      <c r="Q242" s="84"/>
      <c r="R242" s="109">
        <v>44</v>
      </c>
      <c r="S242" s="247">
        <v>144</v>
      </c>
      <c r="T242" s="84">
        <v>122</v>
      </c>
      <c r="U242" s="85">
        <v>32</v>
      </c>
      <c r="V242" s="185"/>
      <c r="W242" s="176"/>
    </row>
    <row r="243" spans="1:23" ht="15.75" customHeight="1" hidden="1">
      <c r="A243" s="313"/>
      <c r="B243" s="96" t="s">
        <v>135</v>
      </c>
      <c r="C243" s="146"/>
      <c r="D243" s="149"/>
      <c r="E243" s="148"/>
      <c r="F243" s="232">
        <f t="shared" si="51"/>
        <v>17</v>
      </c>
      <c r="G243" s="232"/>
      <c r="H243" s="232"/>
      <c r="I243" s="161">
        <v>0</v>
      </c>
      <c r="J243" s="112">
        <v>0</v>
      </c>
      <c r="K243" s="91">
        <f t="shared" si="52"/>
        <v>17</v>
      </c>
      <c r="L243" s="224">
        <f t="shared" si="53"/>
        <v>0</v>
      </c>
      <c r="M243" s="84"/>
      <c r="N243" s="84"/>
      <c r="O243" s="84"/>
      <c r="P243" s="84"/>
      <c r="Q243" s="84"/>
      <c r="R243" s="109"/>
      <c r="S243" s="247">
        <v>14</v>
      </c>
      <c r="T243" s="84">
        <v>3</v>
      </c>
      <c r="U243" s="85"/>
      <c r="V243" s="185"/>
      <c r="W243" s="176"/>
    </row>
    <row r="244" spans="1:23" ht="15.75" customHeight="1" hidden="1">
      <c r="A244" s="313" t="s">
        <v>2</v>
      </c>
      <c r="B244" s="100" t="s">
        <v>188</v>
      </c>
      <c r="C244" s="146"/>
      <c r="D244" s="149"/>
      <c r="E244" s="148"/>
      <c r="F244" s="232">
        <f t="shared" si="51"/>
        <v>0</v>
      </c>
      <c r="G244" s="232"/>
      <c r="H244" s="232"/>
      <c r="I244" s="161"/>
      <c r="J244" s="112"/>
      <c r="K244" s="91">
        <f t="shared" si="52"/>
        <v>0</v>
      </c>
      <c r="L244" s="224">
        <f t="shared" si="53"/>
        <v>0</v>
      </c>
      <c r="M244" s="84"/>
      <c r="N244" s="84"/>
      <c r="O244" s="84"/>
      <c r="P244" s="84"/>
      <c r="Q244" s="84"/>
      <c r="R244" s="109"/>
      <c r="S244" s="247"/>
      <c r="T244" s="84"/>
      <c r="U244" s="85"/>
      <c r="V244" s="185"/>
      <c r="W244" s="176"/>
    </row>
    <row r="245" spans="1:23" ht="15.75" customHeight="1" hidden="1">
      <c r="A245" s="313"/>
      <c r="B245" s="96" t="s">
        <v>135</v>
      </c>
      <c r="C245" s="146"/>
      <c r="D245" s="149"/>
      <c r="E245" s="148"/>
      <c r="F245" s="232">
        <f t="shared" si="51"/>
        <v>0</v>
      </c>
      <c r="G245" s="232"/>
      <c r="H245" s="232"/>
      <c r="I245" s="161"/>
      <c r="J245" s="112"/>
      <c r="K245" s="91">
        <f t="shared" si="52"/>
        <v>0</v>
      </c>
      <c r="L245" s="224">
        <f t="shared" si="53"/>
        <v>0</v>
      </c>
      <c r="M245" s="84"/>
      <c r="N245" s="84"/>
      <c r="O245" s="84"/>
      <c r="P245" s="84"/>
      <c r="Q245" s="84"/>
      <c r="R245" s="109"/>
      <c r="S245" s="247"/>
      <c r="T245" s="84"/>
      <c r="U245" s="85"/>
      <c r="V245" s="185"/>
      <c r="W245" s="176"/>
    </row>
    <row r="246" spans="1:23" ht="15.75" customHeight="1">
      <c r="A246" s="313">
        <v>4</v>
      </c>
      <c r="B246" s="89" t="s">
        <v>257</v>
      </c>
      <c r="C246" s="146" t="s">
        <v>119</v>
      </c>
      <c r="D246" s="149" t="s">
        <v>143</v>
      </c>
      <c r="E246" s="148">
        <v>36903</v>
      </c>
      <c r="F246" s="232">
        <f t="shared" si="51"/>
        <v>633</v>
      </c>
      <c r="G246" s="232">
        <v>66.5</v>
      </c>
      <c r="H246" s="232">
        <v>60.5</v>
      </c>
      <c r="I246" s="161">
        <v>173</v>
      </c>
      <c r="J246" s="112">
        <v>44</v>
      </c>
      <c r="K246" s="91">
        <f t="shared" si="52"/>
        <v>460</v>
      </c>
      <c r="L246" s="224">
        <f>M246+N246+R246</f>
        <v>308</v>
      </c>
      <c r="M246" s="84">
        <v>8</v>
      </c>
      <c r="N246" s="84">
        <v>300</v>
      </c>
      <c r="O246" s="84"/>
      <c r="P246" s="84"/>
      <c r="Q246" s="84"/>
      <c r="R246" s="109"/>
      <c r="S246" s="247">
        <v>91</v>
      </c>
      <c r="T246" s="84">
        <v>31</v>
      </c>
      <c r="U246" s="85">
        <v>30</v>
      </c>
      <c r="V246" s="185"/>
      <c r="W246" s="176"/>
    </row>
    <row r="247" spans="1:23" ht="15.75" customHeight="1" hidden="1">
      <c r="A247" s="313"/>
      <c r="B247" s="96" t="s">
        <v>135</v>
      </c>
      <c r="C247" s="146"/>
      <c r="D247" s="149"/>
      <c r="E247" s="148"/>
      <c r="F247" s="232">
        <f t="shared" si="51"/>
        <v>17</v>
      </c>
      <c r="G247" s="232"/>
      <c r="H247" s="232"/>
      <c r="I247" s="161">
        <v>6</v>
      </c>
      <c r="J247" s="112">
        <v>1</v>
      </c>
      <c r="K247" s="91">
        <f t="shared" si="52"/>
        <v>11</v>
      </c>
      <c r="L247" s="224">
        <f>M247+N247+R247</f>
        <v>0</v>
      </c>
      <c r="M247" s="84"/>
      <c r="N247" s="84"/>
      <c r="O247" s="84"/>
      <c r="P247" s="84"/>
      <c r="Q247" s="84"/>
      <c r="R247" s="109"/>
      <c r="S247" s="247">
        <v>7</v>
      </c>
      <c r="T247" s="84">
        <v>1</v>
      </c>
      <c r="U247" s="85">
        <v>3</v>
      </c>
      <c r="V247" s="185"/>
      <c r="W247" s="176"/>
    </row>
    <row r="248" spans="1:23" ht="15.75" customHeight="1">
      <c r="A248" s="313">
        <v>5</v>
      </c>
      <c r="B248" s="100" t="s">
        <v>252</v>
      </c>
      <c r="C248" s="146"/>
      <c r="D248" s="149"/>
      <c r="E248" s="148"/>
      <c r="F248" s="232">
        <f t="shared" si="51"/>
        <v>1104</v>
      </c>
      <c r="G248" s="232"/>
      <c r="H248" s="232"/>
      <c r="I248" s="161"/>
      <c r="J248" s="112"/>
      <c r="K248" s="91">
        <f t="shared" si="52"/>
        <v>1104</v>
      </c>
      <c r="L248" s="224">
        <f>M248+N248+R248</f>
        <v>90</v>
      </c>
      <c r="M248" s="84">
        <v>90</v>
      </c>
      <c r="N248" s="84"/>
      <c r="O248" s="84"/>
      <c r="P248" s="84"/>
      <c r="Q248" s="84"/>
      <c r="R248" s="109"/>
      <c r="S248" s="247"/>
      <c r="T248" s="84">
        <v>314</v>
      </c>
      <c r="U248" s="85">
        <v>700</v>
      </c>
      <c r="V248" s="185"/>
      <c r="W248" s="176"/>
    </row>
    <row r="249" spans="1:23" ht="15.75" customHeight="1" hidden="1">
      <c r="A249" s="313"/>
      <c r="B249" s="96" t="s">
        <v>135</v>
      </c>
      <c r="C249" s="146"/>
      <c r="D249" s="149"/>
      <c r="E249" s="148"/>
      <c r="F249" s="232">
        <f t="shared" si="51"/>
        <v>90</v>
      </c>
      <c r="G249" s="232"/>
      <c r="H249" s="232"/>
      <c r="I249" s="161"/>
      <c r="J249" s="112"/>
      <c r="K249" s="91">
        <f t="shared" si="52"/>
        <v>90</v>
      </c>
      <c r="L249" s="224">
        <f>M249+N249+R249</f>
        <v>90</v>
      </c>
      <c r="M249" s="84">
        <v>90</v>
      </c>
      <c r="N249" s="84"/>
      <c r="O249" s="84"/>
      <c r="P249" s="84"/>
      <c r="Q249" s="84"/>
      <c r="R249" s="109"/>
      <c r="S249" s="247"/>
      <c r="T249" s="84"/>
      <c r="U249" s="85"/>
      <c r="V249" s="185"/>
      <c r="W249" s="176"/>
    </row>
    <row r="250" spans="1:23" s="1" customFormat="1" ht="15.75" customHeight="1">
      <c r="A250" s="315">
        <v>6</v>
      </c>
      <c r="B250" s="163" t="s">
        <v>118</v>
      </c>
      <c r="C250" s="146" t="s">
        <v>121</v>
      </c>
      <c r="D250" s="149" t="s">
        <v>105</v>
      </c>
      <c r="E250" s="148">
        <v>36837</v>
      </c>
      <c r="F250" s="232">
        <f t="shared" si="51"/>
        <v>115</v>
      </c>
      <c r="G250" s="232">
        <v>0</v>
      </c>
      <c r="H250" s="232">
        <v>0</v>
      </c>
      <c r="I250" s="188">
        <v>55</v>
      </c>
      <c r="J250" s="190">
        <v>0</v>
      </c>
      <c r="K250" s="189">
        <f t="shared" si="52"/>
        <v>60</v>
      </c>
      <c r="L250" s="224">
        <f t="shared" si="53"/>
        <v>60</v>
      </c>
      <c r="M250" s="192">
        <v>60</v>
      </c>
      <c r="N250" s="192"/>
      <c r="O250" s="192"/>
      <c r="P250" s="192"/>
      <c r="Q250" s="192"/>
      <c r="R250" s="193"/>
      <c r="S250" s="250"/>
      <c r="T250" s="192"/>
      <c r="U250" s="194"/>
      <c r="V250" s="195"/>
      <c r="W250" s="186">
        <f>'2.pielikums'!H58</f>
        <v>60</v>
      </c>
    </row>
    <row r="251" spans="1:23" s="1" customFormat="1" ht="15.75" customHeight="1" hidden="1">
      <c r="A251" s="315"/>
      <c r="B251" s="197" t="s">
        <v>135</v>
      </c>
      <c r="C251" s="146"/>
      <c r="D251" s="149"/>
      <c r="E251" s="148"/>
      <c r="F251" s="232">
        <f t="shared" si="51"/>
        <v>0</v>
      </c>
      <c r="G251" s="232"/>
      <c r="H251" s="232"/>
      <c r="I251" s="188">
        <v>0</v>
      </c>
      <c r="J251" s="190">
        <v>0</v>
      </c>
      <c r="K251" s="189">
        <f t="shared" si="52"/>
        <v>0</v>
      </c>
      <c r="L251" s="224">
        <f t="shared" si="53"/>
        <v>0</v>
      </c>
      <c r="M251" s="192"/>
      <c r="N251" s="192"/>
      <c r="O251" s="192"/>
      <c r="P251" s="192"/>
      <c r="Q251" s="192"/>
      <c r="R251" s="193"/>
      <c r="S251" s="250"/>
      <c r="T251" s="192"/>
      <c r="U251" s="194"/>
      <c r="V251" s="195"/>
      <c r="W251" s="198"/>
    </row>
    <row r="252" spans="1:23" s="1" customFormat="1" ht="15.75" customHeight="1">
      <c r="A252" s="313">
        <v>7</v>
      </c>
      <c r="B252" s="199" t="s">
        <v>167</v>
      </c>
      <c r="C252" s="146"/>
      <c r="D252" s="149"/>
      <c r="E252" s="148"/>
      <c r="F252" s="232">
        <f t="shared" si="51"/>
        <v>400.85</v>
      </c>
      <c r="G252" s="232">
        <v>0</v>
      </c>
      <c r="H252" s="232">
        <v>0</v>
      </c>
      <c r="I252" s="188">
        <v>165</v>
      </c>
      <c r="J252" s="190">
        <v>158</v>
      </c>
      <c r="K252" s="189">
        <f t="shared" si="52"/>
        <v>243.85</v>
      </c>
      <c r="L252" s="224">
        <f t="shared" si="53"/>
        <v>93.85</v>
      </c>
      <c r="M252" s="192">
        <v>85.85</v>
      </c>
      <c r="N252" s="192"/>
      <c r="O252" s="192"/>
      <c r="P252" s="192"/>
      <c r="Q252" s="192"/>
      <c r="R252" s="193">
        <v>8</v>
      </c>
      <c r="S252" s="250">
        <v>50</v>
      </c>
      <c r="T252" s="192">
        <v>50</v>
      </c>
      <c r="U252" s="194">
        <v>50</v>
      </c>
      <c r="V252" s="195"/>
      <c r="W252" s="198"/>
    </row>
    <row r="253" spans="1:23" s="1" customFormat="1" ht="15.75" customHeight="1" hidden="1">
      <c r="A253" s="313"/>
      <c r="B253" s="197" t="s">
        <v>135</v>
      </c>
      <c r="C253" s="146"/>
      <c r="D253" s="149"/>
      <c r="E253" s="148"/>
      <c r="F253" s="232">
        <f t="shared" si="51"/>
        <v>0</v>
      </c>
      <c r="G253" s="232"/>
      <c r="H253" s="232"/>
      <c r="I253" s="188"/>
      <c r="J253" s="190"/>
      <c r="K253" s="189">
        <f t="shared" si="52"/>
        <v>0</v>
      </c>
      <c r="L253" s="224">
        <f t="shared" si="53"/>
        <v>0</v>
      </c>
      <c r="M253" s="192"/>
      <c r="N253" s="192"/>
      <c r="O253" s="192"/>
      <c r="P253" s="192"/>
      <c r="Q253" s="192"/>
      <c r="R253" s="193"/>
      <c r="S253" s="250"/>
      <c r="T253" s="192"/>
      <c r="U253" s="194"/>
      <c r="V253" s="195"/>
      <c r="W253" s="198"/>
    </row>
    <row r="254" spans="1:23" ht="18" customHeight="1" thickBot="1">
      <c r="A254" s="316">
        <v>8</v>
      </c>
      <c r="B254" s="277" t="s">
        <v>166</v>
      </c>
      <c r="C254" s="278"/>
      <c r="D254" s="279"/>
      <c r="E254" s="280"/>
      <c r="F254" s="281">
        <f t="shared" si="51"/>
        <v>75</v>
      </c>
      <c r="G254" s="281">
        <v>7</v>
      </c>
      <c r="H254" s="281">
        <v>0.9</v>
      </c>
      <c r="I254" s="282">
        <v>15</v>
      </c>
      <c r="J254" s="284">
        <v>15</v>
      </c>
      <c r="K254" s="283">
        <f t="shared" si="52"/>
        <v>60</v>
      </c>
      <c r="L254" s="285">
        <f>M254+N254+R254</f>
        <v>15</v>
      </c>
      <c r="M254" s="286">
        <v>15</v>
      </c>
      <c r="N254" s="286"/>
      <c r="O254" s="286"/>
      <c r="P254" s="286"/>
      <c r="Q254" s="286"/>
      <c r="R254" s="287"/>
      <c r="S254" s="288">
        <v>15</v>
      </c>
      <c r="T254" s="286">
        <v>15</v>
      </c>
      <c r="U254" s="289">
        <v>15</v>
      </c>
      <c r="V254" s="185"/>
      <c r="W254" s="176"/>
    </row>
    <row r="255" spans="1:23" s="6" customFormat="1" ht="20.25" customHeight="1" thickBot="1">
      <c r="A255" s="290"/>
      <c r="B255" s="291" t="s">
        <v>49</v>
      </c>
      <c r="C255" s="292"/>
      <c r="D255" s="293"/>
      <c r="E255" s="294"/>
      <c r="F255" s="295">
        <f>F13+F24+F37+F89+F101+F127+F142+F197+F236</f>
        <v>183761.45</v>
      </c>
      <c r="G255" s="295">
        <v>12238.6</v>
      </c>
      <c r="H255" s="295">
        <v>6263.8</v>
      </c>
      <c r="I255" s="296">
        <f>I13+I24+I37+I89+I101+I127+I142+I197+I236</f>
        <v>22723.83</v>
      </c>
      <c r="J255" s="296">
        <f>J13+J24+J37+J89+J101+J127+J142+J197+J236</f>
        <v>21239.83</v>
      </c>
      <c r="K255" s="296">
        <f>K13+K24+K37+K89+K101+K127+K142+K197+K236</f>
        <v>161960.62</v>
      </c>
      <c r="L255" s="297">
        <f aca="true" t="shared" si="54" ref="L255:V255">L13+L24+L37+L89+L101+L127+L142+L197+L236</f>
        <v>21691.5</v>
      </c>
      <c r="M255" s="296">
        <f t="shared" si="54"/>
        <v>8809.5</v>
      </c>
      <c r="N255" s="296">
        <f t="shared" si="54"/>
        <v>11959</v>
      </c>
      <c r="O255" s="296">
        <f t="shared" si="54"/>
        <v>0</v>
      </c>
      <c r="P255" s="296">
        <f t="shared" si="54"/>
        <v>0</v>
      </c>
      <c r="Q255" s="296">
        <f t="shared" si="54"/>
        <v>0</v>
      </c>
      <c r="R255" s="298">
        <f t="shared" si="54"/>
        <v>923</v>
      </c>
      <c r="S255" s="299">
        <f t="shared" si="54"/>
        <v>37132.5</v>
      </c>
      <c r="T255" s="300">
        <f t="shared" si="54"/>
        <v>53562.619999999995</v>
      </c>
      <c r="U255" s="301">
        <f t="shared" si="54"/>
        <v>49574</v>
      </c>
      <c r="V255" s="276">
        <f t="shared" si="54"/>
        <v>0</v>
      </c>
      <c r="W255" s="202">
        <f>SUM(W13:W254)</f>
        <v>190615.17650000006</v>
      </c>
    </row>
    <row r="256" spans="1:23" ht="12.75">
      <c r="A256" s="103"/>
      <c r="B256" s="18"/>
      <c r="C256" s="105"/>
      <c r="D256" s="18"/>
      <c r="E256" s="18"/>
      <c r="I256" s="201"/>
      <c r="J256" s="201"/>
      <c r="K256" s="18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</row>
    <row r="257" spans="1:23" ht="12.75" hidden="1">
      <c r="A257"/>
      <c r="B257"/>
      <c r="C257"/>
      <c r="D257"/>
      <c r="E257" t="s">
        <v>220</v>
      </c>
      <c r="F257" s="239">
        <f aca="true" t="shared" si="55" ref="F257:W257">F11-F255</f>
        <v>0</v>
      </c>
      <c r="G257" s="239">
        <f t="shared" si="55"/>
        <v>0</v>
      </c>
      <c r="H257" s="239">
        <f t="shared" si="55"/>
        <v>0</v>
      </c>
      <c r="I257" s="239">
        <f t="shared" si="55"/>
        <v>0</v>
      </c>
      <c r="J257" s="239">
        <f t="shared" si="55"/>
        <v>0</v>
      </c>
      <c r="K257" s="239">
        <f>K11-K255</f>
        <v>0</v>
      </c>
      <c r="L257" s="239">
        <f t="shared" si="55"/>
        <v>0</v>
      </c>
      <c r="M257" s="239">
        <f t="shared" si="55"/>
        <v>0</v>
      </c>
      <c r="N257" s="239">
        <f t="shared" si="55"/>
        <v>0</v>
      </c>
      <c r="O257" s="239">
        <f t="shared" si="55"/>
        <v>0</v>
      </c>
      <c r="P257" s="239">
        <f t="shared" si="55"/>
        <v>0</v>
      </c>
      <c r="Q257" s="239">
        <f t="shared" si="55"/>
        <v>0</v>
      </c>
      <c r="R257" s="239">
        <f t="shared" si="55"/>
        <v>0</v>
      </c>
      <c r="S257" s="239">
        <f t="shared" si="55"/>
        <v>0</v>
      </c>
      <c r="T257" s="239">
        <f t="shared" si="55"/>
        <v>0</v>
      </c>
      <c r="U257" s="239">
        <f t="shared" si="55"/>
        <v>0</v>
      </c>
      <c r="V257" s="239">
        <f t="shared" si="55"/>
        <v>0</v>
      </c>
      <c r="W257" s="239">
        <f t="shared" si="55"/>
        <v>0</v>
      </c>
    </row>
    <row r="258" spans="1:23" ht="12.75">
      <c r="A258"/>
      <c r="B258"/>
      <c r="C258"/>
      <c r="D258"/>
      <c r="E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>
      <c r="A275"/>
      <c r="B275"/>
      <c r="C275"/>
      <c r="D275"/>
      <c r="E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>
      <c r="A276"/>
      <c r="B276"/>
      <c r="C276"/>
      <c r="D276"/>
      <c r="E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>
      <c r="A277"/>
      <c r="B277"/>
      <c r="C277"/>
      <c r="D277"/>
      <c r="E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>
      <c r="A278"/>
      <c r="B278"/>
      <c r="C278"/>
      <c r="D278"/>
      <c r="E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>
      <c r="A279"/>
      <c r="B279"/>
      <c r="C279"/>
      <c r="D279"/>
      <c r="E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>
      <c r="A280"/>
      <c r="B280"/>
      <c r="C280"/>
      <c r="D280"/>
      <c r="E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>
      <c r="A281"/>
      <c r="B281"/>
      <c r="C281"/>
      <c r="D281"/>
      <c r="E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>
      <c r="A282"/>
      <c r="B282"/>
      <c r="C282"/>
      <c r="D282"/>
      <c r="E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>
      <c r="A283"/>
      <c r="B283"/>
      <c r="C283"/>
      <c r="D283"/>
      <c r="E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>
      <c r="A284"/>
      <c r="B284"/>
      <c r="C284"/>
      <c r="D284"/>
      <c r="E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>
      <c r="A285"/>
      <c r="B285"/>
      <c r="C285"/>
      <c r="D285"/>
      <c r="E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>
      <c r="A286"/>
      <c r="B286"/>
      <c r="C286"/>
      <c r="D286"/>
      <c r="E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>
      <c r="A287"/>
      <c r="B287"/>
      <c r="C287"/>
      <c r="D287"/>
      <c r="E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>
      <c r="A288"/>
      <c r="B288"/>
      <c r="C288"/>
      <c r="D288"/>
      <c r="E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>
      <c r="A289"/>
      <c r="B289"/>
      <c r="C289"/>
      <c r="D289"/>
      <c r="E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>
      <c r="A290"/>
      <c r="B290"/>
      <c r="C290"/>
      <c r="D290"/>
      <c r="E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>
      <c r="A291"/>
      <c r="B291"/>
      <c r="C291"/>
      <c r="D291"/>
      <c r="E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>
      <c r="A292"/>
      <c r="B292"/>
      <c r="C292"/>
      <c r="D292"/>
      <c r="E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>
      <c r="A293"/>
      <c r="B293"/>
      <c r="C293"/>
      <c r="D293"/>
      <c r="E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>
      <c r="A294"/>
      <c r="B294"/>
      <c r="C294"/>
      <c r="D294"/>
      <c r="E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>
      <c r="A295"/>
      <c r="B295"/>
      <c r="C295"/>
      <c r="D295"/>
      <c r="E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>
      <c r="A296"/>
      <c r="B296"/>
      <c r="C296"/>
      <c r="D296"/>
      <c r="E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>
      <c r="A297"/>
      <c r="B297"/>
      <c r="C297"/>
      <c r="D297"/>
      <c r="E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>
      <c r="A298"/>
      <c r="B298"/>
      <c r="C298"/>
      <c r="D298"/>
      <c r="E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>
      <c r="A299"/>
      <c r="B299"/>
      <c r="C299"/>
      <c r="D299"/>
      <c r="E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>
      <c r="A300"/>
      <c r="B300"/>
      <c r="C300"/>
      <c r="D300"/>
      <c r="E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>
      <c r="A301"/>
      <c r="B301"/>
      <c r="C301"/>
      <c r="D301"/>
      <c r="E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>
      <c r="A302"/>
      <c r="B302"/>
      <c r="C302"/>
      <c r="D302"/>
      <c r="E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>
      <c r="A303"/>
      <c r="B303"/>
      <c r="C303"/>
      <c r="D303"/>
      <c r="E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>
      <c r="A304"/>
      <c r="B304"/>
      <c r="C304"/>
      <c r="D304"/>
      <c r="E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>
      <c r="A305"/>
      <c r="B305"/>
      <c r="C305"/>
      <c r="D305"/>
      <c r="E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>
      <c r="A306"/>
      <c r="B306"/>
      <c r="C306"/>
      <c r="D306"/>
      <c r="E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>
      <c r="A307"/>
      <c r="B307"/>
      <c r="C307"/>
      <c r="D307"/>
      <c r="E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>
      <c r="A308"/>
      <c r="B308"/>
      <c r="C308"/>
      <c r="D308"/>
      <c r="E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>
      <c r="A309"/>
      <c r="B309"/>
      <c r="C309"/>
      <c r="D309"/>
      <c r="E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/>
      <c r="B310"/>
      <c r="C310"/>
      <c r="D310"/>
      <c r="E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/>
      <c r="B311"/>
      <c r="C311"/>
      <c r="D311"/>
      <c r="E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/>
      <c r="B312"/>
      <c r="C312"/>
      <c r="D312"/>
      <c r="E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/>
      <c r="B313"/>
      <c r="C313"/>
      <c r="D313"/>
      <c r="E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/>
      <c r="B314"/>
      <c r="C314"/>
      <c r="D314"/>
      <c r="E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/>
      <c r="B315"/>
      <c r="C315"/>
      <c r="D315"/>
      <c r="E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/>
      <c r="B316"/>
      <c r="C316"/>
      <c r="D316"/>
      <c r="E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/>
      <c r="B317"/>
      <c r="C317"/>
      <c r="D317"/>
      <c r="E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/>
      <c r="B318"/>
      <c r="C318"/>
      <c r="D318"/>
      <c r="E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>
      <c r="A319"/>
      <c r="B319"/>
      <c r="C319"/>
      <c r="D319"/>
      <c r="E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>
      <c r="A320"/>
      <c r="B320"/>
      <c r="C320"/>
      <c r="D320"/>
      <c r="E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>
      <c r="A321"/>
      <c r="B321"/>
      <c r="C321"/>
      <c r="D321"/>
      <c r="E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>
      <c r="A322"/>
      <c r="B322"/>
      <c r="C322"/>
      <c r="D322"/>
      <c r="E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>
      <c r="A323"/>
      <c r="B323"/>
      <c r="C323"/>
      <c r="D323"/>
      <c r="E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>
      <c r="A324"/>
      <c r="B324"/>
      <c r="C324"/>
      <c r="D324"/>
      <c r="E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>
      <c r="A325"/>
      <c r="B325"/>
      <c r="C325"/>
      <c r="D325"/>
      <c r="E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>
      <c r="A326"/>
      <c r="B326"/>
      <c r="C326"/>
      <c r="D326"/>
      <c r="E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>
      <c r="A327"/>
      <c r="B327"/>
      <c r="C327"/>
      <c r="D327"/>
      <c r="E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>
      <c r="A328"/>
      <c r="B328"/>
      <c r="C328"/>
      <c r="D328"/>
      <c r="E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>
      <c r="A329"/>
      <c r="B329"/>
      <c r="C329"/>
      <c r="D329"/>
      <c r="E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>
      <c r="A330"/>
      <c r="B330"/>
      <c r="C330"/>
      <c r="D330"/>
      <c r="E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>
      <c r="A331"/>
      <c r="B331"/>
      <c r="C331"/>
      <c r="D331"/>
      <c r="E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>
      <c r="A332"/>
      <c r="B332"/>
      <c r="C332"/>
      <c r="D332"/>
      <c r="E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>
      <c r="A333"/>
      <c r="B333"/>
      <c r="C333"/>
      <c r="D333"/>
      <c r="E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>
      <c r="A334"/>
      <c r="B334"/>
      <c r="C334"/>
      <c r="D334"/>
      <c r="E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>
      <c r="A335"/>
      <c r="B335"/>
      <c r="C335"/>
      <c r="D335"/>
      <c r="E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>
      <c r="A336"/>
      <c r="B336"/>
      <c r="C336"/>
      <c r="D336"/>
      <c r="E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>
      <c r="A337"/>
      <c r="B337"/>
      <c r="C337"/>
      <c r="D337"/>
      <c r="E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>
      <c r="A338"/>
      <c r="B338"/>
      <c r="C338"/>
      <c r="D338"/>
      <c r="E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>
      <c r="A339"/>
      <c r="B339"/>
      <c r="C339"/>
      <c r="D339"/>
      <c r="E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>
      <c r="A340"/>
      <c r="B340"/>
      <c r="C340"/>
      <c r="D340"/>
      <c r="E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>
      <c r="A341"/>
      <c r="B341"/>
      <c r="C341"/>
      <c r="D341"/>
      <c r="E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>
      <c r="A342"/>
      <c r="B342"/>
      <c r="C342"/>
      <c r="D342"/>
      <c r="E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>
      <c r="A343"/>
      <c r="B343"/>
      <c r="C343"/>
      <c r="D343"/>
      <c r="E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>
      <c r="A344"/>
      <c r="B344"/>
      <c r="C344"/>
      <c r="D344"/>
      <c r="E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>
      <c r="A345"/>
      <c r="B345"/>
      <c r="C345"/>
      <c r="D345"/>
      <c r="E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>
      <c r="A346"/>
      <c r="B346"/>
      <c r="C346"/>
      <c r="D346"/>
      <c r="E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>
      <c r="A347"/>
      <c r="B347"/>
      <c r="C347"/>
      <c r="D347"/>
      <c r="E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>
      <c r="A348"/>
      <c r="B348"/>
      <c r="C348"/>
      <c r="D348"/>
      <c r="E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>
      <c r="A349"/>
      <c r="B349"/>
      <c r="C349"/>
      <c r="D349"/>
      <c r="E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>
      <c r="A350"/>
      <c r="B350"/>
      <c r="C350"/>
      <c r="D350"/>
      <c r="E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>
      <c r="A351"/>
      <c r="B351"/>
      <c r="C351"/>
      <c r="D351"/>
      <c r="E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>
      <c r="A352"/>
      <c r="B352"/>
      <c r="C352"/>
      <c r="D352"/>
      <c r="E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>
      <c r="A353"/>
      <c r="B353"/>
      <c r="C353"/>
      <c r="D353"/>
      <c r="E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>
      <c r="A354"/>
      <c r="B354"/>
      <c r="C354"/>
      <c r="D354"/>
      <c r="E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>
      <c r="A355"/>
      <c r="B355"/>
      <c r="C355"/>
      <c r="D355"/>
      <c r="E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>
      <c r="A356"/>
      <c r="B356"/>
      <c r="C356"/>
      <c r="D356"/>
      <c r="E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>
      <c r="A357"/>
      <c r="B357"/>
      <c r="C357"/>
      <c r="D357"/>
      <c r="E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>
      <c r="A358"/>
      <c r="B358"/>
      <c r="C358"/>
      <c r="D358"/>
      <c r="E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/>
      <c r="B359"/>
      <c r="C359"/>
      <c r="D359"/>
      <c r="E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/>
      <c r="B360"/>
      <c r="C360"/>
      <c r="D360"/>
      <c r="E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/>
      <c r="B361"/>
      <c r="C361"/>
      <c r="D361"/>
      <c r="E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/>
      <c r="B362"/>
      <c r="C362"/>
      <c r="D362"/>
      <c r="E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/>
      <c r="B363"/>
      <c r="C363"/>
      <c r="D363"/>
      <c r="E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/>
      <c r="B364"/>
      <c r="C364"/>
      <c r="D364"/>
      <c r="E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/>
      <c r="B365"/>
      <c r="C365"/>
      <c r="D365"/>
      <c r="E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/>
      <c r="B366"/>
      <c r="C366"/>
      <c r="D366"/>
      <c r="E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/>
      <c r="B367"/>
      <c r="C367"/>
      <c r="D367"/>
      <c r="E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/>
      <c r="B368"/>
      <c r="C368"/>
      <c r="D368"/>
      <c r="E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/>
      <c r="B369"/>
      <c r="C369"/>
      <c r="D369"/>
      <c r="E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/>
      <c r="B370"/>
      <c r="C370"/>
      <c r="D370"/>
      <c r="E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/>
      <c r="B371"/>
      <c r="C371"/>
      <c r="D371"/>
      <c r="E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>
      <c r="A372"/>
      <c r="B372"/>
      <c r="C372"/>
      <c r="D372"/>
      <c r="E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>
      <c r="A373"/>
      <c r="B373"/>
      <c r="C373"/>
      <c r="D373"/>
      <c r="E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/>
      <c r="B374"/>
      <c r="C374"/>
      <c r="D374"/>
      <c r="E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/>
      <c r="B375"/>
      <c r="C375"/>
      <c r="D375"/>
      <c r="E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/>
      <c r="B376"/>
      <c r="C376"/>
      <c r="D376"/>
      <c r="E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/>
      <c r="B377"/>
      <c r="C377"/>
      <c r="D377"/>
      <c r="E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/>
      <c r="B378"/>
      <c r="C378"/>
      <c r="D378"/>
      <c r="E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/>
      <c r="B379"/>
      <c r="C379"/>
      <c r="D379"/>
      <c r="E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/>
      <c r="B380"/>
      <c r="C380"/>
      <c r="D380"/>
      <c r="E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/>
      <c r="B381"/>
      <c r="C381"/>
      <c r="D381"/>
      <c r="E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/>
      <c r="B382"/>
      <c r="C382"/>
      <c r="D382"/>
      <c r="E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/>
      <c r="B383"/>
      <c r="C383"/>
      <c r="D383"/>
      <c r="E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/>
      <c r="B384"/>
      <c r="C384"/>
      <c r="D384"/>
      <c r="E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/>
      <c r="B385"/>
      <c r="C385"/>
      <c r="D385"/>
      <c r="E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>
      <c r="A386"/>
      <c r="B386"/>
      <c r="C386"/>
      <c r="D386"/>
      <c r="E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/>
      <c r="B387"/>
      <c r="C387"/>
      <c r="D387"/>
      <c r="E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/>
      <c r="B388"/>
      <c r="C388"/>
      <c r="D388"/>
      <c r="E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/>
      <c r="B389"/>
      <c r="C389"/>
      <c r="D389"/>
      <c r="E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/>
      <c r="B390"/>
      <c r="C390"/>
      <c r="D390"/>
      <c r="E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/>
      <c r="B391"/>
      <c r="C391"/>
      <c r="D391"/>
      <c r="E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/>
      <c r="B392"/>
      <c r="C392"/>
      <c r="D392"/>
      <c r="E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/>
      <c r="B393"/>
      <c r="C393"/>
      <c r="D393"/>
      <c r="E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/>
      <c r="B394"/>
      <c r="C394"/>
      <c r="D394"/>
      <c r="E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/>
      <c r="B395"/>
      <c r="C395"/>
      <c r="D395"/>
      <c r="E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/>
      <c r="B396"/>
      <c r="C396"/>
      <c r="D396"/>
      <c r="E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/>
      <c r="B397"/>
      <c r="C397"/>
      <c r="D397"/>
      <c r="E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/>
      <c r="B398"/>
      <c r="C398"/>
      <c r="D398"/>
      <c r="E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/>
      <c r="B399"/>
      <c r="C399"/>
      <c r="D399"/>
      <c r="E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/>
      <c r="B400"/>
      <c r="C400"/>
      <c r="D400"/>
      <c r="E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/>
      <c r="B401"/>
      <c r="C401"/>
      <c r="D401"/>
      <c r="E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/>
      <c r="B402"/>
      <c r="C402"/>
      <c r="D402"/>
      <c r="E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/>
      <c r="B403"/>
      <c r="C403"/>
      <c r="D403"/>
      <c r="E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/>
      <c r="B404"/>
      <c r="C404"/>
      <c r="D404"/>
      <c r="E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/>
      <c r="B405"/>
      <c r="C405"/>
      <c r="D405"/>
      <c r="E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/>
      <c r="B406"/>
      <c r="C406"/>
      <c r="D406"/>
      <c r="E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/>
      <c r="B407"/>
      <c r="C407"/>
      <c r="D407"/>
      <c r="E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/>
      <c r="B408"/>
      <c r="C408"/>
      <c r="D408"/>
      <c r="E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2.75">
      <c r="A409"/>
      <c r="B409"/>
      <c r="C409"/>
      <c r="D409"/>
      <c r="E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2.75">
      <c r="A410"/>
      <c r="B410"/>
      <c r="C410"/>
      <c r="D410"/>
      <c r="E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2.75">
      <c r="A411"/>
      <c r="B411"/>
      <c r="C411"/>
      <c r="D411"/>
      <c r="E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2.75">
      <c r="A412"/>
      <c r="B412"/>
      <c r="C412"/>
      <c r="D412"/>
      <c r="E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2.75">
      <c r="A413"/>
      <c r="B413"/>
      <c r="C413"/>
      <c r="D413"/>
      <c r="E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2.75">
      <c r="A414"/>
      <c r="B414"/>
      <c r="C414"/>
      <c r="D414"/>
      <c r="E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2.75">
      <c r="A415"/>
      <c r="B415"/>
      <c r="C415"/>
      <c r="D415"/>
      <c r="E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2.75">
      <c r="A416"/>
      <c r="B416"/>
      <c r="C416"/>
      <c r="D416"/>
      <c r="E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2.75">
      <c r="A417"/>
      <c r="B417"/>
      <c r="C417"/>
      <c r="D417"/>
      <c r="E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2.75">
      <c r="A418"/>
      <c r="B418"/>
      <c r="C418"/>
      <c r="D418"/>
      <c r="E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2.75">
      <c r="A419"/>
      <c r="B419"/>
      <c r="C419"/>
      <c r="D419"/>
      <c r="E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2.75">
      <c r="A420"/>
      <c r="B420"/>
      <c r="C420"/>
      <c r="D420"/>
      <c r="E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2.75">
      <c r="A421"/>
      <c r="B421"/>
      <c r="C421"/>
      <c r="D421"/>
      <c r="E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/>
      <c r="B422"/>
      <c r="C422"/>
      <c r="D422"/>
      <c r="E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/>
      <c r="B423"/>
      <c r="C423"/>
      <c r="D423"/>
      <c r="E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2.75">
      <c r="A424"/>
      <c r="B424"/>
      <c r="C424"/>
      <c r="D424"/>
      <c r="E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/>
      <c r="B425"/>
      <c r="C425"/>
      <c r="D425"/>
      <c r="E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2.75">
      <c r="A426"/>
      <c r="B426"/>
      <c r="C426"/>
      <c r="D426"/>
      <c r="E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2.75">
      <c r="A427"/>
      <c r="B427"/>
      <c r="C427"/>
      <c r="D427"/>
      <c r="E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2.75">
      <c r="A428"/>
      <c r="B428"/>
      <c r="C428"/>
      <c r="D428"/>
      <c r="E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2.75">
      <c r="A429"/>
      <c r="B429"/>
      <c r="C429"/>
      <c r="D429"/>
      <c r="E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2.75">
      <c r="A430"/>
      <c r="B430"/>
      <c r="C430"/>
      <c r="D430"/>
      <c r="E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2.75">
      <c r="A431"/>
      <c r="B431"/>
      <c r="C431"/>
      <c r="D431"/>
      <c r="E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2.75">
      <c r="A432"/>
      <c r="B432"/>
      <c r="C432"/>
      <c r="D432"/>
      <c r="E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2.75">
      <c r="A433"/>
      <c r="B433"/>
      <c r="C433"/>
      <c r="D433"/>
      <c r="E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2.75">
      <c r="A434"/>
      <c r="B434"/>
      <c r="C434"/>
      <c r="D434"/>
      <c r="E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2.75">
      <c r="A435"/>
      <c r="B435"/>
      <c r="C435"/>
      <c r="D435"/>
      <c r="E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2.75">
      <c r="A436"/>
      <c r="B436"/>
      <c r="C436"/>
      <c r="D436"/>
      <c r="E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/>
      <c r="B437"/>
      <c r="C437"/>
      <c r="D437"/>
      <c r="E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ht="12.75">
      <c r="A438"/>
      <c r="B438"/>
      <c r="C438"/>
      <c r="D438"/>
      <c r="E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ht="12.75">
      <c r="A439"/>
      <c r="B439"/>
      <c r="C439"/>
      <c r="D439"/>
      <c r="E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ht="12.75">
      <c r="A440"/>
      <c r="B440"/>
      <c r="C440"/>
      <c r="D440"/>
      <c r="E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ht="12.75">
      <c r="A441"/>
      <c r="B441"/>
      <c r="C441"/>
      <c r="D441"/>
      <c r="E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ht="12.75">
      <c r="A442"/>
      <c r="B442"/>
      <c r="C442"/>
      <c r="D442"/>
      <c r="E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ht="12.75">
      <c r="A443"/>
      <c r="B443"/>
      <c r="C443"/>
      <c r="D443"/>
      <c r="E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ht="12.75">
      <c r="A444"/>
      <c r="B444"/>
      <c r="C444"/>
      <c r="D444"/>
      <c r="E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ht="12.75">
      <c r="A445"/>
      <c r="B445"/>
      <c r="C445"/>
      <c r="D445"/>
      <c r="E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ht="12.75">
      <c r="A446"/>
      <c r="B446"/>
      <c r="C446"/>
      <c r="D446"/>
      <c r="E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ht="12.75">
      <c r="A447"/>
      <c r="B447"/>
      <c r="C447"/>
      <c r="D447"/>
      <c r="E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ht="12.75">
      <c r="A448"/>
      <c r="B448"/>
      <c r="C448"/>
      <c r="D448"/>
      <c r="E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ht="12.75">
      <c r="A449"/>
      <c r="B449"/>
      <c r="C449"/>
      <c r="D449"/>
      <c r="E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ht="12.75">
      <c r="A450"/>
      <c r="B450"/>
      <c r="C450"/>
      <c r="D450"/>
      <c r="E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ht="12.75">
      <c r="A451"/>
      <c r="B451"/>
      <c r="C451"/>
      <c r="D451"/>
      <c r="E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ht="12.75">
      <c r="A452"/>
      <c r="B452"/>
      <c r="C452"/>
      <c r="D452"/>
      <c r="E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ht="12.75">
      <c r="A453"/>
      <c r="B453"/>
      <c r="C453"/>
      <c r="D453"/>
      <c r="E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ht="12.75">
      <c r="A454"/>
      <c r="B454"/>
      <c r="C454"/>
      <c r="D454"/>
      <c r="E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ht="12.75">
      <c r="A455"/>
      <c r="B455"/>
      <c r="C455"/>
      <c r="D455"/>
      <c r="E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ht="12.75">
      <c r="A456"/>
      <c r="B456"/>
      <c r="C456"/>
      <c r="D456"/>
      <c r="E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ht="12.75">
      <c r="A457"/>
      <c r="B457"/>
      <c r="C457"/>
      <c r="D457"/>
      <c r="E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ht="12.75">
      <c r="A458"/>
      <c r="B458"/>
      <c r="C458"/>
      <c r="D458"/>
      <c r="E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ht="12.75">
      <c r="A459"/>
      <c r="B459"/>
      <c r="C459"/>
      <c r="D459"/>
      <c r="E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ht="12.75">
      <c r="A460"/>
      <c r="B460"/>
      <c r="C460"/>
      <c r="D460"/>
      <c r="E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ht="12.75">
      <c r="A461"/>
      <c r="B461"/>
      <c r="C461"/>
      <c r="D461"/>
      <c r="E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ht="12.75">
      <c r="A462"/>
      <c r="B462"/>
      <c r="C462"/>
      <c r="D462"/>
      <c r="E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ht="12.75">
      <c r="A463"/>
      <c r="B463"/>
      <c r="C463"/>
      <c r="D463"/>
      <c r="E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ht="12.75">
      <c r="A464"/>
      <c r="B464"/>
      <c r="C464"/>
      <c r="D464"/>
      <c r="E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ht="12.75">
      <c r="A465"/>
      <c r="B465"/>
      <c r="C465"/>
      <c r="D465"/>
      <c r="E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ht="12.75">
      <c r="A466"/>
      <c r="B466"/>
      <c r="C466"/>
      <c r="D466"/>
      <c r="E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ht="12.75">
      <c r="A467"/>
      <c r="B467"/>
      <c r="C467"/>
      <c r="D467"/>
      <c r="E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ht="12.75">
      <c r="A468"/>
      <c r="B468"/>
      <c r="C468"/>
      <c r="D468"/>
      <c r="E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ht="12.75">
      <c r="A469"/>
      <c r="B469"/>
      <c r="C469"/>
      <c r="D469"/>
      <c r="E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2.75">
      <c r="A470"/>
      <c r="B470"/>
      <c r="C470"/>
      <c r="D470"/>
      <c r="E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ht="12.75">
      <c r="A471"/>
      <c r="B471"/>
      <c r="C471"/>
      <c r="D471"/>
      <c r="E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ht="12.75">
      <c r="A472"/>
      <c r="B472"/>
      <c r="C472"/>
      <c r="D472"/>
      <c r="E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/>
      <c r="B473"/>
      <c r="C473"/>
      <c r="D473"/>
      <c r="E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>
      <c r="A474"/>
      <c r="B474"/>
      <c r="C474"/>
      <c r="D474"/>
      <c r="E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/>
      <c r="B475"/>
      <c r="C475"/>
      <c r="D475"/>
      <c r="E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>
      <c r="A476"/>
      <c r="B476"/>
      <c r="C476"/>
      <c r="D476"/>
      <c r="E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/>
      <c r="B477"/>
      <c r="C477"/>
      <c r="D477"/>
      <c r="E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/>
      <c r="B478"/>
      <c r="C478"/>
      <c r="D478"/>
      <c r="E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/>
      <c r="B479"/>
      <c r="C479"/>
      <c r="D479"/>
      <c r="E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ht="12.75">
      <c r="A480"/>
      <c r="B480"/>
      <c r="C480"/>
      <c r="D480"/>
      <c r="E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ht="12.75">
      <c r="A481"/>
      <c r="B481"/>
      <c r="C481"/>
      <c r="D481"/>
      <c r="E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ht="12.75">
      <c r="A482"/>
      <c r="B482"/>
      <c r="C482"/>
      <c r="D482"/>
      <c r="E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ht="12.75">
      <c r="A483"/>
      <c r="B483"/>
      <c r="C483"/>
      <c r="D483"/>
      <c r="E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ht="12.75">
      <c r="A484"/>
      <c r="B484"/>
      <c r="C484"/>
      <c r="D484"/>
      <c r="E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ht="12.75">
      <c r="A485"/>
      <c r="B485"/>
      <c r="C485"/>
      <c r="D485"/>
      <c r="E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ht="12.75">
      <c r="A486"/>
      <c r="B486"/>
      <c r="C486"/>
      <c r="D486"/>
      <c r="E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ht="12.75">
      <c r="A487"/>
      <c r="B487"/>
      <c r="C487"/>
      <c r="D487"/>
      <c r="E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ht="12.75">
      <c r="A488"/>
      <c r="B488"/>
      <c r="C488"/>
      <c r="D488"/>
      <c r="E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ht="12.75">
      <c r="A489"/>
      <c r="B489"/>
      <c r="C489"/>
      <c r="D489"/>
      <c r="E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ht="12.75">
      <c r="A490"/>
      <c r="B490"/>
      <c r="C490"/>
      <c r="D490"/>
      <c r="E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ht="12.75">
      <c r="A491"/>
      <c r="B491"/>
      <c r="C491"/>
      <c r="D491"/>
      <c r="E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ht="12.75">
      <c r="A492"/>
      <c r="B492"/>
      <c r="C492"/>
      <c r="D492"/>
      <c r="E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ht="12.75">
      <c r="A493"/>
      <c r="B493"/>
      <c r="C493"/>
      <c r="D493"/>
      <c r="E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ht="12.75">
      <c r="A494"/>
      <c r="B494"/>
      <c r="C494"/>
      <c r="D494"/>
      <c r="E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ht="12.75">
      <c r="A495"/>
      <c r="B495"/>
      <c r="C495"/>
      <c r="D495"/>
      <c r="E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ht="12.75">
      <c r="A496"/>
      <c r="B496"/>
      <c r="C496"/>
      <c r="D496"/>
      <c r="E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ht="12.75">
      <c r="A497"/>
      <c r="B497"/>
      <c r="C497"/>
      <c r="D497"/>
      <c r="E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ht="12.75">
      <c r="A498"/>
      <c r="B498"/>
      <c r="C498"/>
      <c r="D498"/>
      <c r="E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ht="12.75">
      <c r="A499"/>
      <c r="B499"/>
      <c r="C499"/>
      <c r="D499"/>
      <c r="E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ht="12.75">
      <c r="A500"/>
      <c r="B500"/>
      <c r="C500"/>
      <c r="D500"/>
      <c r="E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ht="12.75">
      <c r="A501"/>
      <c r="B501"/>
      <c r="C501"/>
      <c r="D501"/>
      <c r="E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ht="12.75">
      <c r="A502"/>
      <c r="B502"/>
      <c r="C502"/>
      <c r="D502"/>
      <c r="E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ht="12.75">
      <c r="A503"/>
      <c r="B503"/>
      <c r="C503"/>
      <c r="D503"/>
      <c r="E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ht="12.75">
      <c r="A504"/>
      <c r="B504"/>
      <c r="C504"/>
      <c r="D504"/>
      <c r="E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ht="12.75">
      <c r="A505"/>
      <c r="B505"/>
      <c r="C505"/>
      <c r="D505"/>
      <c r="E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ht="12.75">
      <c r="A506"/>
      <c r="B506"/>
      <c r="C506"/>
      <c r="D506"/>
      <c r="E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ht="12.75">
      <c r="A507"/>
      <c r="B507"/>
      <c r="C507"/>
      <c r="D507"/>
      <c r="E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ht="12.75">
      <c r="A508"/>
      <c r="B508"/>
      <c r="C508"/>
      <c r="D508"/>
      <c r="E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ht="12.75">
      <c r="A509"/>
      <c r="B509"/>
      <c r="C509"/>
      <c r="D509"/>
      <c r="E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ht="12.75">
      <c r="A510"/>
      <c r="B510"/>
      <c r="C510"/>
      <c r="D510"/>
      <c r="E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ht="12.75">
      <c r="A511"/>
      <c r="B511"/>
      <c r="C511"/>
      <c r="D511"/>
      <c r="E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ht="12.75">
      <c r="A512"/>
      <c r="B512"/>
      <c r="C512"/>
      <c r="D512"/>
      <c r="E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ht="12.75">
      <c r="A513"/>
      <c r="B513"/>
      <c r="C513"/>
      <c r="D513"/>
      <c r="E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ht="12.75">
      <c r="A514"/>
      <c r="B514"/>
      <c r="C514"/>
      <c r="D514"/>
      <c r="E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ht="12.75">
      <c r="A515"/>
      <c r="B515"/>
      <c r="C515"/>
      <c r="D515"/>
      <c r="E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ht="12.75">
      <c r="A516"/>
      <c r="B516"/>
      <c r="C516"/>
      <c r="D516"/>
      <c r="E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ht="12.75">
      <c r="A517"/>
      <c r="B517"/>
      <c r="C517"/>
      <c r="D517"/>
      <c r="E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ht="12.75">
      <c r="A518"/>
      <c r="B518"/>
      <c r="C518"/>
      <c r="D518"/>
      <c r="E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ht="12.75">
      <c r="A519"/>
      <c r="B519"/>
      <c r="C519"/>
      <c r="D519"/>
      <c r="E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ht="12.75">
      <c r="A520"/>
      <c r="B520"/>
      <c r="C520"/>
      <c r="D520"/>
      <c r="E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ht="12.75">
      <c r="A521"/>
      <c r="B521"/>
      <c r="C521"/>
      <c r="D521"/>
      <c r="E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ht="12.75">
      <c r="A522"/>
      <c r="B522"/>
      <c r="C522"/>
      <c r="D522"/>
      <c r="E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ht="12.75">
      <c r="A523"/>
      <c r="B523"/>
      <c r="C523"/>
      <c r="D523"/>
      <c r="E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ht="12.75">
      <c r="A524"/>
      <c r="B524"/>
      <c r="C524"/>
      <c r="D524"/>
      <c r="E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ht="12.75">
      <c r="A525"/>
      <c r="B525"/>
      <c r="C525"/>
      <c r="D525"/>
      <c r="E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ht="12.75">
      <c r="A526"/>
      <c r="B526"/>
      <c r="C526"/>
      <c r="D526"/>
      <c r="E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ht="12.75">
      <c r="A527"/>
      <c r="B527"/>
      <c r="C527"/>
      <c r="D527"/>
      <c r="E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ht="12.75">
      <c r="A528"/>
      <c r="B528"/>
      <c r="C528"/>
      <c r="D528"/>
      <c r="E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ht="12.75">
      <c r="A529"/>
      <c r="B529"/>
      <c r="C529"/>
      <c r="D529"/>
      <c r="E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ht="12.75">
      <c r="A530"/>
      <c r="B530"/>
      <c r="C530"/>
      <c r="D530"/>
      <c r="E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ht="12.75">
      <c r="A531"/>
      <c r="B531"/>
      <c r="C531"/>
      <c r="D531"/>
      <c r="E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ht="12.75">
      <c r="A532"/>
      <c r="B532"/>
      <c r="C532"/>
      <c r="D532"/>
      <c r="E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ht="12.75">
      <c r="A533"/>
      <c r="B533"/>
      <c r="C533"/>
      <c r="D533"/>
      <c r="E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ht="12.75">
      <c r="A534"/>
      <c r="B534"/>
      <c r="C534"/>
      <c r="D534"/>
      <c r="E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ht="12.75">
      <c r="A535"/>
      <c r="B535"/>
      <c r="C535"/>
      <c r="D535"/>
      <c r="E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ht="12.75">
      <c r="A536"/>
      <c r="B536"/>
      <c r="C536"/>
      <c r="D536"/>
      <c r="E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ht="12.75">
      <c r="A537"/>
      <c r="B537"/>
      <c r="C537"/>
      <c r="D537"/>
      <c r="E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ht="12.75">
      <c r="A538"/>
      <c r="B538"/>
      <c r="C538"/>
      <c r="D538"/>
      <c r="E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ht="12.75">
      <c r="A539"/>
      <c r="B539"/>
      <c r="C539"/>
      <c r="D539"/>
      <c r="E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ht="12.75">
      <c r="A540"/>
      <c r="B540"/>
      <c r="C540"/>
      <c r="D540"/>
      <c r="E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ht="12.75">
      <c r="A541"/>
      <c r="B541"/>
      <c r="C541"/>
      <c r="D541"/>
      <c r="E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ht="12.75">
      <c r="A542"/>
      <c r="B542"/>
      <c r="C542"/>
      <c r="D542"/>
      <c r="E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ht="12.75">
      <c r="A543"/>
      <c r="B543"/>
      <c r="C543"/>
      <c r="D543"/>
      <c r="E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ht="12.75">
      <c r="A544"/>
      <c r="B544"/>
      <c r="C544"/>
      <c r="D544"/>
      <c r="E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ht="12.75">
      <c r="A545"/>
      <c r="B545"/>
      <c r="C545"/>
      <c r="D545"/>
      <c r="E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ht="12.75">
      <c r="A546"/>
      <c r="B546"/>
      <c r="C546"/>
      <c r="D546"/>
      <c r="E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ht="12.75">
      <c r="A547"/>
      <c r="B547"/>
      <c r="C547"/>
      <c r="D547"/>
      <c r="E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ht="12.75">
      <c r="A548"/>
      <c r="B548"/>
      <c r="C548"/>
      <c r="D548"/>
      <c r="E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ht="12.75">
      <c r="A549"/>
      <c r="B549"/>
      <c r="C549"/>
      <c r="D549"/>
      <c r="E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ht="12.75">
      <c r="A550"/>
      <c r="B550"/>
      <c r="C550"/>
      <c r="D550"/>
      <c r="E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ht="12.75">
      <c r="A551"/>
      <c r="B551"/>
      <c r="C551"/>
      <c r="D551"/>
      <c r="E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ht="12.75">
      <c r="A552"/>
      <c r="B552"/>
      <c r="C552"/>
      <c r="D552"/>
      <c r="E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ht="12.75">
      <c r="A553"/>
      <c r="B553"/>
      <c r="C553"/>
      <c r="D553"/>
      <c r="E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ht="12.75">
      <c r="A554"/>
      <c r="B554"/>
      <c r="C554"/>
      <c r="D554"/>
      <c r="E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ht="12.75">
      <c r="A555"/>
      <c r="B555"/>
      <c r="C555"/>
      <c r="D555"/>
      <c r="E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ht="12.75">
      <c r="A556"/>
      <c r="B556"/>
      <c r="C556"/>
      <c r="D556"/>
      <c r="E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ht="12.75">
      <c r="A557"/>
      <c r="B557"/>
      <c r="C557"/>
      <c r="D557"/>
      <c r="E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ht="12.75">
      <c r="A558"/>
      <c r="B558"/>
      <c r="C558"/>
      <c r="D558"/>
      <c r="E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ht="12.75">
      <c r="A559"/>
      <c r="B559"/>
      <c r="C559"/>
      <c r="D559"/>
      <c r="E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ht="12.75">
      <c r="A560"/>
      <c r="B560"/>
      <c r="C560"/>
      <c r="D560"/>
      <c r="E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ht="12.75">
      <c r="A561"/>
      <c r="B561"/>
      <c r="C561"/>
      <c r="D561"/>
      <c r="E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ht="12.75">
      <c r="A562"/>
      <c r="B562"/>
      <c r="C562"/>
      <c r="D562"/>
      <c r="E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ht="12.75">
      <c r="A563"/>
      <c r="B563"/>
      <c r="C563"/>
      <c r="D563"/>
      <c r="E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ht="12.75">
      <c r="A564"/>
      <c r="B564"/>
      <c r="C564"/>
      <c r="D564"/>
      <c r="E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ht="12.75">
      <c r="A565"/>
      <c r="B565"/>
      <c r="C565"/>
      <c r="D565"/>
      <c r="E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ht="12.75">
      <c r="A566"/>
      <c r="B566"/>
      <c r="C566"/>
      <c r="D566"/>
      <c r="E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ht="12.75">
      <c r="A567"/>
      <c r="B567"/>
      <c r="C567"/>
      <c r="D567"/>
      <c r="E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ht="12.75">
      <c r="A568"/>
      <c r="B568"/>
      <c r="C568"/>
      <c r="D568"/>
      <c r="E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ht="12.75">
      <c r="A569"/>
      <c r="B569"/>
      <c r="C569"/>
      <c r="D569"/>
      <c r="E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ht="12.75">
      <c r="A570"/>
      <c r="B570"/>
      <c r="C570"/>
      <c r="D570"/>
      <c r="E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ht="12.75">
      <c r="A571"/>
      <c r="B571"/>
      <c r="C571"/>
      <c r="D571"/>
      <c r="E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ht="12.75">
      <c r="A572"/>
      <c r="B572"/>
      <c r="C572"/>
      <c r="D572"/>
      <c r="E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ht="12.75">
      <c r="A573"/>
      <c r="B573"/>
      <c r="C573"/>
      <c r="D573"/>
      <c r="E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ht="12.75">
      <c r="A574"/>
      <c r="B574"/>
      <c r="C574"/>
      <c r="D574"/>
      <c r="E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ht="12.75">
      <c r="A575"/>
      <c r="B575"/>
      <c r="C575"/>
      <c r="D575"/>
      <c r="E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ht="12.75">
      <c r="A576"/>
      <c r="B576"/>
      <c r="C576"/>
      <c r="D576"/>
      <c r="E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ht="12.75">
      <c r="A577"/>
      <c r="B577"/>
      <c r="C577"/>
      <c r="D577"/>
      <c r="E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ht="12.75">
      <c r="A578"/>
      <c r="B578"/>
      <c r="C578"/>
      <c r="D578"/>
      <c r="E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ht="12.75">
      <c r="A579"/>
      <c r="B579"/>
      <c r="C579"/>
      <c r="D579"/>
      <c r="E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ht="12.75">
      <c r="A580"/>
      <c r="B580"/>
      <c r="C580"/>
      <c r="D580"/>
      <c r="E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ht="12.75">
      <c r="A581"/>
      <c r="B581"/>
      <c r="C581"/>
      <c r="D581"/>
      <c r="E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ht="12.75">
      <c r="A582"/>
      <c r="B582"/>
      <c r="C582"/>
      <c r="D582"/>
      <c r="E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ht="12.75">
      <c r="A583"/>
      <c r="B583"/>
      <c r="C583"/>
      <c r="D583"/>
      <c r="E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ht="12.75">
      <c r="A584"/>
      <c r="B584"/>
      <c r="C584"/>
      <c r="D584"/>
      <c r="E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ht="12.75">
      <c r="A585"/>
      <c r="B585"/>
      <c r="C585"/>
      <c r="D585"/>
      <c r="E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ht="12.75">
      <c r="A586"/>
      <c r="B586"/>
      <c r="C586"/>
      <c r="D586"/>
      <c r="E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ht="12.75">
      <c r="A587"/>
      <c r="B587"/>
      <c r="C587"/>
      <c r="D587"/>
      <c r="E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ht="12.75">
      <c r="A588"/>
      <c r="B588"/>
      <c r="C588"/>
      <c r="D588"/>
      <c r="E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ht="12.75">
      <c r="A589"/>
      <c r="B589"/>
      <c r="C589"/>
      <c r="D589"/>
      <c r="E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ht="12.75">
      <c r="A590"/>
      <c r="B590"/>
      <c r="C590"/>
      <c r="D590"/>
      <c r="E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ht="12.75">
      <c r="A591"/>
      <c r="B591"/>
      <c r="C591"/>
      <c r="D591"/>
      <c r="E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ht="12.75">
      <c r="A592"/>
      <c r="B592"/>
      <c r="C592"/>
      <c r="D592"/>
      <c r="E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ht="12.75">
      <c r="A593"/>
      <c r="B593"/>
      <c r="C593"/>
      <c r="D593"/>
      <c r="E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ht="12.75">
      <c r="A594"/>
      <c r="B594"/>
      <c r="C594"/>
      <c r="D594"/>
      <c r="E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ht="12.75">
      <c r="A595"/>
      <c r="B595"/>
      <c r="C595"/>
      <c r="D595"/>
      <c r="E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ht="12.75">
      <c r="A596"/>
      <c r="B596"/>
      <c r="C596"/>
      <c r="D596"/>
      <c r="E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ht="12.75">
      <c r="A597"/>
      <c r="B597"/>
      <c r="C597"/>
      <c r="D597"/>
      <c r="E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ht="12.75">
      <c r="A598"/>
      <c r="B598"/>
      <c r="C598"/>
      <c r="D598"/>
      <c r="E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ht="12.75">
      <c r="A599"/>
      <c r="B599"/>
      <c r="C599"/>
      <c r="D599"/>
      <c r="E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ht="12.75">
      <c r="A600"/>
      <c r="B600"/>
      <c r="C600"/>
      <c r="D600"/>
      <c r="E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ht="12.75">
      <c r="A601"/>
      <c r="B601"/>
      <c r="C601"/>
      <c r="D601"/>
      <c r="E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ht="12.75">
      <c r="A602"/>
      <c r="B602"/>
      <c r="C602"/>
      <c r="D602"/>
      <c r="E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ht="12.75">
      <c r="A603"/>
      <c r="B603"/>
      <c r="C603"/>
      <c r="D603"/>
      <c r="E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ht="12.75">
      <c r="A604"/>
      <c r="B604"/>
      <c r="C604"/>
      <c r="D604"/>
      <c r="E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ht="12.75">
      <c r="A605"/>
      <c r="B605"/>
      <c r="C605"/>
      <c r="D605"/>
      <c r="E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ht="12.75">
      <c r="A606"/>
      <c r="B606"/>
      <c r="C606"/>
      <c r="D606"/>
      <c r="E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ht="12.75">
      <c r="A607"/>
      <c r="B607"/>
      <c r="C607"/>
      <c r="D607"/>
      <c r="E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ht="12.75">
      <c r="A608"/>
      <c r="B608"/>
      <c r="C608"/>
      <c r="D608"/>
      <c r="E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ht="12.75">
      <c r="A609"/>
      <c r="B609"/>
      <c r="C609"/>
      <c r="D609"/>
      <c r="E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ht="12.75">
      <c r="A610"/>
      <c r="B610"/>
      <c r="C610"/>
      <c r="D610"/>
      <c r="E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ht="12.75">
      <c r="A611"/>
      <c r="B611"/>
      <c r="C611"/>
      <c r="D611"/>
      <c r="E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ht="12.75">
      <c r="A612"/>
      <c r="B612"/>
      <c r="C612"/>
      <c r="D612"/>
      <c r="E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ht="12.75">
      <c r="A613"/>
      <c r="B613"/>
      <c r="C613"/>
      <c r="D613"/>
      <c r="E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ht="12.75">
      <c r="A614"/>
      <c r="B614"/>
      <c r="C614"/>
      <c r="D614"/>
      <c r="E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ht="12.75">
      <c r="A615"/>
      <c r="B615"/>
      <c r="C615"/>
      <c r="D615"/>
      <c r="E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ht="12.75">
      <c r="A616"/>
      <c r="B616"/>
      <c r="C616"/>
      <c r="D616"/>
      <c r="E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ht="12.75">
      <c r="A617"/>
      <c r="B617"/>
      <c r="C617"/>
      <c r="D617"/>
      <c r="E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ht="12.75">
      <c r="A618"/>
      <c r="B618"/>
      <c r="C618"/>
      <c r="D618"/>
      <c r="E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ht="12.75">
      <c r="A619"/>
      <c r="B619"/>
      <c r="C619"/>
      <c r="D619"/>
      <c r="E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ht="12.75">
      <c r="A620"/>
      <c r="B620"/>
      <c r="C620"/>
      <c r="D620"/>
      <c r="E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ht="12.75">
      <c r="A621"/>
      <c r="B621"/>
      <c r="C621"/>
      <c r="D621"/>
      <c r="E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ht="12.75">
      <c r="A622"/>
      <c r="B622"/>
      <c r="C622"/>
      <c r="D622"/>
      <c r="E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ht="12.75">
      <c r="A623"/>
      <c r="B623"/>
      <c r="C623"/>
      <c r="D623"/>
      <c r="E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ht="12.75">
      <c r="A624"/>
      <c r="B624"/>
      <c r="C624"/>
      <c r="D624"/>
      <c r="E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ht="12.75">
      <c r="A625"/>
      <c r="B625"/>
      <c r="C625"/>
      <c r="D625"/>
      <c r="E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ht="12.75">
      <c r="A626"/>
      <c r="B626"/>
      <c r="C626"/>
      <c r="D626"/>
      <c r="E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ht="12.75">
      <c r="A627"/>
      <c r="B627"/>
      <c r="C627"/>
      <c r="D627"/>
      <c r="E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ht="12.75">
      <c r="A628"/>
      <c r="B628"/>
      <c r="C628"/>
      <c r="D628"/>
      <c r="E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ht="12.75">
      <c r="A629"/>
      <c r="B629"/>
      <c r="C629"/>
      <c r="D629"/>
      <c r="E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ht="12.75">
      <c r="A630"/>
      <c r="B630"/>
      <c r="C630"/>
      <c r="D630"/>
      <c r="E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ht="12.75">
      <c r="A631"/>
      <c r="B631"/>
      <c r="C631"/>
      <c r="D631"/>
      <c r="E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ht="12.75">
      <c r="A632"/>
      <c r="B632"/>
      <c r="C632"/>
      <c r="D632"/>
      <c r="E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ht="12.75">
      <c r="A633"/>
      <c r="B633"/>
      <c r="C633"/>
      <c r="D633"/>
      <c r="E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ht="12.75">
      <c r="A634"/>
      <c r="B634"/>
      <c r="C634"/>
      <c r="D634"/>
      <c r="E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ht="12.75">
      <c r="A635"/>
      <c r="B635"/>
      <c r="C635"/>
      <c r="D635"/>
      <c r="E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ht="12.75">
      <c r="A636"/>
      <c r="B636"/>
      <c r="C636"/>
      <c r="D636"/>
      <c r="E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ht="12.75">
      <c r="A637"/>
      <c r="B637"/>
      <c r="C637"/>
      <c r="D637"/>
      <c r="E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ht="12.75">
      <c r="A638"/>
      <c r="B638"/>
      <c r="C638"/>
      <c r="D638"/>
      <c r="E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ht="12.75">
      <c r="A639"/>
      <c r="B639"/>
      <c r="C639"/>
      <c r="D639"/>
      <c r="E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ht="12.75">
      <c r="A640"/>
      <c r="B640"/>
      <c r="C640"/>
      <c r="D640"/>
      <c r="E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ht="12.75">
      <c r="A641"/>
      <c r="B641"/>
      <c r="C641"/>
      <c r="D641"/>
      <c r="E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ht="12.75">
      <c r="A642"/>
      <c r="B642"/>
      <c r="C642"/>
      <c r="D642"/>
      <c r="E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ht="12.75">
      <c r="A643"/>
      <c r="B643"/>
      <c r="C643"/>
      <c r="D643"/>
      <c r="E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ht="12.75">
      <c r="A644"/>
      <c r="B644"/>
      <c r="C644"/>
      <c r="D644"/>
      <c r="E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ht="12.75">
      <c r="A645"/>
      <c r="B645"/>
      <c r="C645"/>
      <c r="D645"/>
      <c r="E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ht="12.75">
      <c r="A646"/>
      <c r="B646"/>
      <c r="C646"/>
      <c r="D646"/>
      <c r="E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ht="12.75">
      <c r="A647"/>
      <c r="B647"/>
      <c r="C647"/>
      <c r="D647"/>
      <c r="E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ht="12.75">
      <c r="A648"/>
      <c r="B648"/>
      <c r="C648"/>
      <c r="D648"/>
      <c r="E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ht="12.75">
      <c r="A649"/>
      <c r="B649"/>
      <c r="C649"/>
      <c r="D649"/>
      <c r="E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ht="12.75">
      <c r="A650"/>
      <c r="B650"/>
      <c r="C650"/>
      <c r="D650"/>
      <c r="E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ht="12.75">
      <c r="A651"/>
      <c r="B651"/>
      <c r="C651"/>
      <c r="D651"/>
      <c r="E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ht="12.75">
      <c r="A652"/>
      <c r="B652"/>
      <c r="C652"/>
      <c r="D652"/>
      <c r="E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ht="12.75">
      <c r="A653"/>
      <c r="B653"/>
      <c r="C653"/>
      <c r="D653"/>
      <c r="E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ht="12.75">
      <c r="A654"/>
      <c r="B654"/>
      <c r="C654"/>
      <c r="D654"/>
      <c r="E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ht="12.75">
      <c r="A655"/>
      <c r="B655"/>
      <c r="C655"/>
      <c r="D655"/>
      <c r="E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ht="12.75">
      <c r="A656"/>
      <c r="B656"/>
      <c r="C656"/>
      <c r="D656"/>
      <c r="E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ht="12.75">
      <c r="A657"/>
      <c r="B657"/>
      <c r="C657"/>
      <c r="D657"/>
      <c r="E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ht="12.75">
      <c r="A658"/>
      <c r="B658"/>
      <c r="C658"/>
      <c r="D658"/>
      <c r="E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ht="12.75">
      <c r="A659"/>
      <c r="B659"/>
      <c r="C659"/>
      <c r="D659"/>
      <c r="E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ht="12.75">
      <c r="A660"/>
      <c r="B660"/>
      <c r="C660"/>
      <c r="D660"/>
      <c r="E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ht="12.75">
      <c r="A661"/>
      <c r="B661"/>
      <c r="C661"/>
      <c r="D661"/>
      <c r="E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ht="12.75">
      <c r="A662"/>
      <c r="B662"/>
      <c r="C662"/>
      <c r="D662"/>
      <c r="E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ht="12.75">
      <c r="A663"/>
      <c r="B663"/>
      <c r="C663"/>
      <c r="D663"/>
      <c r="E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ht="12.75">
      <c r="A664"/>
      <c r="B664"/>
      <c r="C664"/>
      <c r="D664"/>
      <c r="E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ht="12.75">
      <c r="A665"/>
      <c r="B665"/>
      <c r="C665"/>
      <c r="D665"/>
      <c r="E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ht="12.75">
      <c r="A666"/>
      <c r="B666"/>
      <c r="C666"/>
      <c r="D666"/>
      <c r="E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ht="12.75">
      <c r="A667"/>
      <c r="B667"/>
      <c r="C667"/>
      <c r="D667"/>
      <c r="E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ht="12.75">
      <c r="A668"/>
      <c r="B668"/>
      <c r="C668"/>
      <c r="D668"/>
      <c r="E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ht="12.75">
      <c r="A669"/>
      <c r="B669"/>
      <c r="C669"/>
      <c r="D669"/>
      <c r="E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ht="12.75">
      <c r="A670"/>
      <c r="B670"/>
      <c r="C670"/>
      <c r="D670"/>
      <c r="E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ht="12.75">
      <c r="A671"/>
      <c r="B671"/>
      <c r="C671"/>
      <c r="D671"/>
      <c r="E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ht="12.75">
      <c r="A672"/>
      <c r="B672"/>
      <c r="C672"/>
      <c r="D672"/>
      <c r="E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ht="12.75">
      <c r="A673"/>
      <c r="B673"/>
      <c r="C673"/>
      <c r="D673"/>
      <c r="E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ht="12.75">
      <c r="A674"/>
      <c r="B674"/>
      <c r="C674"/>
      <c r="D674"/>
      <c r="E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ht="12.75">
      <c r="A675"/>
      <c r="B675"/>
      <c r="C675"/>
      <c r="D675"/>
      <c r="E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ht="12.75">
      <c r="A676"/>
      <c r="B676"/>
      <c r="C676"/>
      <c r="D676"/>
      <c r="E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ht="12.75">
      <c r="A677"/>
      <c r="B677"/>
      <c r="C677"/>
      <c r="D677"/>
      <c r="E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ht="12.75">
      <c r="A678"/>
      <c r="B678"/>
      <c r="C678"/>
      <c r="D678"/>
      <c r="E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ht="12.75">
      <c r="A679"/>
      <c r="B679"/>
      <c r="C679"/>
      <c r="D679"/>
      <c r="E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ht="12.75">
      <c r="A680"/>
      <c r="B680"/>
      <c r="C680"/>
      <c r="D680"/>
      <c r="E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ht="12.75">
      <c r="A681"/>
      <c r="B681"/>
      <c r="C681"/>
      <c r="D681"/>
      <c r="E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ht="12.75">
      <c r="A682"/>
      <c r="B682"/>
      <c r="C682"/>
      <c r="D682"/>
      <c r="E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ht="12.75">
      <c r="A683"/>
      <c r="B683"/>
      <c r="C683"/>
      <c r="D683"/>
      <c r="E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ht="12.75">
      <c r="A684"/>
      <c r="B684"/>
      <c r="C684"/>
      <c r="D684"/>
      <c r="E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ht="12.75">
      <c r="A685"/>
      <c r="B685"/>
      <c r="C685"/>
      <c r="D685"/>
      <c r="E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ht="12.75">
      <c r="A686"/>
      <c r="B686"/>
      <c r="C686"/>
      <c r="D686"/>
      <c r="E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ht="12.75">
      <c r="A687"/>
      <c r="B687"/>
      <c r="C687"/>
      <c r="D687"/>
      <c r="E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ht="12.75">
      <c r="A688"/>
      <c r="B688"/>
      <c r="C688"/>
      <c r="D688"/>
      <c r="E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ht="12.75">
      <c r="A689"/>
      <c r="B689"/>
      <c r="C689"/>
      <c r="D689"/>
      <c r="E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ht="12.75">
      <c r="A690"/>
      <c r="B690"/>
      <c r="C690"/>
      <c r="D690"/>
      <c r="E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ht="12.75">
      <c r="A691"/>
      <c r="B691"/>
      <c r="C691"/>
      <c r="D691"/>
      <c r="E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ht="12.75">
      <c r="A692"/>
      <c r="B692"/>
      <c r="C692"/>
      <c r="D692"/>
      <c r="E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ht="12.75">
      <c r="A693"/>
      <c r="B693"/>
      <c r="C693"/>
      <c r="D693"/>
      <c r="E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ht="12.75">
      <c r="A694"/>
      <c r="B694"/>
      <c r="C694"/>
      <c r="D694"/>
      <c r="E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ht="12.75">
      <c r="A695"/>
      <c r="B695"/>
      <c r="C695"/>
      <c r="D695"/>
      <c r="E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ht="12.75">
      <c r="A696"/>
      <c r="B696"/>
      <c r="C696"/>
      <c r="D696"/>
      <c r="E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ht="12.75">
      <c r="A697"/>
      <c r="B697"/>
      <c r="C697"/>
      <c r="D697"/>
      <c r="E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ht="12.75">
      <c r="A698"/>
      <c r="B698"/>
      <c r="C698"/>
      <c r="D698"/>
      <c r="E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ht="12.75">
      <c r="A699"/>
      <c r="B699"/>
      <c r="C699"/>
      <c r="D699"/>
      <c r="E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ht="12.75">
      <c r="A700"/>
      <c r="B700"/>
      <c r="C700"/>
      <c r="D700"/>
      <c r="E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ht="12.75">
      <c r="A701"/>
      <c r="B701"/>
      <c r="C701"/>
      <c r="D701"/>
      <c r="E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ht="12.75">
      <c r="A702"/>
      <c r="B702"/>
      <c r="C702"/>
      <c r="D702"/>
      <c r="E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ht="12.75">
      <c r="A703"/>
      <c r="B703"/>
      <c r="C703"/>
      <c r="D703"/>
      <c r="E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ht="12.75">
      <c r="A704"/>
      <c r="B704"/>
      <c r="C704"/>
      <c r="D704"/>
      <c r="E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ht="12.75">
      <c r="A705"/>
      <c r="B705"/>
      <c r="C705"/>
      <c r="D705"/>
      <c r="E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ht="12.75">
      <c r="A706"/>
      <c r="B706"/>
      <c r="C706"/>
      <c r="D706"/>
      <c r="E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ht="12.75">
      <c r="A707"/>
      <c r="B707"/>
      <c r="C707"/>
      <c r="D707"/>
      <c r="E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ht="12.75">
      <c r="A708"/>
      <c r="B708"/>
      <c r="C708"/>
      <c r="D708"/>
      <c r="E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ht="12.75">
      <c r="A709"/>
      <c r="B709"/>
      <c r="C709"/>
      <c r="D709"/>
      <c r="E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ht="12.75">
      <c r="A710"/>
      <c r="B710"/>
      <c r="C710"/>
      <c r="D710"/>
      <c r="E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ht="12.75">
      <c r="A711"/>
      <c r="B711"/>
      <c r="C711"/>
      <c r="D711"/>
      <c r="E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ht="12.75">
      <c r="A712"/>
      <c r="B712"/>
      <c r="C712"/>
      <c r="D712"/>
      <c r="E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ht="12.75">
      <c r="A713"/>
      <c r="B713"/>
      <c r="C713"/>
      <c r="D713"/>
      <c r="E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ht="12.75">
      <c r="A714"/>
      <c r="B714"/>
      <c r="C714"/>
      <c r="D714"/>
      <c r="E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ht="12.75">
      <c r="A715"/>
      <c r="B715"/>
      <c r="C715"/>
      <c r="D715"/>
      <c r="E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ht="12.75">
      <c r="A716"/>
      <c r="B716"/>
      <c r="C716"/>
      <c r="D716"/>
      <c r="E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ht="12.75">
      <c r="A717"/>
      <c r="B717"/>
      <c r="C717"/>
      <c r="D717"/>
      <c r="E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ht="12.75">
      <c r="A718"/>
      <c r="B718"/>
      <c r="C718"/>
      <c r="D718"/>
      <c r="E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ht="12.75">
      <c r="A719"/>
      <c r="B719"/>
      <c r="C719"/>
      <c r="D719"/>
      <c r="E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ht="12.75">
      <c r="A720"/>
      <c r="B720"/>
      <c r="C720"/>
      <c r="D720"/>
      <c r="E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ht="12.75">
      <c r="A721"/>
      <c r="B721"/>
      <c r="C721"/>
      <c r="D721"/>
      <c r="E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ht="12.75">
      <c r="A722"/>
      <c r="B722"/>
      <c r="C722"/>
      <c r="D722"/>
      <c r="E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ht="12.75">
      <c r="A723"/>
      <c r="B723"/>
      <c r="C723"/>
      <c r="D723"/>
      <c r="E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ht="12.75">
      <c r="A724"/>
      <c r="B724"/>
      <c r="C724"/>
      <c r="D724"/>
      <c r="E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ht="12.75">
      <c r="A725"/>
      <c r="B725"/>
      <c r="C725"/>
      <c r="D725"/>
      <c r="E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ht="12.75">
      <c r="A726"/>
      <c r="B726"/>
      <c r="C726"/>
      <c r="D726"/>
      <c r="E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ht="12.75">
      <c r="A727"/>
      <c r="B727"/>
      <c r="C727"/>
      <c r="D727"/>
      <c r="E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ht="12.75">
      <c r="A728"/>
      <c r="B728"/>
      <c r="C728"/>
      <c r="D728"/>
      <c r="E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ht="12.75">
      <c r="A729"/>
      <c r="B729"/>
      <c r="C729"/>
      <c r="D729"/>
      <c r="E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ht="12.75">
      <c r="A730"/>
      <c r="B730"/>
      <c r="C730"/>
      <c r="D730"/>
      <c r="E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ht="12.75">
      <c r="A731"/>
      <c r="B731"/>
      <c r="C731"/>
      <c r="D731"/>
      <c r="E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ht="12.75">
      <c r="A732"/>
      <c r="B732"/>
      <c r="C732"/>
      <c r="D732"/>
      <c r="E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ht="12.75">
      <c r="A733"/>
      <c r="B733"/>
      <c r="C733"/>
      <c r="D733"/>
      <c r="E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ht="12.75">
      <c r="A734"/>
      <c r="B734"/>
      <c r="C734"/>
      <c r="D734"/>
      <c r="E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ht="12.75">
      <c r="A735"/>
      <c r="B735"/>
      <c r="C735"/>
      <c r="D735"/>
      <c r="E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ht="12.75">
      <c r="A736"/>
      <c r="B736"/>
      <c r="C736"/>
      <c r="D736"/>
      <c r="E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ht="12.75">
      <c r="A737"/>
      <c r="B737"/>
      <c r="C737"/>
      <c r="D737"/>
      <c r="E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ht="12.75">
      <c r="A738"/>
      <c r="B738"/>
      <c r="C738"/>
      <c r="D738"/>
      <c r="E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ht="12.75">
      <c r="A739"/>
      <c r="B739"/>
      <c r="C739"/>
      <c r="D739"/>
      <c r="E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ht="12.75">
      <c r="A740"/>
      <c r="B740"/>
      <c r="C740"/>
      <c r="D740"/>
      <c r="E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ht="12.75">
      <c r="A741"/>
      <c r="B741"/>
      <c r="C741"/>
      <c r="D741"/>
      <c r="E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ht="12.75">
      <c r="A742"/>
      <c r="B742"/>
      <c r="C742"/>
      <c r="D742"/>
      <c r="E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ht="12.75">
      <c r="A743"/>
      <c r="B743"/>
      <c r="C743"/>
      <c r="D743"/>
      <c r="E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ht="12.75">
      <c r="A744"/>
      <c r="B744"/>
      <c r="C744"/>
      <c r="D744"/>
      <c r="E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ht="12.75">
      <c r="A745"/>
      <c r="B745"/>
      <c r="C745"/>
      <c r="D745"/>
      <c r="E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ht="12.75">
      <c r="A746"/>
      <c r="B746"/>
      <c r="C746"/>
      <c r="D746"/>
      <c r="E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ht="12.75">
      <c r="A747"/>
      <c r="B747"/>
      <c r="C747"/>
      <c r="D747"/>
      <c r="E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ht="12.75">
      <c r="A748"/>
      <c r="B748"/>
      <c r="C748"/>
      <c r="D748"/>
      <c r="E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ht="12.75">
      <c r="A749"/>
      <c r="B749"/>
      <c r="C749"/>
      <c r="D749"/>
      <c r="E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ht="12.75">
      <c r="A750"/>
      <c r="B750"/>
      <c r="C750"/>
      <c r="D750"/>
      <c r="E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ht="12.75">
      <c r="A751"/>
      <c r="B751"/>
      <c r="C751"/>
      <c r="D751"/>
      <c r="E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ht="12.75">
      <c r="A752"/>
      <c r="B752"/>
      <c r="C752"/>
      <c r="D752"/>
      <c r="E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ht="12.75">
      <c r="A753"/>
      <c r="B753"/>
      <c r="C753"/>
      <c r="D753"/>
      <c r="E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ht="12.75">
      <c r="A754"/>
      <c r="B754"/>
      <c r="C754"/>
      <c r="D754"/>
      <c r="E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ht="12.75">
      <c r="A755"/>
      <c r="B755"/>
      <c r="C755"/>
      <c r="D755"/>
      <c r="E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ht="12.75">
      <c r="A756"/>
      <c r="B756"/>
      <c r="C756"/>
      <c r="D756"/>
      <c r="E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ht="12.75">
      <c r="A757"/>
      <c r="B757"/>
      <c r="C757"/>
      <c r="D757"/>
      <c r="E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ht="12.75">
      <c r="A758"/>
      <c r="B758"/>
      <c r="C758"/>
      <c r="D758"/>
      <c r="E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ht="12.75">
      <c r="A759"/>
      <c r="B759"/>
      <c r="C759"/>
      <c r="D759"/>
      <c r="E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ht="12.75">
      <c r="A760"/>
      <c r="B760"/>
      <c r="C760"/>
      <c r="D760"/>
      <c r="E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ht="12.75">
      <c r="A761"/>
      <c r="B761"/>
      <c r="C761"/>
      <c r="D761"/>
      <c r="E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ht="12.75">
      <c r="A762"/>
      <c r="B762"/>
      <c r="C762"/>
      <c r="D762"/>
      <c r="E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ht="12.75">
      <c r="A763"/>
      <c r="B763"/>
      <c r="C763"/>
      <c r="D763"/>
      <c r="E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ht="12.75">
      <c r="A764"/>
      <c r="B764"/>
      <c r="C764"/>
      <c r="D764"/>
      <c r="E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ht="12.75">
      <c r="A765"/>
      <c r="B765"/>
      <c r="C765"/>
      <c r="D765"/>
      <c r="E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ht="12.75">
      <c r="A766"/>
      <c r="B766"/>
      <c r="C766"/>
      <c r="D766"/>
      <c r="E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ht="12.75">
      <c r="A767"/>
      <c r="B767"/>
      <c r="C767"/>
      <c r="D767"/>
      <c r="E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ht="12.75">
      <c r="A768"/>
      <c r="B768"/>
      <c r="C768"/>
      <c r="D768"/>
      <c r="E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ht="12.75">
      <c r="A769"/>
      <c r="B769"/>
      <c r="C769"/>
      <c r="D769"/>
      <c r="E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ht="12.75">
      <c r="A770"/>
      <c r="B770"/>
      <c r="C770"/>
      <c r="D770"/>
      <c r="E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ht="12.75">
      <c r="A771"/>
      <c r="B771"/>
      <c r="C771"/>
      <c r="D771"/>
      <c r="E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ht="12.75">
      <c r="A772"/>
      <c r="B772"/>
      <c r="C772"/>
      <c r="D772"/>
      <c r="E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ht="12.75">
      <c r="A773"/>
      <c r="B773"/>
      <c r="C773"/>
      <c r="D773"/>
      <c r="E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ht="12.75">
      <c r="A774"/>
      <c r="B774"/>
      <c r="C774"/>
      <c r="D774"/>
      <c r="E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ht="12.75">
      <c r="A775"/>
      <c r="B775"/>
      <c r="C775"/>
      <c r="D775"/>
      <c r="E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ht="12.75">
      <c r="A776"/>
      <c r="B776"/>
      <c r="C776"/>
      <c r="D776"/>
      <c r="E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ht="12.75">
      <c r="A777"/>
      <c r="B777"/>
      <c r="C777"/>
      <c r="D777"/>
      <c r="E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ht="12.75">
      <c r="A778"/>
      <c r="B778"/>
      <c r="C778"/>
      <c r="D778"/>
      <c r="E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ht="12.75">
      <c r="A779"/>
      <c r="B779"/>
      <c r="C779"/>
      <c r="D779"/>
      <c r="E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ht="12.75">
      <c r="A780"/>
      <c r="B780"/>
      <c r="C780"/>
      <c r="D780"/>
      <c r="E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ht="12.75">
      <c r="A781"/>
      <c r="B781"/>
      <c r="C781"/>
      <c r="D781"/>
      <c r="E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ht="12.75">
      <c r="A782"/>
      <c r="B782"/>
      <c r="C782"/>
      <c r="D782"/>
      <c r="E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ht="12.75">
      <c r="A783"/>
      <c r="B783"/>
      <c r="C783"/>
      <c r="D783"/>
      <c r="E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ht="12.75">
      <c r="A784"/>
      <c r="B784"/>
      <c r="C784"/>
      <c r="D784"/>
      <c r="E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ht="12.75">
      <c r="A785"/>
      <c r="B785"/>
      <c r="C785"/>
      <c r="D785"/>
      <c r="E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ht="12.75">
      <c r="A786"/>
      <c r="B786"/>
      <c r="C786"/>
      <c r="D786"/>
      <c r="E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ht="12.75">
      <c r="A787"/>
      <c r="B787"/>
      <c r="C787"/>
      <c r="D787"/>
      <c r="E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ht="12.75">
      <c r="A788"/>
      <c r="B788"/>
      <c r="C788"/>
      <c r="D788"/>
      <c r="E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ht="12.75">
      <c r="A789"/>
      <c r="B789"/>
      <c r="C789"/>
      <c r="D789"/>
      <c r="E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ht="12.75">
      <c r="A790"/>
      <c r="B790"/>
      <c r="C790"/>
      <c r="D790"/>
      <c r="E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ht="12.75">
      <c r="A791"/>
      <c r="B791"/>
      <c r="C791"/>
      <c r="D791"/>
      <c r="E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ht="12.75">
      <c r="A792"/>
      <c r="B792"/>
      <c r="C792"/>
      <c r="D792"/>
      <c r="E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ht="12.75">
      <c r="A793"/>
      <c r="B793"/>
      <c r="C793"/>
      <c r="D793"/>
      <c r="E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ht="12.75">
      <c r="A794"/>
      <c r="B794"/>
      <c r="C794"/>
      <c r="D794"/>
      <c r="E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ht="12.75">
      <c r="A795"/>
      <c r="B795"/>
      <c r="C795"/>
      <c r="D795"/>
      <c r="E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ht="12.75">
      <c r="A796"/>
      <c r="B796"/>
      <c r="C796"/>
      <c r="D796"/>
      <c r="E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ht="12.75">
      <c r="A797"/>
      <c r="B797"/>
      <c r="C797"/>
      <c r="D797"/>
      <c r="E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ht="12.75">
      <c r="A798"/>
      <c r="B798"/>
      <c r="C798"/>
      <c r="D798"/>
      <c r="E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ht="12.75">
      <c r="A799"/>
      <c r="B799"/>
      <c r="C799"/>
      <c r="D799"/>
      <c r="E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ht="12.75">
      <c r="A800"/>
      <c r="B800"/>
      <c r="C800"/>
      <c r="D800"/>
      <c r="E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ht="12.75">
      <c r="A801"/>
      <c r="B801"/>
      <c r="C801"/>
      <c r="D801"/>
      <c r="E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ht="12.75">
      <c r="A802"/>
      <c r="B802"/>
      <c r="C802"/>
      <c r="D802"/>
      <c r="E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ht="12.75">
      <c r="A803"/>
      <c r="B803"/>
      <c r="C803"/>
      <c r="D803"/>
      <c r="E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ht="12.75">
      <c r="A804"/>
      <c r="B804"/>
      <c r="C804"/>
      <c r="D804"/>
      <c r="E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ht="12.75">
      <c r="A805"/>
      <c r="B805"/>
      <c r="C805"/>
      <c r="D805"/>
      <c r="E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ht="12.75">
      <c r="A806"/>
      <c r="B806"/>
      <c r="C806"/>
      <c r="D806"/>
      <c r="E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ht="12.75">
      <c r="A807"/>
      <c r="B807"/>
      <c r="C807"/>
      <c r="D807"/>
      <c r="E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ht="12.75">
      <c r="A808"/>
      <c r="B808"/>
      <c r="C808"/>
      <c r="D808"/>
      <c r="E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ht="12.75">
      <c r="A809"/>
      <c r="B809"/>
      <c r="C809"/>
      <c r="D809"/>
      <c r="E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ht="12.75">
      <c r="A810"/>
      <c r="B810"/>
      <c r="C810"/>
      <c r="D810"/>
      <c r="E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ht="12.75">
      <c r="A811"/>
      <c r="B811"/>
      <c r="C811"/>
      <c r="D811"/>
      <c r="E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ht="12.75">
      <c r="A812"/>
      <c r="B812"/>
      <c r="C812"/>
      <c r="D812"/>
      <c r="E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ht="12.75">
      <c r="A813"/>
      <c r="B813"/>
      <c r="C813"/>
      <c r="D813"/>
      <c r="E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ht="12.75">
      <c r="A814"/>
      <c r="B814"/>
      <c r="C814"/>
      <c r="D814"/>
      <c r="E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ht="12.75">
      <c r="A815"/>
      <c r="B815"/>
      <c r="C815"/>
      <c r="D815"/>
      <c r="E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ht="12.75">
      <c r="A816"/>
      <c r="B816"/>
      <c r="C816"/>
      <c r="D816"/>
      <c r="E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ht="12.75">
      <c r="A817"/>
      <c r="B817"/>
      <c r="C817"/>
      <c r="D817"/>
      <c r="E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ht="12.75">
      <c r="A818"/>
      <c r="B818"/>
      <c r="C818"/>
      <c r="D818"/>
      <c r="E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ht="12.75">
      <c r="A819"/>
      <c r="B819"/>
      <c r="C819"/>
      <c r="D819"/>
      <c r="E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ht="12.75">
      <c r="A820"/>
      <c r="B820"/>
      <c r="C820"/>
      <c r="D820"/>
      <c r="E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ht="12.75">
      <c r="A821"/>
      <c r="B821"/>
      <c r="C821"/>
      <c r="D821"/>
      <c r="E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ht="12.75">
      <c r="A822"/>
      <c r="B822"/>
      <c r="C822"/>
      <c r="D822"/>
      <c r="E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ht="12.75">
      <c r="A823"/>
      <c r="B823"/>
      <c r="C823"/>
      <c r="D823"/>
      <c r="E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ht="12.75">
      <c r="A824"/>
      <c r="B824"/>
      <c r="C824"/>
      <c r="D824"/>
      <c r="E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ht="12.75">
      <c r="A825"/>
      <c r="B825"/>
      <c r="C825"/>
      <c r="D825"/>
      <c r="E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ht="12.75">
      <c r="A826"/>
      <c r="B826"/>
      <c r="C826"/>
      <c r="D826"/>
      <c r="E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ht="12.75">
      <c r="A827"/>
      <c r="B827"/>
      <c r="C827"/>
      <c r="D827"/>
      <c r="E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ht="12.75">
      <c r="A828"/>
      <c r="B828"/>
      <c r="C828"/>
      <c r="D828"/>
      <c r="E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ht="12.75">
      <c r="A829"/>
      <c r="B829"/>
      <c r="C829"/>
      <c r="D829"/>
      <c r="E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ht="12.75">
      <c r="A830"/>
      <c r="B830"/>
      <c r="C830"/>
      <c r="D830"/>
      <c r="E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ht="12.75">
      <c r="A831"/>
      <c r="B831"/>
      <c r="C831"/>
      <c r="D831"/>
      <c r="E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ht="12.75">
      <c r="A832"/>
      <c r="B832"/>
      <c r="C832"/>
      <c r="D832"/>
      <c r="E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ht="12.75">
      <c r="A833"/>
      <c r="B833"/>
      <c r="C833"/>
      <c r="D833"/>
      <c r="E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ht="12.75">
      <c r="A834"/>
      <c r="B834"/>
      <c r="C834"/>
      <c r="D834"/>
      <c r="E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ht="12.75">
      <c r="A835"/>
      <c r="B835"/>
      <c r="C835"/>
      <c r="D835"/>
      <c r="E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ht="12.75">
      <c r="A836"/>
      <c r="B836"/>
      <c r="C836"/>
      <c r="D836"/>
      <c r="E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ht="12.75">
      <c r="A837"/>
      <c r="B837"/>
      <c r="C837"/>
      <c r="D837"/>
      <c r="E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ht="12.75">
      <c r="A838"/>
      <c r="B838"/>
      <c r="C838"/>
      <c r="D838"/>
      <c r="E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ht="12.75">
      <c r="A839"/>
      <c r="B839"/>
      <c r="C839"/>
      <c r="D839"/>
      <c r="E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ht="12.75">
      <c r="A840"/>
      <c r="B840"/>
      <c r="C840"/>
      <c r="D840"/>
      <c r="E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ht="12.75">
      <c r="A841"/>
      <c r="B841"/>
      <c r="C841"/>
      <c r="D841"/>
      <c r="E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ht="12.75">
      <c r="A842"/>
      <c r="B842"/>
      <c r="C842"/>
      <c r="D842"/>
      <c r="E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ht="12.75">
      <c r="A843"/>
      <c r="B843"/>
      <c r="C843"/>
      <c r="D843"/>
      <c r="E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ht="12.75">
      <c r="A844"/>
      <c r="B844"/>
      <c r="C844"/>
      <c r="D844"/>
      <c r="E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ht="12.75">
      <c r="A845"/>
      <c r="B845"/>
      <c r="C845"/>
      <c r="D845"/>
      <c r="E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ht="12.75">
      <c r="A846"/>
      <c r="B846"/>
      <c r="C846"/>
      <c r="D846"/>
      <c r="E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ht="12.75">
      <c r="A847"/>
      <c r="B847"/>
      <c r="C847"/>
      <c r="D847"/>
      <c r="E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ht="12.75">
      <c r="A848"/>
      <c r="B848"/>
      <c r="C848"/>
      <c r="D848"/>
      <c r="E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ht="12.75">
      <c r="A849"/>
      <c r="B849"/>
      <c r="C849"/>
      <c r="D849"/>
      <c r="E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ht="12.75">
      <c r="A850"/>
      <c r="B850"/>
      <c r="C850"/>
      <c r="D850"/>
      <c r="E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ht="12.75">
      <c r="A851"/>
      <c r="B851"/>
      <c r="C851"/>
      <c r="D851"/>
      <c r="E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ht="12.75">
      <c r="A852"/>
      <c r="B852"/>
      <c r="C852"/>
      <c r="D852"/>
      <c r="E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ht="12.75">
      <c r="A853"/>
      <c r="B853"/>
      <c r="C853"/>
      <c r="D853"/>
      <c r="E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ht="12.75">
      <c r="A854"/>
      <c r="B854"/>
      <c r="C854"/>
      <c r="D854"/>
      <c r="E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ht="12.75">
      <c r="A855"/>
      <c r="B855"/>
      <c r="C855"/>
      <c r="D855"/>
      <c r="E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ht="12.75">
      <c r="A856"/>
      <c r="B856"/>
      <c r="C856"/>
      <c r="D856"/>
      <c r="E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ht="12.75">
      <c r="A857"/>
      <c r="B857"/>
      <c r="C857"/>
      <c r="D857"/>
      <c r="E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ht="12.75">
      <c r="A858"/>
      <c r="B858"/>
      <c r="C858"/>
      <c r="D858"/>
      <c r="E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ht="12.75">
      <c r="A859"/>
      <c r="B859"/>
      <c r="C859"/>
      <c r="D859"/>
      <c r="E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ht="12.75">
      <c r="A860"/>
      <c r="B860"/>
      <c r="C860"/>
      <c r="D860"/>
      <c r="E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ht="12.75">
      <c r="A861"/>
      <c r="B861"/>
      <c r="C861"/>
      <c r="D861"/>
      <c r="E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ht="12.75">
      <c r="A862"/>
      <c r="B862"/>
      <c r="C862"/>
      <c r="D862"/>
      <c r="E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ht="12.75">
      <c r="A863"/>
      <c r="B863"/>
      <c r="C863"/>
      <c r="D863"/>
      <c r="E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ht="12.75">
      <c r="A864"/>
      <c r="B864"/>
      <c r="C864"/>
      <c r="D864"/>
      <c r="E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ht="12.75">
      <c r="A865"/>
      <c r="B865"/>
      <c r="C865"/>
      <c r="D865"/>
      <c r="E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ht="12.75">
      <c r="A866"/>
      <c r="B866"/>
      <c r="C866"/>
      <c r="D866"/>
      <c r="E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ht="12.75">
      <c r="A867"/>
      <c r="B867"/>
      <c r="C867"/>
      <c r="D867"/>
      <c r="E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ht="12.75">
      <c r="A868"/>
      <c r="B868"/>
      <c r="C868"/>
      <c r="D868"/>
      <c r="E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ht="12.75">
      <c r="A869"/>
      <c r="B869"/>
      <c r="C869"/>
      <c r="D869"/>
      <c r="E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ht="12.75">
      <c r="A870"/>
      <c r="B870"/>
      <c r="C870"/>
      <c r="D870"/>
      <c r="E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ht="12.75">
      <c r="A871"/>
      <c r="B871"/>
      <c r="C871"/>
      <c r="D871"/>
      <c r="E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ht="12.75">
      <c r="A872"/>
      <c r="B872"/>
      <c r="C872"/>
      <c r="D872"/>
      <c r="E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ht="12.75">
      <c r="A873"/>
      <c r="B873"/>
      <c r="C873"/>
      <c r="D873"/>
      <c r="E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ht="12.75">
      <c r="A874"/>
      <c r="B874"/>
      <c r="C874"/>
      <c r="D874"/>
      <c r="E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ht="12.75">
      <c r="A875"/>
      <c r="B875"/>
      <c r="C875"/>
      <c r="D875"/>
      <c r="E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ht="12.75">
      <c r="A876"/>
      <c r="B876"/>
      <c r="C876"/>
      <c r="D876"/>
      <c r="E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ht="12.75">
      <c r="A877"/>
      <c r="B877"/>
      <c r="C877"/>
      <c r="D877"/>
      <c r="E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ht="12.75">
      <c r="A878"/>
      <c r="B878"/>
      <c r="C878"/>
      <c r="D878"/>
      <c r="E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ht="12.75">
      <c r="A879"/>
      <c r="B879"/>
      <c r="C879"/>
      <c r="D879"/>
      <c r="E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ht="12.75">
      <c r="A880"/>
      <c r="B880"/>
      <c r="C880"/>
      <c r="D880"/>
      <c r="E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ht="12.75">
      <c r="A881"/>
      <c r="B881"/>
      <c r="C881"/>
      <c r="D881"/>
      <c r="E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ht="12.75">
      <c r="A882"/>
      <c r="B882"/>
      <c r="C882"/>
      <c r="D882"/>
      <c r="E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ht="12.75">
      <c r="A883"/>
      <c r="B883"/>
      <c r="C883"/>
      <c r="D883"/>
      <c r="E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ht="12.75">
      <c r="A884"/>
      <c r="B884"/>
      <c r="C884"/>
      <c r="D884"/>
      <c r="E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ht="12.75">
      <c r="A885"/>
      <c r="B885"/>
      <c r="C885"/>
      <c r="D885"/>
      <c r="E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ht="12.75">
      <c r="A886"/>
      <c r="B886"/>
      <c r="C886"/>
      <c r="D886"/>
      <c r="E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ht="12.75">
      <c r="A887"/>
      <c r="B887"/>
      <c r="C887"/>
      <c r="D887"/>
      <c r="E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ht="12.75">
      <c r="A888"/>
      <c r="B888"/>
      <c r="C888"/>
      <c r="D888"/>
      <c r="E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ht="12.75">
      <c r="A889"/>
      <c r="B889"/>
      <c r="C889"/>
      <c r="D889"/>
      <c r="E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ht="12.75">
      <c r="A890"/>
      <c r="B890"/>
      <c r="C890"/>
      <c r="D890"/>
      <c r="E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ht="12.75">
      <c r="A891"/>
      <c r="B891"/>
      <c r="C891"/>
      <c r="D891"/>
      <c r="E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ht="12.75">
      <c r="A892"/>
      <c r="B892"/>
      <c r="C892"/>
      <c r="D892"/>
      <c r="E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ht="12.75">
      <c r="A893"/>
      <c r="B893"/>
      <c r="C893"/>
      <c r="D893"/>
      <c r="E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ht="12.75">
      <c r="A894"/>
      <c r="B894"/>
      <c r="C894"/>
      <c r="D894"/>
      <c r="E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ht="12.75">
      <c r="A895"/>
      <c r="B895"/>
      <c r="C895"/>
      <c r="D895"/>
      <c r="E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ht="12.75">
      <c r="A896"/>
      <c r="B896"/>
      <c r="C896"/>
      <c r="D896"/>
      <c r="E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ht="12.75">
      <c r="A897"/>
      <c r="B897"/>
      <c r="C897"/>
      <c r="D897"/>
      <c r="E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ht="12.75">
      <c r="A898"/>
      <c r="B898"/>
      <c r="C898"/>
      <c r="D898"/>
      <c r="E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ht="12.75">
      <c r="A899"/>
      <c r="B899"/>
      <c r="C899"/>
      <c r="D899"/>
      <c r="E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ht="12.75">
      <c r="A900"/>
      <c r="B900"/>
      <c r="C900"/>
      <c r="D900"/>
      <c r="E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ht="12.75">
      <c r="A901"/>
      <c r="B901"/>
      <c r="C901"/>
      <c r="D901"/>
      <c r="E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ht="12.75">
      <c r="A902"/>
      <c r="B902"/>
      <c r="C902"/>
      <c r="D902"/>
      <c r="E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ht="12.75">
      <c r="A903"/>
      <c r="B903"/>
      <c r="C903"/>
      <c r="D903"/>
      <c r="E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ht="12.75">
      <c r="A904"/>
      <c r="B904"/>
      <c r="C904"/>
      <c r="D904"/>
      <c r="E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ht="12.75">
      <c r="A905"/>
      <c r="B905"/>
      <c r="C905"/>
      <c r="D905"/>
      <c r="E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ht="12.75">
      <c r="A906"/>
      <c r="B906"/>
      <c r="C906"/>
      <c r="D906"/>
      <c r="E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ht="12.75">
      <c r="A907"/>
      <c r="B907"/>
      <c r="C907"/>
      <c r="D907"/>
      <c r="E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ht="12.75">
      <c r="A908"/>
      <c r="B908"/>
      <c r="C908"/>
      <c r="D908"/>
      <c r="E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ht="12.75">
      <c r="A909"/>
      <c r="B909"/>
      <c r="C909"/>
      <c r="D909"/>
      <c r="E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ht="12.75">
      <c r="A910"/>
      <c r="B910"/>
      <c r="C910"/>
      <c r="D910"/>
      <c r="E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ht="12.75">
      <c r="A911"/>
      <c r="B911"/>
      <c r="C911"/>
      <c r="D911"/>
      <c r="E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ht="12.75">
      <c r="A912"/>
      <c r="B912"/>
      <c r="C912"/>
      <c r="D912"/>
      <c r="E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ht="12.75">
      <c r="A913"/>
      <c r="B913"/>
      <c r="C913"/>
      <c r="D913"/>
      <c r="E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ht="12.75">
      <c r="A914"/>
      <c r="B914"/>
      <c r="C914"/>
      <c r="D914"/>
      <c r="E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ht="12.75">
      <c r="A915"/>
      <c r="B915"/>
      <c r="C915"/>
      <c r="D915"/>
      <c r="E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ht="12.75">
      <c r="A916"/>
      <c r="B916"/>
      <c r="C916"/>
      <c r="D916"/>
      <c r="E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ht="12.75">
      <c r="A917"/>
      <c r="B917"/>
      <c r="C917"/>
      <c r="D917"/>
      <c r="E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ht="12.75">
      <c r="A918"/>
      <c r="B918"/>
      <c r="C918"/>
      <c r="D918"/>
      <c r="E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ht="12.75">
      <c r="A919"/>
      <c r="B919"/>
      <c r="C919"/>
      <c r="D919"/>
      <c r="E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ht="12.75">
      <c r="A920"/>
      <c r="B920"/>
      <c r="C920"/>
      <c r="D920"/>
      <c r="E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ht="12.75">
      <c r="A921"/>
      <c r="B921"/>
      <c r="C921"/>
      <c r="D921"/>
      <c r="E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ht="12.75">
      <c r="A922"/>
      <c r="B922"/>
      <c r="C922"/>
      <c r="D922"/>
      <c r="E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ht="12.75">
      <c r="A923"/>
      <c r="B923"/>
      <c r="C923"/>
      <c r="D923"/>
      <c r="E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ht="12.75">
      <c r="A924"/>
      <c r="B924"/>
      <c r="C924"/>
      <c r="D924"/>
      <c r="E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ht="12.75">
      <c r="A925"/>
      <c r="B925"/>
      <c r="C925"/>
      <c r="D925"/>
      <c r="E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ht="12.75">
      <c r="A926"/>
      <c r="B926"/>
      <c r="C926"/>
      <c r="D926"/>
      <c r="E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ht="12.75">
      <c r="A927"/>
      <c r="B927"/>
      <c r="C927"/>
      <c r="D927"/>
      <c r="E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ht="12.75">
      <c r="A928"/>
      <c r="B928"/>
      <c r="C928"/>
      <c r="D928"/>
      <c r="E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ht="12.75">
      <c r="A929"/>
      <c r="B929"/>
      <c r="C929"/>
      <c r="D929"/>
      <c r="E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ht="12.75">
      <c r="A930"/>
      <c r="B930"/>
      <c r="C930"/>
      <c r="D930"/>
      <c r="E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ht="12.75">
      <c r="A931"/>
      <c r="B931"/>
      <c r="C931"/>
      <c r="D931"/>
      <c r="E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ht="12.75">
      <c r="A932"/>
      <c r="B932"/>
      <c r="C932"/>
      <c r="D932"/>
      <c r="E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ht="12.75">
      <c r="A933"/>
      <c r="B933"/>
      <c r="C933"/>
      <c r="D933"/>
      <c r="E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ht="12.75">
      <c r="A934"/>
      <c r="B934"/>
      <c r="C934"/>
      <c r="D934"/>
      <c r="E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ht="12.75">
      <c r="A935"/>
      <c r="B935"/>
      <c r="C935"/>
      <c r="D935"/>
      <c r="E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ht="12.75">
      <c r="A936"/>
      <c r="B936"/>
      <c r="C936"/>
      <c r="D936"/>
      <c r="E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ht="12.75">
      <c r="A937"/>
      <c r="B937"/>
      <c r="C937"/>
      <c r="D937"/>
      <c r="E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ht="12.75">
      <c r="A938"/>
      <c r="B938"/>
      <c r="C938"/>
      <c r="D938"/>
      <c r="E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ht="12.75">
      <c r="A939"/>
      <c r="B939"/>
      <c r="C939"/>
      <c r="D939"/>
      <c r="E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ht="12.75">
      <c r="A940"/>
      <c r="B940"/>
      <c r="C940"/>
      <c r="D940"/>
      <c r="E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ht="12.75">
      <c r="A941"/>
      <c r="B941"/>
      <c r="C941"/>
      <c r="D941"/>
      <c r="E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ht="12.75">
      <c r="A942"/>
      <c r="B942"/>
      <c r="C942"/>
      <c r="D942"/>
      <c r="E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ht="12.75">
      <c r="A943"/>
      <c r="B943"/>
      <c r="C943"/>
      <c r="D943"/>
      <c r="E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ht="12.75">
      <c r="A944"/>
      <c r="B944"/>
      <c r="C944"/>
      <c r="D944"/>
      <c r="E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ht="12.75">
      <c r="A945"/>
      <c r="B945"/>
      <c r="C945"/>
      <c r="D945"/>
      <c r="E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ht="12.75">
      <c r="A946"/>
      <c r="B946"/>
      <c r="C946"/>
      <c r="D946"/>
      <c r="E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ht="12.75">
      <c r="A947"/>
      <c r="B947"/>
      <c r="C947"/>
      <c r="D947"/>
      <c r="E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ht="12.75">
      <c r="A948"/>
      <c r="B948"/>
      <c r="C948"/>
      <c r="D948"/>
      <c r="E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ht="12.75">
      <c r="A949"/>
      <c r="B949"/>
      <c r="C949"/>
      <c r="D949"/>
      <c r="E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ht="12.75">
      <c r="A950"/>
      <c r="B950"/>
      <c r="C950"/>
      <c r="D950"/>
      <c r="E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ht="12.75">
      <c r="A951"/>
      <c r="B951"/>
      <c r="C951"/>
      <c r="D951"/>
      <c r="E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ht="12.75">
      <c r="A952"/>
      <c r="B952"/>
      <c r="C952"/>
      <c r="D952"/>
      <c r="E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ht="12.75">
      <c r="A953"/>
      <c r="B953"/>
      <c r="C953"/>
      <c r="D953"/>
      <c r="E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ht="12.75">
      <c r="A954"/>
      <c r="B954"/>
      <c r="C954"/>
      <c r="D954"/>
      <c r="E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ht="12.75">
      <c r="A955"/>
      <c r="B955"/>
      <c r="C955"/>
      <c r="D955"/>
      <c r="E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ht="12.75">
      <c r="A956"/>
      <c r="B956"/>
      <c r="C956"/>
      <c r="D956"/>
      <c r="E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ht="12.75">
      <c r="A957"/>
      <c r="B957"/>
      <c r="C957"/>
      <c r="D957"/>
      <c r="E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ht="12.75">
      <c r="A958"/>
      <c r="B958"/>
      <c r="C958"/>
      <c r="D958"/>
      <c r="E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ht="12.75">
      <c r="A959"/>
      <c r="B959"/>
      <c r="C959"/>
      <c r="D959"/>
      <c r="E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ht="12.75">
      <c r="A960"/>
      <c r="B960"/>
      <c r="C960"/>
      <c r="D960"/>
      <c r="E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ht="12.75">
      <c r="A961"/>
      <c r="B961"/>
      <c r="C961"/>
      <c r="D961"/>
      <c r="E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ht="12.75">
      <c r="A962"/>
      <c r="B962"/>
      <c r="C962"/>
      <c r="D962"/>
      <c r="E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ht="12.75">
      <c r="A963"/>
      <c r="B963"/>
      <c r="C963"/>
      <c r="D963"/>
      <c r="E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ht="12.75">
      <c r="A964"/>
      <c r="B964"/>
      <c r="C964"/>
      <c r="D964"/>
      <c r="E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ht="12.75">
      <c r="A965"/>
      <c r="B965"/>
      <c r="C965"/>
      <c r="D965"/>
      <c r="E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ht="12.75">
      <c r="A966"/>
      <c r="B966"/>
      <c r="C966"/>
      <c r="D966"/>
      <c r="E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ht="12.75">
      <c r="A967"/>
      <c r="B967"/>
      <c r="C967"/>
      <c r="D967"/>
      <c r="E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ht="12.75">
      <c r="A968"/>
      <c r="B968"/>
      <c r="C968"/>
      <c r="D968"/>
      <c r="E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ht="12.75">
      <c r="A969"/>
      <c r="B969"/>
      <c r="C969"/>
      <c r="D969"/>
      <c r="E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ht="12.75">
      <c r="A970"/>
      <c r="B970"/>
      <c r="C970"/>
      <c r="D970"/>
      <c r="E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ht="12.75">
      <c r="A971"/>
      <c r="B971"/>
      <c r="C971"/>
      <c r="D971"/>
      <c r="E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ht="12.75">
      <c r="A972"/>
      <c r="B972"/>
      <c r="C972"/>
      <c r="D972"/>
      <c r="E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ht="12.75">
      <c r="A973"/>
      <c r="B973"/>
      <c r="C973"/>
      <c r="D973"/>
      <c r="E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ht="12.75">
      <c r="A974"/>
      <c r="B974"/>
      <c r="C974"/>
      <c r="D974"/>
      <c r="E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ht="12.75">
      <c r="A975"/>
      <c r="B975"/>
      <c r="C975"/>
      <c r="D975"/>
      <c r="E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ht="12.75">
      <c r="A976"/>
      <c r="B976"/>
      <c r="C976"/>
      <c r="D976"/>
      <c r="E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ht="12.75">
      <c r="A977"/>
      <c r="B977"/>
      <c r="C977"/>
      <c r="D977"/>
      <c r="E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ht="12.75">
      <c r="A978"/>
      <c r="B978"/>
      <c r="C978"/>
      <c r="D978"/>
      <c r="E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ht="12.75">
      <c r="A979"/>
      <c r="B979"/>
      <c r="C979"/>
      <c r="D979"/>
      <c r="E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ht="12.75">
      <c r="A980"/>
      <c r="B980"/>
      <c r="C980"/>
      <c r="D980"/>
      <c r="E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ht="12.75">
      <c r="A981"/>
      <c r="B981"/>
      <c r="C981"/>
      <c r="D981"/>
      <c r="E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ht="12.75">
      <c r="A982"/>
      <c r="B982"/>
      <c r="C982"/>
      <c r="D982"/>
      <c r="E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ht="12.75">
      <c r="A983"/>
      <c r="B983"/>
      <c r="C983"/>
      <c r="D983"/>
      <c r="E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ht="12.75">
      <c r="A984"/>
      <c r="B984"/>
      <c r="C984"/>
      <c r="D984"/>
      <c r="E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ht="12.75">
      <c r="A985"/>
      <c r="B985"/>
      <c r="C985"/>
      <c r="D985"/>
      <c r="E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ht="12.75">
      <c r="A986"/>
      <c r="B986"/>
      <c r="C986"/>
      <c r="D986"/>
      <c r="E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ht="12.75">
      <c r="A987"/>
      <c r="B987"/>
      <c r="C987"/>
      <c r="D987"/>
      <c r="E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ht="12.75">
      <c r="A988"/>
      <c r="B988"/>
      <c r="C988"/>
      <c r="D988"/>
      <c r="E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ht="12.75">
      <c r="A989"/>
      <c r="B989"/>
      <c r="C989"/>
      <c r="D989"/>
      <c r="E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ht="12.75">
      <c r="A990"/>
      <c r="B990"/>
      <c r="C990"/>
      <c r="D990"/>
      <c r="E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ht="12.75">
      <c r="A991"/>
      <c r="B991"/>
      <c r="C991"/>
      <c r="D991"/>
      <c r="E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ht="12.75">
      <c r="A992"/>
      <c r="B992"/>
      <c r="C992"/>
      <c r="D992"/>
      <c r="E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ht="12.75">
      <c r="A993"/>
      <c r="B993"/>
      <c r="C993"/>
      <c r="D993"/>
      <c r="E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ht="12.75">
      <c r="A994"/>
      <c r="B994"/>
      <c r="C994"/>
      <c r="D994"/>
      <c r="E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ht="12.75">
      <c r="A995"/>
      <c r="B995"/>
      <c r="C995"/>
      <c r="D995"/>
      <c r="E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ht="12.75">
      <c r="A996"/>
      <c r="B996"/>
      <c r="C996"/>
      <c r="D996"/>
      <c r="E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ht="12.75">
      <c r="A997"/>
      <c r="B997"/>
      <c r="C997"/>
      <c r="D997"/>
      <c r="E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ht="12.75">
      <c r="A998"/>
      <c r="B998"/>
      <c r="C998"/>
      <c r="D998"/>
      <c r="E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ht="12.75">
      <c r="A999"/>
      <c r="B999"/>
      <c r="C999"/>
      <c r="D999"/>
      <c r="E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ht="12.75">
      <c r="A1000"/>
      <c r="B1000"/>
      <c r="C1000"/>
      <c r="D1000"/>
      <c r="E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ht="12.75">
      <c r="A1001"/>
      <c r="B1001"/>
      <c r="C1001"/>
      <c r="D1001"/>
      <c r="E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ht="12.75">
      <c r="A1002"/>
      <c r="B1002"/>
      <c r="C1002"/>
      <c r="D1002"/>
      <c r="E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ht="12.75">
      <c r="A1003"/>
      <c r="B1003"/>
      <c r="C1003"/>
      <c r="D1003"/>
      <c r="E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ht="12.75">
      <c r="A1004"/>
      <c r="B1004"/>
      <c r="C1004"/>
      <c r="D1004"/>
      <c r="E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ht="12.75">
      <c r="A1005"/>
      <c r="B1005"/>
      <c r="C1005"/>
      <c r="D1005"/>
      <c r="E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ht="12.75">
      <c r="A1006"/>
      <c r="B1006"/>
      <c r="C1006"/>
      <c r="D1006"/>
      <c r="E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ht="12.75">
      <c r="A1007"/>
      <c r="B1007"/>
      <c r="C1007"/>
      <c r="D1007"/>
      <c r="E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ht="12.75">
      <c r="A1008"/>
      <c r="B1008"/>
      <c r="C1008"/>
      <c r="D1008"/>
      <c r="E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ht="12.75">
      <c r="A1009"/>
      <c r="B1009"/>
      <c r="C1009"/>
      <c r="D1009"/>
      <c r="E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ht="12.75">
      <c r="A1010"/>
      <c r="B1010"/>
      <c r="C1010"/>
      <c r="D1010"/>
      <c r="E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ht="12.75">
      <c r="A1011"/>
      <c r="B1011"/>
      <c r="C1011"/>
      <c r="D1011"/>
      <c r="E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ht="12.75">
      <c r="A1012"/>
      <c r="B1012"/>
      <c r="C1012"/>
      <c r="D1012"/>
      <c r="E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ht="12.75">
      <c r="A1013"/>
      <c r="B1013"/>
      <c r="C1013"/>
      <c r="D1013"/>
      <c r="E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ht="12.75">
      <c r="A1014"/>
      <c r="B1014"/>
      <c r="C1014"/>
      <c r="D1014"/>
      <c r="E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ht="12.75">
      <c r="A1015"/>
      <c r="B1015"/>
      <c r="C1015"/>
      <c r="D1015"/>
      <c r="E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ht="12.75">
      <c r="A1016"/>
      <c r="B1016"/>
      <c r="C1016"/>
      <c r="D1016"/>
      <c r="E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ht="12.75">
      <c r="A1017"/>
      <c r="B1017"/>
      <c r="C1017"/>
      <c r="D1017"/>
      <c r="E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ht="12.75">
      <c r="A1018"/>
      <c r="B1018"/>
      <c r="C1018"/>
      <c r="D1018"/>
      <c r="E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ht="12.75">
      <c r="A1019"/>
      <c r="B1019"/>
      <c r="C1019"/>
      <c r="D1019"/>
      <c r="E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ht="12.75">
      <c r="A1020"/>
      <c r="B1020"/>
      <c r="C1020"/>
      <c r="D1020"/>
      <c r="E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ht="12.75">
      <c r="A1021"/>
      <c r="B1021"/>
      <c r="C1021"/>
      <c r="D1021"/>
      <c r="E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ht="12.75">
      <c r="A1022"/>
      <c r="B1022"/>
      <c r="C1022"/>
      <c r="D1022"/>
      <c r="E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ht="12.75">
      <c r="A1023"/>
      <c r="B1023"/>
      <c r="C1023"/>
      <c r="D1023"/>
      <c r="E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ht="12.75">
      <c r="A1024"/>
      <c r="B1024"/>
      <c r="C1024"/>
      <c r="D1024"/>
      <c r="E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1:23" ht="12.75">
      <c r="A1025"/>
      <c r="B1025"/>
      <c r="C1025"/>
      <c r="D1025"/>
      <c r="E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spans="1:23" ht="12.75">
      <c r="A1026"/>
      <c r="B1026"/>
      <c r="C1026"/>
      <c r="D1026"/>
      <c r="E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spans="1:23" ht="12.75">
      <c r="A1027"/>
      <c r="B1027"/>
      <c r="C1027"/>
      <c r="D1027"/>
      <c r="E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spans="1:23" ht="12.75">
      <c r="A1028"/>
      <c r="B1028"/>
      <c r="C1028"/>
      <c r="D1028"/>
      <c r="E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spans="1:23" ht="12.75">
      <c r="A1029"/>
      <c r="B1029"/>
      <c r="C1029"/>
      <c r="D1029"/>
      <c r="E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spans="1:23" ht="12.75">
      <c r="A1030"/>
      <c r="B1030"/>
      <c r="C1030"/>
      <c r="D1030"/>
      <c r="E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spans="1:23" ht="12.75">
      <c r="A1031"/>
      <c r="B1031"/>
      <c r="C1031"/>
      <c r="D1031"/>
      <c r="E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spans="1:23" ht="12.75">
      <c r="A1032"/>
      <c r="B1032"/>
      <c r="C1032"/>
      <c r="D1032"/>
      <c r="E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spans="1:23" ht="12.75">
      <c r="A1033"/>
      <c r="B1033"/>
      <c r="C1033"/>
      <c r="D1033"/>
      <c r="E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spans="1:23" ht="12.75">
      <c r="A1034"/>
      <c r="B1034"/>
      <c r="C1034"/>
      <c r="D1034"/>
      <c r="E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spans="1:23" ht="12.75">
      <c r="A1035"/>
      <c r="B1035"/>
      <c r="C1035"/>
      <c r="D1035"/>
      <c r="E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spans="1:23" ht="12.75">
      <c r="A1036"/>
      <c r="B1036"/>
      <c r="C1036"/>
      <c r="D1036"/>
      <c r="E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spans="1:23" ht="12.75">
      <c r="A1037"/>
      <c r="B1037"/>
      <c r="C1037"/>
      <c r="D1037"/>
      <c r="E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spans="1:23" ht="12.75">
      <c r="A1038"/>
      <c r="B1038"/>
      <c r="C1038"/>
      <c r="D1038"/>
      <c r="E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spans="1:23" ht="12.75">
      <c r="A1039"/>
      <c r="B1039"/>
      <c r="C1039"/>
      <c r="D1039"/>
      <c r="E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spans="1:23" ht="12.75">
      <c r="A1040"/>
      <c r="B1040"/>
      <c r="C1040"/>
      <c r="D1040"/>
      <c r="E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spans="1:23" ht="12.75">
      <c r="A1041"/>
      <c r="B1041"/>
      <c r="C1041"/>
      <c r="D1041"/>
      <c r="E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spans="1:23" ht="12.75">
      <c r="A1042"/>
      <c r="B1042"/>
      <c r="C1042"/>
      <c r="D1042"/>
      <c r="E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spans="1:23" ht="12.75">
      <c r="A1043"/>
      <c r="B1043"/>
      <c r="C1043"/>
      <c r="D1043"/>
      <c r="E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spans="1:23" ht="12.75">
      <c r="A1044"/>
      <c r="B1044"/>
      <c r="C1044"/>
      <c r="D1044"/>
      <c r="E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spans="1:23" ht="12.75">
      <c r="A1045"/>
      <c r="B1045"/>
      <c r="C1045"/>
      <c r="D1045"/>
      <c r="E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spans="1:23" ht="12.75">
      <c r="A1046"/>
      <c r="B1046"/>
      <c r="C1046"/>
      <c r="D1046"/>
      <c r="E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spans="1:23" ht="12.75">
      <c r="A1047"/>
      <c r="B1047"/>
      <c r="C1047"/>
      <c r="D1047"/>
      <c r="E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spans="1:23" ht="12.75">
      <c r="A1048"/>
      <c r="B1048"/>
      <c r="C1048"/>
      <c r="D1048"/>
      <c r="E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spans="1:23" ht="12.75">
      <c r="A1049"/>
      <c r="B1049"/>
      <c r="C1049"/>
      <c r="D1049"/>
      <c r="E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spans="1:23" ht="12.75">
      <c r="A1050"/>
      <c r="B1050"/>
      <c r="C1050"/>
      <c r="D1050"/>
      <c r="E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spans="1:23" ht="12.75">
      <c r="A1051"/>
      <c r="B1051"/>
      <c r="C1051"/>
      <c r="D1051"/>
      <c r="E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spans="1:23" ht="12.75">
      <c r="A1052"/>
      <c r="B1052"/>
      <c r="C1052"/>
      <c r="D1052"/>
      <c r="E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spans="1:23" ht="12.75">
      <c r="A1053"/>
      <c r="B1053"/>
      <c r="C1053"/>
      <c r="D1053"/>
      <c r="E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spans="1:23" ht="12.75">
      <c r="A1054"/>
      <c r="B1054"/>
      <c r="C1054"/>
      <c r="D1054"/>
      <c r="E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spans="1:23" ht="12.75">
      <c r="A1055"/>
      <c r="B1055"/>
      <c r="C1055"/>
      <c r="D1055"/>
      <c r="E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spans="1:23" ht="12.75">
      <c r="A1056"/>
      <c r="B1056"/>
      <c r="C1056"/>
      <c r="D1056"/>
      <c r="E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spans="1:23" ht="12.75">
      <c r="A1057"/>
      <c r="B1057"/>
      <c r="C1057"/>
      <c r="D1057"/>
      <c r="E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spans="1:23" ht="12.75">
      <c r="A1058"/>
      <c r="B1058"/>
      <c r="C1058"/>
      <c r="D1058"/>
      <c r="E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spans="1:23" ht="12.75">
      <c r="A1059"/>
      <c r="B1059"/>
      <c r="C1059"/>
      <c r="D1059"/>
      <c r="E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spans="1:23" ht="12.75">
      <c r="A1060"/>
      <c r="B1060"/>
      <c r="C1060"/>
      <c r="D1060"/>
      <c r="E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spans="1:23" ht="12.75">
      <c r="A1061"/>
      <c r="B1061"/>
      <c r="C1061"/>
      <c r="D1061"/>
      <c r="E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spans="1:23" ht="12.75">
      <c r="A1062"/>
      <c r="B1062"/>
      <c r="C1062"/>
      <c r="D1062"/>
      <c r="E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spans="1:23" ht="12.75">
      <c r="A1063"/>
      <c r="B1063"/>
      <c r="C1063"/>
      <c r="D1063"/>
      <c r="E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spans="1:23" ht="12.75">
      <c r="A1064"/>
      <c r="B1064"/>
      <c r="C1064"/>
      <c r="D1064"/>
      <c r="E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spans="1:23" ht="12.75">
      <c r="A1065"/>
      <c r="B1065"/>
      <c r="C1065"/>
      <c r="D1065"/>
      <c r="E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spans="1:23" ht="12.75">
      <c r="A1066"/>
      <c r="B1066"/>
      <c r="C1066"/>
      <c r="D1066"/>
      <c r="E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spans="1:23" ht="12.75">
      <c r="A1067"/>
      <c r="B1067"/>
      <c r="C1067"/>
      <c r="D1067"/>
      <c r="E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spans="1:23" ht="12.75">
      <c r="A1068"/>
      <c r="B1068"/>
      <c r="C1068"/>
      <c r="D1068"/>
      <c r="E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spans="1:23" ht="12.75">
      <c r="A1069"/>
      <c r="B1069"/>
      <c r="C1069"/>
      <c r="D1069"/>
      <c r="E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spans="1:23" ht="12.75">
      <c r="A1070"/>
      <c r="B1070"/>
      <c r="C1070"/>
      <c r="D1070"/>
      <c r="E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spans="1:23" ht="12.75">
      <c r="A1071"/>
      <c r="B1071"/>
      <c r="C1071"/>
      <c r="D1071"/>
      <c r="E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spans="1:23" ht="12.75">
      <c r="A1072"/>
      <c r="B1072"/>
      <c r="C1072"/>
      <c r="D1072"/>
      <c r="E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spans="1:23" ht="12.75">
      <c r="A1073"/>
      <c r="B1073"/>
      <c r="C1073"/>
      <c r="D1073"/>
      <c r="E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spans="1:23" ht="12.75">
      <c r="A1074"/>
      <c r="B1074"/>
      <c r="C1074"/>
      <c r="D1074"/>
      <c r="E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spans="1:23" ht="12.75">
      <c r="A1075"/>
      <c r="B1075"/>
      <c r="C1075"/>
      <c r="D1075"/>
      <c r="E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spans="1:23" ht="12.75">
      <c r="A1076"/>
      <c r="B1076"/>
      <c r="C1076"/>
      <c r="D1076"/>
      <c r="E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spans="1:23" ht="12.75">
      <c r="A1077"/>
      <c r="B1077"/>
      <c r="C1077"/>
      <c r="D1077"/>
      <c r="E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spans="1:23" ht="12.75">
      <c r="A1078"/>
      <c r="B1078"/>
      <c r="C1078"/>
      <c r="D1078"/>
      <c r="E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spans="1:23" ht="12.75">
      <c r="A1079"/>
      <c r="B1079"/>
      <c r="C1079"/>
      <c r="D1079"/>
      <c r="E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spans="1:23" ht="12.75">
      <c r="A1080"/>
      <c r="B1080"/>
      <c r="C1080"/>
      <c r="D1080"/>
      <c r="E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spans="1:23" ht="12.75">
      <c r="A1081"/>
      <c r="B1081"/>
      <c r="C1081"/>
      <c r="D1081"/>
      <c r="E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spans="1:23" ht="12.75">
      <c r="A1082"/>
      <c r="B1082"/>
      <c r="C1082"/>
      <c r="D1082"/>
      <c r="E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spans="1:23" ht="12.75">
      <c r="A1083"/>
      <c r="B1083"/>
      <c r="C1083"/>
      <c r="D1083"/>
      <c r="E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spans="1:23" ht="12.75">
      <c r="A1084"/>
      <c r="B1084"/>
      <c r="C1084"/>
      <c r="D1084"/>
      <c r="E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spans="1:23" ht="12.75">
      <c r="A1085"/>
      <c r="B1085"/>
      <c r="C1085"/>
      <c r="D1085"/>
      <c r="E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spans="1:23" ht="12.75">
      <c r="A1086"/>
      <c r="B1086"/>
      <c r="C1086"/>
      <c r="D1086"/>
      <c r="E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spans="1:23" ht="12.75">
      <c r="A1087"/>
      <c r="B1087"/>
      <c r="C1087"/>
      <c r="D1087"/>
      <c r="E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spans="1:23" ht="12.75">
      <c r="A1088"/>
      <c r="B1088"/>
      <c r="C1088"/>
      <c r="D1088"/>
      <c r="E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spans="1:23" ht="12.75">
      <c r="A1089"/>
      <c r="B1089"/>
      <c r="C1089"/>
      <c r="D1089"/>
      <c r="E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spans="1:23" ht="12.75">
      <c r="A1090"/>
      <c r="B1090"/>
      <c r="C1090"/>
      <c r="D1090"/>
      <c r="E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spans="1:23" ht="12.75">
      <c r="A1091"/>
      <c r="B1091"/>
      <c r="C1091"/>
      <c r="D1091"/>
      <c r="E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spans="1:23" ht="12.75">
      <c r="A1092"/>
      <c r="B1092"/>
      <c r="C1092"/>
      <c r="D1092"/>
      <c r="E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spans="1:23" ht="12.75">
      <c r="A1093"/>
      <c r="B1093"/>
      <c r="C1093"/>
      <c r="D1093"/>
      <c r="E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spans="1:23" ht="12.75">
      <c r="A1094"/>
      <c r="B1094"/>
      <c r="C1094"/>
      <c r="D1094"/>
      <c r="E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spans="1:23" ht="12.75">
      <c r="A1095"/>
      <c r="B1095"/>
      <c r="C1095"/>
      <c r="D1095"/>
      <c r="E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spans="1:23" ht="12.75">
      <c r="A1096"/>
      <c r="B1096"/>
      <c r="C1096"/>
      <c r="D1096"/>
      <c r="E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spans="1:23" ht="12.75">
      <c r="A1097"/>
      <c r="B1097"/>
      <c r="C1097"/>
      <c r="D1097"/>
      <c r="E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spans="1:23" ht="12.75">
      <c r="A1098"/>
      <c r="B1098"/>
      <c r="C1098"/>
      <c r="D1098"/>
      <c r="E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spans="1:23" ht="12.75">
      <c r="A1099"/>
      <c r="B1099"/>
      <c r="C1099"/>
      <c r="D1099"/>
      <c r="E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spans="1:23" ht="12.75">
      <c r="A1100"/>
      <c r="B1100"/>
      <c r="C1100"/>
      <c r="D1100"/>
      <c r="E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spans="1:23" ht="12.75">
      <c r="A1101"/>
      <c r="B1101"/>
      <c r="C1101"/>
      <c r="D1101"/>
      <c r="E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spans="1:23" ht="12.75">
      <c r="A1102"/>
      <c r="B1102"/>
      <c r="C1102"/>
      <c r="D1102"/>
      <c r="E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spans="1:23" ht="12.75">
      <c r="A1103"/>
      <c r="B1103"/>
      <c r="C1103"/>
      <c r="D1103"/>
      <c r="E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spans="1:23" ht="12.75">
      <c r="A1104"/>
      <c r="B1104"/>
      <c r="C1104"/>
      <c r="D1104"/>
      <c r="E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spans="1:23" ht="12.75">
      <c r="A1105"/>
      <c r="B1105"/>
      <c r="C1105"/>
      <c r="D1105"/>
      <c r="E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spans="1:23" ht="12.75">
      <c r="A1106"/>
      <c r="B1106"/>
      <c r="C1106"/>
      <c r="D1106"/>
      <c r="E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spans="1:23" ht="12.75">
      <c r="A1107"/>
      <c r="B1107"/>
      <c r="C1107"/>
      <c r="D1107"/>
      <c r="E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spans="1:23" ht="12.75">
      <c r="A1108"/>
      <c r="B1108"/>
      <c r="C1108"/>
      <c r="D1108"/>
      <c r="E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spans="1:23" ht="12.75">
      <c r="A1109"/>
      <c r="B1109"/>
      <c r="C1109"/>
      <c r="D1109"/>
      <c r="E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spans="1:23" ht="12.75">
      <c r="A1110"/>
      <c r="B1110"/>
      <c r="C1110"/>
      <c r="D1110"/>
      <c r="E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spans="1:23" ht="12.75">
      <c r="A1111"/>
      <c r="B1111"/>
      <c r="C1111"/>
      <c r="D1111"/>
      <c r="E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spans="1:23" ht="12.75">
      <c r="A1112"/>
      <c r="B1112"/>
      <c r="C1112"/>
      <c r="D1112"/>
      <c r="E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spans="1:23" ht="12.75">
      <c r="A1113"/>
      <c r="B1113"/>
      <c r="C1113"/>
      <c r="D1113"/>
      <c r="E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spans="1:23" ht="12.75">
      <c r="A1114"/>
      <c r="B1114"/>
      <c r="C1114"/>
      <c r="D1114"/>
      <c r="E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spans="1:23" ht="12.75">
      <c r="A1115"/>
      <c r="B1115"/>
      <c r="C1115"/>
      <c r="D1115"/>
      <c r="E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spans="1:23" ht="12.75">
      <c r="A1116"/>
      <c r="B1116"/>
      <c r="C1116"/>
      <c r="D1116"/>
      <c r="E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spans="1:23" ht="12.75">
      <c r="A1117"/>
      <c r="B1117"/>
      <c r="C1117"/>
      <c r="D1117"/>
      <c r="E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spans="1:23" ht="12.75">
      <c r="A1118"/>
      <c r="B1118"/>
      <c r="C1118"/>
      <c r="D1118"/>
      <c r="E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spans="1:23" ht="12.75">
      <c r="A1119"/>
      <c r="B1119"/>
      <c r="C1119"/>
      <c r="D1119"/>
      <c r="E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spans="1:23" ht="12.75">
      <c r="A1120"/>
      <c r="B1120"/>
      <c r="C1120"/>
      <c r="D1120"/>
      <c r="E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spans="1:23" ht="12.75">
      <c r="A1121"/>
      <c r="B1121"/>
      <c r="C1121"/>
      <c r="D1121"/>
      <c r="E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spans="1:23" ht="12.75">
      <c r="A1122"/>
      <c r="B1122"/>
      <c r="C1122"/>
      <c r="D1122"/>
      <c r="E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spans="1:23" ht="12.75">
      <c r="A1123"/>
      <c r="B1123"/>
      <c r="C1123"/>
      <c r="D1123"/>
      <c r="E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spans="1:23" ht="12.75">
      <c r="A1124"/>
      <c r="B1124"/>
      <c r="C1124"/>
      <c r="D1124"/>
      <c r="E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spans="1:23" ht="12.75">
      <c r="A1125"/>
      <c r="B1125"/>
      <c r="C1125"/>
      <c r="D1125"/>
      <c r="E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spans="1:23" ht="12.75">
      <c r="A1126"/>
      <c r="B1126"/>
      <c r="C1126"/>
      <c r="D1126"/>
      <c r="E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spans="1:23" ht="12.75">
      <c r="A1127"/>
      <c r="B1127"/>
      <c r="C1127"/>
      <c r="D1127"/>
      <c r="E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spans="1:23" ht="12.75">
      <c r="A1128"/>
      <c r="B1128"/>
      <c r="C1128"/>
      <c r="D1128"/>
      <c r="E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spans="1:23" ht="12.75">
      <c r="A1129"/>
      <c r="B1129"/>
      <c r="C1129"/>
      <c r="D1129"/>
      <c r="E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spans="1:23" ht="12.75">
      <c r="A1130"/>
      <c r="B1130"/>
      <c r="C1130"/>
      <c r="D1130"/>
      <c r="E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spans="1:23" ht="12.75">
      <c r="A1131"/>
      <c r="B1131"/>
      <c r="C1131"/>
      <c r="D1131"/>
      <c r="E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spans="1:23" ht="12.75">
      <c r="A1132"/>
      <c r="B1132"/>
      <c r="C1132"/>
      <c r="D1132"/>
      <c r="E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spans="1:23" ht="12.75">
      <c r="A1133"/>
      <c r="B1133"/>
      <c r="C1133"/>
      <c r="D1133"/>
      <c r="E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spans="1:23" ht="12.75">
      <c r="A1134"/>
      <c r="B1134"/>
      <c r="C1134"/>
      <c r="D1134"/>
      <c r="E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spans="1:23" ht="12.75">
      <c r="A1135"/>
      <c r="B1135"/>
      <c r="C1135"/>
      <c r="D1135"/>
      <c r="E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spans="1:23" ht="12.75">
      <c r="A1136"/>
      <c r="B1136"/>
      <c r="C1136"/>
      <c r="D1136"/>
      <c r="E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spans="1:23" ht="12.75">
      <c r="A1137"/>
      <c r="B1137"/>
      <c r="C1137"/>
      <c r="D1137"/>
      <c r="E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spans="1:23" ht="12.75">
      <c r="A1138"/>
      <c r="B1138"/>
      <c r="C1138"/>
      <c r="D1138"/>
      <c r="E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spans="1:23" ht="12.75">
      <c r="A1139"/>
      <c r="B1139"/>
      <c r="C1139"/>
      <c r="D1139"/>
      <c r="E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spans="1:23" ht="12.75">
      <c r="A1140"/>
      <c r="B1140"/>
      <c r="C1140"/>
      <c r="D1140"/>
      <c r="E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spans="1:23" ht="12.75">
      <c r="A1141"/>
      <c r="B1141"/>
      <c r="C1141"/>
      <c r="D1141"/>
      <c r="E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spans="1:23" ht="12.75">
      <c r="A1142"/>
      <c r="B1142"/>
      <c r="C1142"/>
      <c r="D1142"/>
      <c r="E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spans="1:23" ht="12.75">
      <c r="A1143"/>
      <c r="B1143"/>
      <c r="C1143"/>
      <c r="D1143"/>
      <c r="E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spans="1:23" ht="12.75">
      <c r="A1144"/>
      <c r="B1144"/>
      <c r="C1144"/>
      <c r="D1144"/>
      <c r="E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spans="1:23" ht="12.75">
      <c r="A1145"/>
      <c r="B1145"/>
      <c r="C1145"/>
      <c r="D1145"/>
      <c r="E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spans="1:23" ht="12.75">
      <c r="A1146"/>
      <c r="B1146"/>
      <c r="C1146"/>
      <c r="D1146"/>
      <c r="E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spans="1:23" ht="12.75">
      <c r="A1147"/>
      <c r="B1147"/>
      <c r="C1147"/>
      <c r="D1147"/>
      <c r="E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spans="1:23" ht="12.75">
      <c r="A1148"/>
      <c r="B1148"/>
      <c r="C1148"/>
      <c r="D1148"/>
      <c r="E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spans="1:23" ht="12.75">
      <c r="A1149"/>
      <c r="B1149"/>
      <c r="C1149"/>
      <c r="D1149"/>
      <c r="E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spans="1:23" ht="12.75">
      <c r="A1150"/>
      <c r="B1150"/>
      <c r="C1150"/>
      <c r="D1150"/>
      <c r="E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spans="1:23" ht="12.75">
      <c r="A1151"/>
      <c r="B1151"/>
      <c r="C1151"/>
      <c r="D1151"/>
      <c r="E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spans="1:23" ht="12.75">
      <c r="A1152"/>
      <c r="B1152"/>
      <c r="C1152"/>
      <c r="D1152"/>
      <c r="E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spans="1:23" ht="12.75">
      <c r="A1153"/>
      <c r="B1153"/>
      <c r="C1153"/>
      <c r="D1153"/>
      <c r="E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spans="1:23" ht="12.75">
      <c r="A1154"/>
      <c r="B1154"/>
      <c r="C1154"/>
      <c r="D1154"/>
      <c r="E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spans="1:23" ht="12.75">
      <c r="A1155"/>
      <c r="B1155"/>
      <c r="C1155"/>
      <c r="D1155"/>
      <c r="E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spans="1:23" ht="12.75">
      <c r="A1156"/>
      <c r="B1156"/>
      <c r="C1156"/>
      <c r="D1156"/>
      <c r="E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spans="1:23" ht="12.75">
      <c r="A1157"/>
      <c r="B1157"/>
      <c r="C1157"/>
      <c r="D1157"/>
      <c r="E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spans="1:23" ht="12.75">
      <c r="A1158"/>
      <c r="B1158"/>
      <c r="C1158"/>
      <c r="D1158"/>
      <c r="E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spans="1:23" ht="12.75">
      <c r="A1159"/>
      <c r="B1159"/>
      <c r="C1159"/>
      <c r="D1159"/>
      <c r="E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spans="1:23" ht="12.75">
      <c r="A1160"/>
      <c r="B1160"/>
      <c r="C1160"/>
      <c r="D1160"/>
      <c r="E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spans="1:23" ht="12.75">
      <c r="A1161"/>
      <c r="B1161"/>
      <c r="C1161"/>
      <c r="D1161"/>
      <c r="E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spans="1:23" ht="12.75">
      <c r="A1162"/>
      <c r="B1162"/>
      <c r="C1162"/>
      <c r="D1162"/>
      <c r="E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spans="1:23" ht="12.75">
      <c r="A1163"/>
      <c r="B1163"/>
      <c r="C1163"/>
      <c r="D1163"/>
      <c r="E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spans="1:23" ht="12.75">
      <c r="A1164"/>
      <c r="B1164"/>
      <c r="C1164"/>
      <c r="D1164"/>
      <c r="E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spans="1:23" ht="12.75">
      <c r="A1165"/>
      <c r="B1165"/>
      <c r="C1165"/>
      <c r="D1165"/>
      <c r="E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spans="1:23" ht="12.75">
      <c r="A1166"/>
      <c r="B1166"/>
      <c r="C1166"/>
      <c r="D1166"/>
      <c r="E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spans="1:23" ht="12.75">
      <c r="A1167"/>
      <c r="B1167"/>
      <c r="C1167"/>
      <c r="D1167"/>
      <c r="E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spans="1:23" ht="12.75">
      <c r="A1168"/>
      <c r="B1168"/>
      <c r="C1168"/>
      <c r="D1168"/>
      <c r="E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spans="1:23" ht="12.75">
      <c r="A1169"/>
      <c r="B1169"/>
      <c r="C1169"/>
      <c r="D1169"/>
      <c r="E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spans="1:23" ht="12.75">
      <c r="A1170"/>
      <c r="B1170"/>
      <c r="C1170"/>
      <c r="D1170"/>
      <c r="E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spans="1:23" ht="12.75">
      <c r="A1171"/>
      <c r="B1171"/>
      <c r="C1171"/>
      <c r="D1171"/>
      <c r="E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spans="1:23" ht="12.75">
      <c r="A1172"/>
      <c r="B1172"/>
      <c r="C1172"/>
      <c r="D1172"/>
      <c r="E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spans="1:23" ht="12.75">
      <c r="A1173"/>
      <c r="B1173"/>
      <c r="C1173"/>
      <c r="D1173"/>
      <c r="E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spans="1:23" ht="12.75">
      <c r="A1174"/>
      <c r="B1174"/>
      <c r="C1174"/>
      <c r="D1174"/>
      <c r="E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spans="1:23" ht="12.75">
      <c r="A1175"/>
      <c r="B1175"/>
      <c r="C1175"/>
      <c r="D1175"/>
      <c r="E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spans="1:23" ht="12.75">
      <c r="A1176"/>
      <c r="B1176"/>
      <c r="C1176"/>
      <c r="D1176"/>
      <c r="E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spans="1:23" ht="12.75">
      <c r="A1177"/>
      <c r="B1177"/>
      <c r="C1177"/>
      <c r="D1177"/>
      <c r="E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spans="1:23" ht="12.75">
      <c r="A1178"/>
      <c r="B1178"/>
      <c r="C1178"/>
      <c r="D1178"/>
      <c r="E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spans="1:23" ht="12.75">
      <c r="A1179"/>
      <c r="B1179"/>
      <c r="C1179"/>
      <c r="D1179"/>
      <c r="E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spans="1:23" ht="12.75">
      <c r="A1180"/>
      <c r="B1180"/>
      <c r="C1180"/>
      <c r="D1180"/>
      <c r="E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spans="1:23" ht="12.75">
      <c r="A1181"/>
      <c r="B1181"/>
      <c r="C1181"/>
      <c r="D1181"/>
      <c r="E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spans="1:23" ht="12.75">
      <c r="A1182"/>
      <c r="B1182"/>
      <c r="C1182"/>
      <c r="D1182"/>
      <c r="E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spans="1:23" ht="12.75">
      <c r="A1183"/>
      <c r="B1183"/>
      <c r="C1183"/>
      <c r="D1183"/>
      <c r="E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spans="1:23" ht="12.75">
      <c r="A1184"/>
      <c r="B1184"/>
      <c r="C1184"/>
      <c r="D1184"/>
      <c r="E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spans="1:23" ht="12.75">
      <c r="A1185"/>
      <c r="B1185"/>
      <c r="C1185"/>
      <c r="D1185"/>
      <c r="E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spans="1:23" ht="12.75">
      <c r="A1186"/>
      <c r="B1186"/>
      <c r="C1186"/>
      <c r="D1186"/>
      <c r="E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spans="1:23" ht="12.75">
      <c r="A1187"/>
      <c r="B1187"/>
      <c r="C1187"/>
      <c r="D1187"/>
      <c r="E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spans="1:23" ht="12.75">
      <c r="A1188"/>
      <c r="B1188"/>
      <c r="C1188"/>
      <c r="D1188"/>
      <c r="E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spans="1:23" ht="12.75">
      <c r="A1189"/>
      <c r="B1189"/>
      <c r="C1189"/>
      <c r="D1189"/>
      <c r="E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spans="1:23" ht="12.75">
      <c r="A1190"/>
      <c r="B1190"/>
      <c r="C1190"/>
      <c r="D1190"/>
      <c r="E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spans="1:23" ht="12.75">
      <c r="A1191"/>
      <c r="B1191"/>
      <c r="C1191"/>
      <c r="D1191"/>
      <c r="E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spans="1:23" ht="12.75">
      <c r="A1192"/>
      <c r="B1192"/>
      <c r="C1192"/>
      <c r="D1192"/>
      <c r="E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spans="1:23" ht="12.75">
      <c r="A1193"/>
      <c r="B1193"/>
      <c r="C1193"/>
      <c r="D1193"/>
      <c r="E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spans="1:23" ht="12.75">
      <c r="A1194"/>
      <c r="B1194"/>
      <c r="C1194"/>
      <c r="D1194"/>
      <c r="E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spans="1:23" ht="12.75">
      <c r="A1195"/>
      <c r="B1195"/>
      <c r="C1195"/>
      <c r="D1195"/>
      <c r="E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spans="1:23" ht="12.75">
      <c r="A1196"/>
      <c r="B1196"/>
      <c r="C1196"/>
      <c r="D1196"/>
      <c r="E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spans="1:23" ht="12.75">
      <c r="A1197"/>
      <c r="B1197"/>
      <c r="C1197"/>
      <c r="D1197"/>
      <c r="E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spans="1:23" ht="12.75">
      <c r="A1198"/>
      <c r="B1198"/>
      <c r="C1198"/>
      <c r="D1198"/>
      <c r="E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spans="1:23" ht="12.75">
      <c r="A1199"/>
      <c r="B1199"/>
      <c r="C1199"/>
      <c r="D1199"/>
      <c r="E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spans="1:23" ht="12.75">
      <c r="A1200"/>
      <c r="B1200"/>
      <c r="C1200"/>
      <c r="D1200"/>
      <c r="E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spans="1:23" ht="12.75">
      <c r="A1201"/>
      <c r="B1201"/>
      <c r="C1201"/>
      <c r="D1201"/>
      <c r="E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spans="1:23" ht="12.75">
      <c r="A1202"/>
      <c r="B1202"/>
      <c r="C1202"/>
      <c r="D1202"/>
      <c r="E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spans="1:23" ht="12.75">
      <c r="A1203"/>
      <c r="B1203"/>
      <c r="C1203"/>
      <c r="D1203"/>
      <c r="E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spans="1:23" ht="12.75">
      <c r="A1204"/>
      <c r="B1204"/>
      <c r="C1204"/>
      <c r="D1204"/>
      <c r="E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spans="1:23" ht="12.75">
      <c r="A1205"/>
      <c r="B1205"/>
      <c r="C1205"/>
      <c r="D1205"/>
      <c r="E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spans="1:23" ht="12.75">
      <c r="A1206"/>
      <c r="B1206"/>
      <c r="C1206"/>
      <c r="D1206"/>
      <c r="E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spans="1:23" ht="12.75">
      <c r="A1207"/>
      <c r="B1207"/>
      <c r="C1207"/>
      <c r="D1207"/>
      <c r="E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spans="1:23" ht="12.75">
      <c r="A1208"/>
      <c r="B1208"/>
      <c r="C1208"/>
      <c r="D1208"/>
      <c r="E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spans="1:23" ht="12.75">
      <c r="A1209"/>
      <c r="B1209"/>
      <c r="C1209"/>
      <c r="D1209"/>
      <c r="E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spans="1:23" ht="12.75">
      <c r="A1210"/>
      <c r="B1210"/>
      <c r="C1210"/>
      <c r="D1210"/>
      <c r="E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spans="1:23" ht="12.75">
      <c r="A1211"/>
      <c r="B1211"/>
      <c r="C1211"/>
      <c r="D1211"/>
      <c r="E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spans="1:23" ht="12.75">
      <c r="A1212"/>
      <c r="B1212"/>
      <c r="C1212"/>
      <c r="D1212"/>
      <c r="E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spans="1:23" ht="12.75">
      <c r="A1213"/>
      <c r="B1213"/>
      <c r="C1213"/>
      <c r="D1213"/>
      <c r="E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spans="1:23" ht="12.75">
      <c r="A1214"/>
      <c r="B1214"/>
      <c r="C1214"/>
      <c r="D1214"/>
      <c r="E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spans="1:23" ht="12.75">
      <c r="A1215"/>
      <c r="B1215"/>
      <c r="C1215"/>
      <c r="D1215"/>
      <c r="E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spans="1:23" ht="12.75">
      <c r="A1216"/>
      <c r="B1216"/>
      <c r="C1216"/>
      <c r="D1216"/>
      <c r="E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spans="1:23" ht="12.75">
      <c r="A1217"/>
      <c r="B1217"/>
      <c r="C1217"/>
      <c r="D1217"/>
      <c r="E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spans="1:23" ht="12.75">
      <c r="A1218"/>
      <c r="B1218"/>
      <c r="C1218"/>
      <c r="D1218"/>
      <c r="E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spans="1:23" ht="12.75">
      <c r="A1219"/>
      <c r="B1219"/>
      <c r="C1219"/>
      <c r="D1219"/>
      <c r="E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spans="1:23" ht="12.75">
      <c r="A1220"/>
      <c r="B1220"/>
      <c r="C1220"/>
      <c r="D1220"/>
      <c r="E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spans="1:23" ht="12.75">
      <c r="A1221"/>
      <c r="B1221"/>
      <c r="C1221"/>
      <c r="D1221"/>
      <c r="E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spans="1:23" ht="12.75">
      <c r="A1222"/>
      <c r="B1222"/>
      <c r="C1222"/>
      <c r="D1222"/>
      <c r="E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spans="1:23" ht="12.75">
      <c r="A1223"/>
      <c r="B1223"/>
      <c r="C1223"/>
      <c r="D1223"/>
      <c r="E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spans="1:23" ht="12.75">
      <c r="A1224"/>
      <c r="B1224"/>
      <c r="C1224"/>
      <c r="D1224"/>
      <c r="E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spans="1:23" ht="12.75">
      <c r="A1225"/>
      <c r="B1225"/>
      <c r="C1225"/>
      <c r="D1225"/>
      <c r="E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spans="1:23" ht="12.75">
      <c r="A1226"/>
      <c r="B1226"/>
      <c r="C1226"/>
      <c r="D1226"/>
      <c r="E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spans="1:23" ht="12.75">
      <c r="A1227"/>
      <c r="B1227"/>
      <c r="C1227"/>
      <c r="D1227"/>
      <c r="E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spans="1:23" ht="12.75">
      <c r="A1228"/>
      <c r="B1228"/>
      <c r="C1228"/>
      <c r="D1228"/>
      <c r="E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spans="1:23" ht="12.75">
      <c r="A1229"/>
      <c r="B1229"/>
      <c r="C1229"/>
      <c r="D1229"/>
      <c r="E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spans="1:23" ht="12.75">
      <c r="A1230"/>
      <c r="B1230"/>
      <c r="C1230"/>
      <c r="D1230"/>
      <c r="E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spans="1:23" ht="12.75">
      <c r="A1231"/>
      <c r="B1231"/>
      <c r="C1231"/>
      <c r="D1231"/>
      <c r="E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spans="1:23" ht="12.75">
      <c r="A1232"/>
      <c r="B1232"/>
      <c r="C1232"/>
      <c r="D1232"/>
      <c r="E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spans="1:23" ht="12.75">
      <c r="A1233"/>
      <c r="B1233"/>
      <c r="C1233"/>
      <c r="D1233"/>
      <c r="E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spans="1:23" ht="12.75">
      <c r="A1234"/>
      <c r="B1234"/>
      <c r="C1234"/>
      <c r="D1234"/>
      <c r="E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spans="1:23" ht="12.75">
      <c r="A1235"/>
      <c r="B1235"/>
      <c r="C1235"/>
      <c r="D1235"/>
      <c r="E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spans="1:23" ht="12.75">
      <c r="A1236"/>
      <c r="B1236"/>
      <c r="C1236"/>
      <c r="D1236"/>
      <c r="E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spans="1:23" ht="12.75">
      <c r="A1237"/>
      <c r="B1237"/>
      <c r="C1237"/>
      <c r="D1237"/>
      <c r="E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spans="1:23" ht="12.75">
      <c r="A1238"/>
      <c r="B1238"/>
      <c r="C1238"/>
      <c r="D1238"/>
      <c r="E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spans="1:23" ht="12.75">
      <c r="A1239"/>
      <c r="B1239"/>
      <c r="C1239"/>
      <c r="D1239"/>
      <c r="E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spans="1:23" ht="12.75">
      <c r="A1240"/>
      <c r="B1240"/>
      <c r="C1240"/>
      <c r="D1240"/>
      <c r="E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spans="1:23" ht="12.75">
      <c r="A1241"/>
      <c r="B1241"/>
      <c r="C1241"/>
      <c r="D1241"/>
      <c r="E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spans="1:23" ht="12.75">
      <c r="A1242"/>
      <c r="B1242"/>
      <c r="C1242"/>
      <c r="D1242"/>
      <c r="E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spans="1:23" ht="12.75">
      <c r="A1243"/>
      <c r="B1243"/>
      <c r="C1243"/>
      <c r="D1243"/>
      <c r="E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spans="1:23" ht="12.75">
      <c r="A1244"/>
      <c r="B1244"/>
      <c r="C1244"/>
      <c r="D1244"/>
      <c r="E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spans="1:23" ht="12.75">
      <c r="A1245"/>
      <c r="B1245"/>
      <c r="C1245"/>
      <c r="D1245"/>
      <c r="E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spans="1:23" ht="12.75">
      <c r="A1246"/>
      <c r="B1246"/>
      <c r="C1246"/>
      <c r="D1246"/>
      <c r="E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spans="1:23" ht="12.75">
      <c r="A1247"/>
      <c r="B1247"/>
      <c r="C1247"/>
      <c r="D1247"/>
      <c r="E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spans="1:23" ht="12.75">
      <c r="A1248"/>
      <c r="B1248"/>
      <c r="C1248"/>
      <c r="D1248"/>
      <c r="E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spans="1:23" ht="12.75">
      <c r="A1249"/>
      <c r="B1249"/>
      <c r="C1249"/>
      <c r="D1249"/>
      <c r="E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spans="1:23" ht="12.75">
      <c r="A1250"/>
      <c r="B1250"/>
      <c r="C1250"/>
      <c r="D1250"/>
      <c r="E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spans="1:23" ht="12.75">
      <c r="A1251"/>
      <c r="B1251"/>
      <c r="C1251"/>
      <c r="D1251"/>
      <c r="E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spans="1:23" ht="12.75">
      <c r="A1252"/>
      <c r="B1252"/>
      <c r="C1252"/>
      <c r="D1252"/>
      <c r="E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spans="1:23" ht="12.75">
      <c r="A1253"/>
      <c r="B1253"/>
      <c r="C1253"/>
      <c r="D1253"/>
      <c r="E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spans="1:23" ht="12.75">
      <c r="A1254"/>
      <c r="B1254"/>
      <c r="C1254"/>
      <c r="D1254"/>
      <c r="E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spans="1:23" ht="12.75">
      <c r="A1255"/>
      <c r="B1255"/>
      <c r="C1255"/>
      <c r="D1255"/>
      <c r="E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spans="1:23" ht="12.75">
      <c r="A1256"/>
      <c r="B1256"/>
      <c r="C1256"/>
      <c r="D1256"/>
      <c r="E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spans="1:23" ht="12.75">
      <c r="A1257"/>
      <c r="B1257"/>
      <c r="C1257"/>
      <c r="D1257"/>
      <c r="E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spans="1:23" ht="12.75">
      <c r="A1258"/>
      <c r="B1258"/>
      <c r="C1258"/>
      <c r="D1258"/>
      <c r="E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spans="1:23" ht="12.75">
      <c r="A1259"/>
      <c r="B1259"/>
      <c r="C1259"/>
      <c r="D1259"/>
      <c r="E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spans="1:23" ht="12.75">
      <c r="A1260"/>
      <c r="B1260"/>
      <c r="C1260"/>
      <c r="D1260"/>
      <c r="E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spans="1:23" ht="12.75">
      <c r="A1261"/>
      <c r="B1261"/>
      <c r="C1261"/>
      <c r="D1261"/>
      <c r="E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spans="1:23" ht="12.75">
      <c r="A1262"/>
      <c r="B1262"/>
      <c r="C1262"/>
      <c r="D1262"/>
      <c r="E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spans="1:23" ht="12.75">
      <c r="A1263"/>
      <c r="B1263"/>
      <c r="C1263"/>
      <c r="D1263"/>
      <c r="E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spans="1:23" ht="12.75">
      <c r="A1264"/>
      <c r="B1264"/>
      <c r="C1264"/>
      <c r="D1264"/>
      <c r="E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spans="1:23" ht="12.75">
      <c r="A1265"/>
      <c r="B1265"/>
      <c r="C1265"/>
      <c r="D1265"/>
      <c r="E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spans="1:23" ht="12.75">
      <c r="A1266"/>
      <c r="B1266"/>
      <c r="C1266"/>
      <c r="D1266"/>
      <c r="E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spans="1:23" ht="12.75">
      <c r="A1267"/>
      <c r="B1267"/>
      <c r="C1267"/>
      <c r="D1267"/>
      <c r="E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spans="1:23" ht="12.75">
      <c r="A1268"/>
      <c r="B1268"/>
      <c r="C1268"/>
      <c r="D1268"/>
      <c r="E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spans="1:23" ht="12.75">
      <c r="A1269"/>
      <c r="B1269"/>
      <c r="C1269"/>
      <c r="D1269"/>
      <c r="E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spans="1:23" ht="12.75">
      <c r="A1270"/>
      <c r="B1270"/>
      <c r="C1270"/>
      <c r="D1270"/>
      <c r="E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spans="1:23" ht="12.75">
      <c r="A1271"/>
      <c r="B1271"/>
      <c r="C1271"/>
      <c r="D1271"/>
      <c r="E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spans="1:23" ht="12.75">
      <c r="A1272"/>
      <c r="B1272"/>
      <c r="C1272"/>
      <c r="D1272"/>
      <c r="E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spans="1:23" ht="12.75">
      <c r="A1273"/>
      <c r="B1273"/>
      <c r="C1273"/>
      <c r="D1273"/>
      <c r="E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spans="1:23" ht="12.75">
      <c r="A1274"/>
      <c r="B1274"/>
      <c r="C1274"/>
      <c r="D1274"/>
      <c r="E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spans="1:23" ht="12.75">
      <c r="A1275"/>
      <c r="B1275"/>
      <c r="C1275"/>
      <c r="D1275"/>
      <c r="E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spans="1:23" ht="12.75">
      <c r="A1276"/>
      <c r="B1276"/>
      <c r="C1276"/>
      <c r="D1276"/>
      <c r="E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spans="1:23" ht="12.75">
      <c r="A1277"/>
      <c r="B1277"/>
      <c r="C1277"/>
      <c r="D1277"/>
      <c r="E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spans="1:23" ht="12.75">
      <c r="A1278"/>
      <c r="B1278"/>
      <c r="C1278"/>
      <c r="D1278"/>
      <c r="E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spans="1:23" ht="12.75">
      <c r="A1279"/>
      <c r="B1279"/>
      <c r="C1279"/>
      <c r="D1279"/>
      <c r="E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spans="1:23" ht="12.75">
      <c r="A1280"/>
      <c r="B1280"/>
      <c r="C1280"/>
      <c r="D1280"/>
      <c r="E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spans="1:23" ht="12.75">
      <c r="A1281"/>
      <c r="B1281"/>
      <c r="C1281"/>
      <c r="D1281"/>
      <c r="E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spans="1:23" ht="12.75">
      <c r="A1282"/>
      <c r="B1282"/>
      <c r="C1282"/>
      <c r="D1282"/>
      <c r="E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spans="1:23" ht="12.75">
      <c r="A1283"/>
      <c r="B1283"/>
      <c r="C1283"/>
      <c r="D1283"/>
      <c r="E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spans="1:23" ht="12.75">
      <c r="A1284"/>
      <c r="B1284"/>
      <c r="C1284"/>
      <c r="D1284"/>
      <c r="E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spans="1:23" ht="12.75">
      <c r="A1285"/>
      <c r="B1285"/>
      <c r="C1285"/>
      <c r="D1285"/>
      <c r="E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spans="1:23" ht="12.75">
      <c r="A1286"/>
      <c r="B1286"/>
      <c r="C1286"/>
      <c r="D1286"/>
      <c r="E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spans="1:23" ht="12.75">
      <c r="A1287"/>
      <c r="B1287"/>
      <c r="C1287"/>
      <c r="D1287"/>
      <c r="E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spans="1:23" ht="12.75">
      <c r="A1288"/>
      <c r="B1288"/>
      <c r="C1288"/>
      <c r="D1288"/>
      <c r="E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spans="1:23" ht="12.75">
      <c r="A1289"/>
      <c r="B1289"/>
      <c r="C1289"/>
      <c r="D1289"/>
      <c r="E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spans="1:23" ht="12.75">
      <c r="A1290"/>
      <c r="B1290"/>
      <c r="C1290"/>
      <c r="D1290"/>
      <c r="E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spans="1:23" ht="12.75">
      <c r="A1291"/>
      <c r="B1291"/>
      <c r="C1291"/>
      <c r="D1291"/>
      <c r="E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spans="1:23" ht="12.75">
      <c r="A1292"/>
      <c r="B1292"/>
      <c r="C1292"/>
      <c r="D1292"/>
      <c r="E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spans="1:23" ht="12.75">
      <c r="A1293"/>
      <c r="B1293"/>
      <c r="C1293"/>
      <c r="D1293"/>
      <c r="E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spans="1:23" ht="12.75">
      <c r="A1294"/>
      <c r="B1294"/>
      <c r="C1294"/>
      <c r="D1294"/>
      <c r="E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spans="1:23" ht="12.75">
      <c r="A1295"/>
      <c r="B1295"/>
      <c r="C1295"/>
      <c r="D1295"/>
      <c r="E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spans="1:23" ht="12.75">
      <c r="A1296"/>
      <c r="B1296"/>
      <c r="C1296"/>
      <c r="D1296"/>
      <c r="E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spans="1:23" ht="12.75">
      <c r="A1297"/>
      <c r="B1297"/>
      <c r="C1297"/>
      <c r="D1297"/>
      <c r="E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spans="1:23" ht="12.75">
      <c r="A1298"/>
      <c r="B1298"/>
      <c r="C1298"/>
      <c r="D1298"/>
      <c r="E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spans="1:23" ht="12.75">
      <c r="A1299"/>
      <c r="B1299"/>
      <c r="C1299"/>
      <c r="D1299"/>
      <c r="E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spans="1:23" ht="12.75">
      <c r="A1300"/>
      <c r="B1300"/>
      <c r="C1300"/>
      <c r="D1300"/>
      <c r="E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spans="1:23" ht="12.75">
      <c r="A1301"/>
      <c r="B1301"/>
      <c r="C1301"/>
      <c r="D1301"/>
      <c r="E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spans="1:23" ht="12.75">
      <c r="A1302"/>
      <c r="B1302"/>
      <c r="C1302"/>
      <c r="D1302"/>
      <c r="E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spans="1:23" ht="12.75">
      <c r="A1303"/>
      <c r="B1303"/>
      <c r="C1303"/>
      <c r="D1303"/>
      <c r="E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spans="1:23" ht="12.75">
      <c r="A1304"/>
      <c r="B1304"/>
      <c r="C1304"/>
      <c r="D1304"/>
      <c r="E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spans="1:23" ht="12.75">
      <c r="A1305"/>
      <c r="B1305"/>
      <c r="C1305"/>
      <c r="D1305"/>
      <c r="E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spans="1:23" ht="12.75">
      <c r="A1306"/>
      <c r="B1306"/>
      <c r="C1306"/>
      <c r="D1306"/>
      <c r="E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spans="1:23" ht="12.75">
      <c r="A1307"/>
      <c r="B1307"/>
      <c r="C1307"/>
      <c r="D1307"/>
      <c r="E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spans="1:23" ht="12.75">
      <c r="A1308"/>
      <c r="B1308"/>
      <c r="C1308"/>
      <c r="D1308"/>
      <c r="E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spans="1:23" ht="12.75">
      <c r="A1309"/>
      <c r="B1309"/>
      <c r="C1309"/>
      <c r="D1309"/>
      <c r="E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spans="1:23" ht="12.75">
      <c r="A1310"/>
      <c r="B1310"/>
      <c r="C1310"/>
      <c r="D1310"/>
      <c r="E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spans="1:23" ht="12.75">
      <c r="A1311"/>
      <c r="B1311"/>
      <c r="C1311"/>
      <c r="D1311"/>
      <c r="E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spans="1:23" ht="12.75">
      <c r="A1312"/>
      <c r="B1312"/>
      <c r="C1312"/>
      <c r="D1312"/>
      <c r="E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spans="1:23" ht="12.75">
      <c r="A1313"/>
      <c r="B1313"/>
      <c r="C1313"/>
      <c r="D1313"/>
      <c r="E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spans="1:23" ht="12.75">
      <c r="A1314"/>
      <c r="B1314"/>
      <c r="C1314"/>
      <c r="D1314"/>
      <c r="E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spans="1:23" ht="12.75">
      <c r="A1315"/>
      <c r="B1315"/>
      <c r="C1315"/>
      <c r="D1315"/>
      <c r="E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spans="1:23" ht="12.75">
      <c r="A1316"/>
      <c r="B1316"/>
      <c r="C1316"/>
      <c r="D1316"/>
      <c r="E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spans="1:23" ht="12.75">
      <c r="A1317"/>
      <c r="B1317"/>
      <c r="C1317"/>
      <c r="D1317"/>
      <c r="E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spans="1:23" ht="12.75">
      <c r="A1318"/>
      <c r="B1318"/>
      <c r="C1318"/>
      <c r="D1318"/>
      <c r="E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spans="1:23" ht="12.75">
      <c r="A1319"/>
      <c r="B1319"/>
      <c r="C1319"/>
      <c r="D1319"/>
      <c r="E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spans="1:23" ht="12.75">
      <c r="A1320"/>
      <c r="B1320"/>
      <c r="C1320"/>
      <c r="D1320"/>
      <c r="E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spans="1:23" ht="12.75">
      <c r="A1321"/>
      <c r="B1321"/>
      <c r="C1321"/>
      <c r="D1321"/>
      <c r="E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spans="1:23" ht="12.75">
      <c r="A1322"/>
      <c r="B1322"/>
      <c r="C1322"/>
      <c r="D1322"/>
      <c r="E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spans="1:23" ht="12.75">
      <c r="A1323"/>
      <c r="B1323"/>
      <c r="C1323"/>
      <c r="D1323"/>
      <c r="E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spans="1:23" ht="12.75">
      <c r="A1324"/>
      <c r="B1324"/>
      <c r="C1324"/>
      <c r="D1324"/>
      <c r="E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spans="1:23" ht="12.75">
      <c r="A1325"/>
      <c r="B1325"/>
      <c r="C1325"/>
      <c r="D1325"/>
      <c r="E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spans="1:23" ht="12.75">
      <c r="A1326"/>
      <c r="B1326"/>
      <c r="C1326"/>
      <c r="D1326"/>
      <c r="E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spans="1:23" ht="12.75">
      <c r="A1327"/>
      <c r="B1327"/>
      <c r="C1327"/>
      <c r="D1327"/>
      <c r="E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spans="1:23" ht="12.75">
      <c r="A1328"/>
      <c r="B1328"/>
      <c r="C1328"/>
      <c r="D1328"/>
      <c r="E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spans="1:23" ht="12.75">
      <c r="A1329"/>
      <c r="B1329"/>
      <c r="C1329"/>
      <c r="D1329"/>
      <c r="E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spans="1:23" ht="12.75">
      <c r="A1330"/>
      <c r="B1330"/>
      <c r="C1330"/>
      <c r="D1330"/>
      <c r="E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spans="1:23" ht="12.75">
      <c r="A1331"/>
      <c r="B1331"/>
      <c r="C1331"/>
      <c r="D1331"/>
      <c r="E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spans="1:23" ht="12.75">
      <c r="A1332"/>
      <c r="B1332"/>
      <c r="C1332"/>
      <c r="D1332"/>
      <c r="E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spans="1:23" ht="12.75">
      <c r="A1333"/>
      <c r="B1333"/>
      <c r="C1333"/>
      <c r="D1333"/>
      <c r="E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spans="1:23" ht="12.75">
      <c r="A1334"/>
      <c r="B1334"/>
      <c r="C1334"/>
      <c r="D1334"/>
      <c r="E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spans="1:23" ht="12.75">
      <c r="A1335"/>
      <c r="B1335"/>
      <c r="C1335"/>
      <c r="D1335"/>
      <c r="E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spans="1:23" ht="12.75">
      <c r="A1336"/>
      <c r="B1336"/>
      <c r="C1336"/>
      <c r="D1336"/>
      <c r="E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spans="1:23" ht="12.75">
      <c r="A1337"/>
      <c r="B1337"/>
      <c r="C1337"/>
      <c r="D1337"/>
      <c r="E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spans="1:23" ht="12.75">
      <c r="A1338"/>
      <c r="B1338"/>
      <c r="C1338"/>
      <c r="D1338"/>
      <c r="E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spans="1:23" ht="12.75">
      <c r="A1339"/>
      <c r="B1339"/>
      <c r="C1339"/>
      <c r="D1339"/>
      <c r="E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spans="1:23" ht="12.75">
      <c r="A1340"/>
      <c r="B1340"/>
      <c r="C1340"/>
      <c r="D1340"/>
      <c r="E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spans="1:23" ht="12.75">
      <c r="A1341"/>
      <c r="B1341"/>
      <c r="C1341"/>
      <c r="D1341"/>
      <c r="E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spans="1:23" ht="12.75">
      <c r="A1342"/>
      <c r="B1342"/>
      <c r="C1342"/>
      <c r="D1342"/>
      <c r="E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spans="1:23" ht="12.75">
      <c r="A1343"/>
      <c r="B1343"/>
      <c r="C1343"/>
      <c r="D1343"/>
      <c r="E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spans="1:23" ht="12.75">
      <c r="A1344"/>
      <c r="B1344"/>
      <c r="C1344"/>
      <c r="D1344"/>
      <c r="E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spans="1:23" ht="12.75">
      <c r="A1345"/>
      <c r="B1345"/>
      <c r="C1345"/>
      <c r="D1345"/>
      <c r="E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spans="1:23" ht="12.75">
      <c r="A1346"/>
      <c r="B1346"/>
      <c r="C1346"/>
      <c r="D1346"/>
      <c r="E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spans="1:23" ht="12.75">
      <c r="A1347"/>
      <c r="B1347"/>
      <c r="C1347"/>
      <c r="D1347"/>
      <c r="E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spans="1:23" ht="12.75">
      <c r="A1348"/>
      <c r="B1348"/>
      <c r="C1348"/>
      <c r="D1348"/>
      <c r="E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spans="1:23" ht="12.75">
      <c r="A1349"/>
      <c r="B1349"/>
      <c r="C1349"/>
      <c r="D1349"/>
      <c r="E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spans="1:23" ht="12.75">
      <c r="A1350"/>
      <c r="B1350"/>
      <c r="C1350"/>
      <c r="D1350"/>
      <c r="E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spans="1:23" ht="12.75">
      <c r="A1351"/>
      <c r="B1351"/>
      <c r="C1351"/>
      <c r="D1351"/>
      <c r="E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spans="1:23" ht="12.75">
      <c r="A1352"/>
      <c r="B1352"/>
      <c r="C1352"/>
      <c r="D1352"/>
      <c r="E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spans="1:23" ht="12.75">
      <c r="A1353"/>
      <c r="B1353"/>
      <c r="C1353"/>
      <c r="D1353"/>
      <c r="E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spans="1:23" ht="12.75">
      <c r="A1354"/>
      <c r="B1354"/>
      <c r="C1354"/>
      <c r="D1354"/>
      <c r="E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spans="1:23" ht="12.75">
      <c r="A1355"/>
      <c r="B1355"/>
      <c r="C1355"/>
      <c r="D1355"/>
      <c r="E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spans="1:23" ht="12.75">
      <c r="A1356"/>
      <c r="B1356"/>
      <c r="C1356"/>
      <c r="D1356"/>
      <c r="E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spans="1:23" ht="12.75">
      <c r="A1357"/>
      <c r="B1357"/>
      <c r="C1357"/>
      <c r="D1357"/>
      <c r="E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spans="1:23" ht="12.75">
      <c r="A1358"/>
      <c r="B1358"/>
      <c r="C1358"/>
      <c r="D1358"/>
      <c r="E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spans="1:23" ht="12.75">
      <c r="A1359"/>
      <c r="B1359"/>
      <c r="C1359"/>
      <c r="D1359"/>
      <c r="E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spans="1:23" ht="12.75">
      <c r="A1360"/>
      <c r="B1360"/>
      <c r="C1360"/>
      <c r="D1360"/>
      <c r="E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spans="1:23" ht="12.75">
      <c r="A1361"/>
      <c r="B1361"/>
      <c r="C1361"/>
      <c r="D1361"/>
      <c r="E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spans="1:23" ht="12.75">
      <c r="A1362"/>
      <c r="B1362"/>
      <c r="C1362"/>
      <c r="D1362"/>
      <c r="E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spans="1:23" ht="12.75">
      <c r="A1363"/>
      <c r="B1363"/>
      <c r="C1363"/>
      <c r="D1363"/>
      <c r="E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spans="1:23" ht="12.75">
      <c r="A1364"/>
      <c r="B1364"/>
      <c r="C1364"/>
      <c r="D1364"/>
      <c r="E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spans="1:23" ht="12.75">
      <c r="A1365"/>
      <c r="B1365"/>
      <c r="C1365"/>
      <c r="D1365"/>
      <c r="E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spans="1:23" ht="12.75">
      <c r="A1366"/>
      <c r="B1366"/>
      <c r="C1366"/>
      <c r="D1366"/>
      <c r="E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spans="1:23" ht="12.75">
      <c r="A1367"/>
      <c r="B1367"/>
      <c r="C1367"/>
      <c r="D1367"/>
      <c r="E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spans="1:23" ht="12.75">
      <c r="A1368"/>
      <c r="B1368"/>
      <c r="C1368"/>
      <c r="D1368"/>
      <c r="E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spans="1:23" ht="12.75">
      <c r="A1369"/>
      <c r="B1369"/>
      <c r="C1369"/>
      <c r="D1369"/>
      <c r="E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spans="1:23" ht="12.75">
      <c r="A1370"/>
      <c r="B1370"/>
      <c r="C1370"/>
      <c r="D1370"/>
      <c r="E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spans="1:23" ht="12.75">
      <c r="A1371"/>
      <c r="B1371"/>
      <c r="C1371"/>
      <c r="D1371"/>
      <c r="E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spans="1:23" ht="12.75">
      <c r="A1372"/>
      <c r="B1372"/>
      <c r="C1372"/>
      <c r="D1372"/>
      <c r="E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spans="1:23" ht="12.75">
      <c r="A1373"/>
      <c r="B1373"/>
      <c r="C1373"/>
      <c r="D1373"/>
      <c r="E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spans="1:23" ht="12.75">
      <c r="A1374"/>
      <c r="B1374"/>
      <c r="C1374"/>
      <c r="D1374"/>
      <c r="E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spans="1:23" ht="12.75">
      <c r="A1375"/>
      <c r="B1375"/>
      <c r="C1375"/>
      <c r="D1375"/>
      <c r="E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spans="1:23" ht="12.75">
      <c r="A1376"/>
      <c r="B1376"/>
      <c r="C1376"/>
      <c r="D1376"/>
      <c r="E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spans="1:23" ht="12.75">
      <c r="A1377"/>
      <c r="B1377"/>
      <c r="C1377"/>
      <c r="D1377"/>
      <c r="E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spans="1:23" ht="12.75">
      <c r="A1378"/>
      <c r="B1378"/>
      <c r="C1378"/>
      <c r="D1378"/>
      <c r="E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spans="1:23" ht="12.75">
      <c r="A1379"/>
      <c r="B1379"/>
      <c r="C1379"/>
      <c r="D1379"/>
      <c r="E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spans="1:23" ht="12.75">
      <c r="A1380"/>
      <c r="B1380"/>
      <c r="C1380"/>
      <c r="D1380"/>
      <c r="E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spans="1:23" ht="12.75">
      <c r="A1381"/>
      <c r="B1381"/>
      <c r="C1381"/>
      <c r="D1381"/>
      <c r="E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spans="1:23" ht="12.75">
      <c r="A1382"/>
      <c r="B1382"/>
      <c r="C1382"/>
      <c r="D1382"/>
      <c r="E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spans="1:23" ht="12.75">
      <c r="A1383"/>
      <c r="B1383"/>
      <c r="C1383"/>
      <c r="D1383"/>
      <c r="E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spans="1:23" ht="12.75">
      <c r="A1384"/>
      <c r="B1384"/>
      <c r="C1384"/>
      <c r="D1384"/>
      <c r="E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spans="1:23" ht="12.75">
      <c r="A1385"/>
      <c r="B1385"/>
      <c r="C1385"/>
      <c r="D1385"/>
      <c r="E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spans="1:23" ht="12.75">
      <c r="A1386"/>
      <c r="B1386"/>
      <c r="C1386"/>
      <c r="D1386"/>
      <c r="E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spans="1:23" ht="12.75">
      <c r="A1387"/>
      <c r="B1387"/>
      <c r="C1387"/>
      <c r="D1387"/>
      <c r="E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spans="1:23" ht="12.75">
      <c r="A1388"/>
      <c r="B1388"/>
      <c r="C1388"/>
      <c r="D1388"/>
      <c r="E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spans="1:23" ht="12.75">
      <c r="A1389"/>
      <c r="B1389"/>
      <c r="C1389"/>
      <c r="D1389"/>
      <c r="E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spans="1:23" ht="12.75">
      <c r="A1390"/>
      <c r="B1390"/>
      <c r="C1390"/>
      <c r="D1390"/>
      <c r="E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spans="1:23" ht="12.75">
      <c r="A1391"/>
      <c r="B1391"/>
      <c r="C1391"/>
      <c r="D1391"/>
      <c r="E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spans="1:23" ht="12.75">
      <c r="A1392"/>
      <c r="B1392"/>
      <c r="C1392"/>
      <c r="D1392"/>
      <c r="E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spans="1:23" ht="12.75">
      <c r="A1393"/>
      <c r="B1393"/>
      <c r="C1393"/>
      <c r="D1393"/>
      <c r="E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spans="1:23" ht="12.75">
      <c r="A1394"/>
      <c r="B1394"/>
      <c r="C1394"/>
      <c r="D1394"/>
      <c r="E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spans="1:23" ht="12.75">
      <c r="A1395"/>
      <c r="B1395"/>
      <c r="C1395"/>
      <c r="D1395"/>
      <c r="E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spans="1:23" ht="12.75">
      <c r="A1396"/>
      <c r="B1396"/>
      <c r="C1396"/>
      <c r="D1396"/>
      <c r="E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spans="1:23" ht="12.75">
      <c r="A1397"/>
      <c r="B1397"/>
      <c r="C1397"/>
      <c r="D1397"/>
      <c r="E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spans="1:23" ht="12.75">
      <c r="A1398"/>
      <c r="B1398"/>
      <c r="C1398"/>
      <c r="D1398"/>
      <c r="E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spans="1:23" ht="12.75">
      <c r="A1399"/>
      <c r="B1399"/>
      <c r="C1399"/>
      <c r="D1399"/>
      <c r="E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spans="1:23" ht="12.75">
      <c r="A1400"/>
      <c r="B1400"/>
      <c r="C1400"/>
      <c r="D1400"/>
      <c r="E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spans="1:23" ht="12.75">
      <c r="A1401"/>
      <c r="B1401"/>
      <c r="C1401"/>
      <c r="D1401"/>
      <c r="E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spans="1:23" ht="12.75">
      <c r="A1402"/>
      <c r="B1402"/>
      <c r="C1402"/>
      <c r="D1402"/>
      <c r="E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spans="1:23" ht="12.75">
      <c r="A1403"/>
      <c r="B1403"/>
      <c r="C1403"/>
      <c r="D1403"/>
      <c r="E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spans="1:23" ht="12.75">
      <c r="A1404"/>
      <c r="B1404"/>
      <c r="C1404"/>
      <c r="D1404"/>
      <c r="E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spans="1:23" ht="12.75">
      <c r="A1405"/>
      <c r="B1405"/>
      <c r="C1405"/>
      <c r="D1405"/>
      <c r="E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spans="1:23" ht="12.75">
      <c r="A1406"/>
      <c r="B1406"/>
      <c r="C1406"/>
      <c r="D1406"/>
      <c r="E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spans="1:23" ht="12.75">
      <c r="A1407"/>
      <c r="B1407"/>
      <c r="C1407"/>
      <c r="D1407"/>
      <c r="E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spans="1:23" ht="12.75">
      <c r="A1408"/>
      <c r="B1408"/>
      <c r="C1408"/>
      <c r="D1408"/>
      <c r="E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spans="1:23" ht="12.75">
      <c r="A1409"/>
      <c r="B1409"/>
      <c r="C1409"/>
      <c r="D1409"/>
      <c r="E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spans="1:23" ht="12.75">
      <c r="A1410"/>
      <c r="B1410"/>
      <c r="C1410"/>
      <c r="D1410"/>
      <c r="E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spans="1:23" ht="12.75">
      <c r="A1411"/>
      <c r="B1411"/>
      <c r="C1411"/>
      <c r="D1411"/>
      <c r="E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spans="1:23" ht="12.75">
      <c r="A1412"/>
      <c r="B1412"/>
      <c r="C1412"/>
      <c r="D1412"/>
      <c r="E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spans="1:23" ht="12.75">
      <c r="A1413"/>
      <c r="B1413"/>
      <c r="C1413"/>
      <c r="D1413"/>
      <c r="E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spans="1:23" ht="12.75">
      <c r="A1414"/>
      <c r="B1414"/>
      <c r="C1414"/>
      <c r="D1414"/>
      <c r="E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spans="1:23" ht="12.75">
      <c r="A1415"/>
      <c r="B1415"/>
      <c r="C1415"/>
      <c r="D1415"/>
      <c r="E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spans="1:23" ht="12.75">
      <c r="A1416"/>
      <c r="B1416"/>
      <c r="C1416"/>
      <c r="D1416"/>
      <c r="E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spans="1:23" ht="12.75">
      <c r="A1417"/>
      <c r="B1417"/>
      <c r="C1417"/>
      <c r="D1417"/>
      <c r="E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spans="1:23" ht="12.75">
      <c r="A1418"/>
      <c r="B1418"/>
      <c r="C1418"/>
      <c r="D1418"/>
      <c r="E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spans="1:23" ht="12.75">
      <c r="A1419"/>
      <c r="B1419"/>
      <c r="C1419"/>
      <c r="D1419"/>
      <c r="E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spans="1:23" ht="12.75">
      <c r="A1420"/>
      <c r="B1420"/>
      <c r="C1420"/>
      <c r="D1420"/>
      <c r="E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spans="1:23" ht="12.75">
      <c r="A1421"/>
      <c r="B1421"/>
      <c r="C1421"/>
      <c r="D1421"/>
      <c r="E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spans="1:23" ht="12.75">
      <c r="A1422"/>
      <c r="B1422"/>
      <c r="C1422"/>
      <c r="D1422"/>
      <c r="E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spans="1:23" ht="12.75">
      <c r="A1423"/>
      <c r="B1423"/>
      <c r="C1423"/>
      <c r="D1423"/>
      <c r="E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spans="1:23" ht="12.75">
      <c r="A1424"/>
      <c r="B1424"/>
      <c r="C1424"/>
      <c r="D1424"/>
      <c r="E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spans="1:23" ht="12.75">
      <c r="A1425"/>
      <c r="B1425"/>
      <c r="C1425"/>
      <c r="D1425"/>
      <c r="E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spans="1:23" ht="12.75">
      <c r="A1426"/>
      <c r="B1426"/>
      <c r="C1426"/>
      <c r="D1426"/>
      <c r="E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spans="1:23" ht="12.75">
      <c r="A1427"/>
      <c r="B1427"/>
      <c r="C1427"/>
      <c r="D1427"/>
      <c r="E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spans="1:23" ht="12.75">
      <c r="A1428"/>
      <c r="B1428"/>
      <c r="C1428"/>
      <c r="D1428"/>
      <c r="E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spans="1:23" ht="12.75">
      <c r="A1429"/>
      <c r="B1429"/>
      <c r="C1429"/>
      <c r="D1429"/>
      <c r="E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spans="1:23" ht="12.75">
      <c r="A1430"/>
      <c r="B1430"/>
      <c r="C1430"/>
      <c r="D1430"/>
      <c r="E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spans="1:23" ht="12.75">
      <c r="A1431"/>
      <c r="B1431"/>
      <c r="C1431"/>
      <c r="D1431"/>
      <c r="E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spans="1:23" ht="12.75">
      <c r="A1432"/>
      <c r="B1432"/>
      <c r="C1432"/>
      <c r="D1432"/>
      <c r="E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spans="1:23" ht="12.75">
      <c r="A1433"/>
      <c r="B1433"/>
      <c r="C1433"/>
      <c r="D1433"/>
      <c r="E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spans="1:23" ht="12.75">
      <c r="A1434"/>
      <c r="B1434"/>
      <c r="C1434"/>
      <c r="D1434"/>
      <c r="E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spans="1:23" ht="12.75">
      <c r="A1435"/>
      <c r="B1435"/>
      <c r="C1435"/>
      <c r="D1435"/>
      <c r="E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spans="1:23" ht="12.75">
      <c r="A1436"/>
      <c r="B1436"/>
      <c r="C1436"/>
      <c r="D1436"/>
      <c r="E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spans="1:23" ht="12.75">
      <c r="A1437"/>
      <c r="B1437"/>
      <c r="C1437"/>
      <c r="D1437"/>
      <c r="E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spans="1:23" ht="12.75">
      <c r="A1438"/>
      <c r="B1438"/>
      <c r="C1438"/>
      <c r="D1438"/>
      <c r="E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spans="1:23" ht="12.75">
      <c r="A1439"/>
      <c r="B1439"/>
      <c r="C1439"/>
      <c r="D1439"/>
      <c r="E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spans="1:23" ht="12.75">
      <c r="A1440"/>
      <c r="B1440"/>
      <c r="C1440"/>
      <c r="D1440"/>
      <c r="E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spans="1:23" ht="12.75">
      <c r="A1441"/>
      <c r="B1441"/>
      <c r="C1441"/>
      <c r="D1441"/>
      <c r="E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spans="1:23" ht="12.75">
      <c r="A1442"/>
      <c r="B1442"/>
      <c r="C1442"/>
      <c r="D1442"/>
      <c r="E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spans="1:23" ht="12.75">
      <c r="A1443"/>
      <c r="B1443"/>
      <c r="C1443"/>
      <c r="D1443"/>
      <c r="E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spans="1:23" ht="12.75">
      <c r="A1444"/>
      <c r="B1444"/>
      <c r="C1444"/>
      <c r="D1444"/>
      <c r="E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spans="1:23" ht="12.75">
      <c r="A1445"/>
      <c r="B1445"/>
      <c r="C1445"/>
      <c r="D1445"/>
      <c r="E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spans="1:23" ht="12.75">
      <c r="A1446"/>
      <c r="B1446"/>
      <c r="C1446"/>
      <c r="D1446"/>
      <c r="E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spans="1:23" ht="12.75">
      <c r="A1447"/>
      <c r="B1447"/>
      <c r="C1447"/>
      <c r="D1447"/>
      <c r="E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spans="1:23" ht="12.75">
      <c r="A1448"/>
      <c r="B1448"/>
      <c r="C1448"/>
      <c r="D1448"/>
      <c r="E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spans="1:23" ht="12.75">
      <c r="A1449"/>
      <c r="B1449"/>
      <c r="C1449"/>
      <c r="D1449"/>
      <c r="E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spans="1:23" ht="12.75">
      <c r="A1450"/>
      <c r="B1450"/>
      <c r="C1450"/>
      <c r="D1450"/>
      <c r="E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spans="1:23" ht="12.75">
      <c r="A1451"/>
      <c r="B1451"/>
      <c r="C1451"/>
      <c r="D1451"/>
      <c r="E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spans="1:23" ht="12.75">
      <c r="A1452"/>
      <c r="B1452"/>
      <c r="C1452"/>
      <c r="D1452"/>
      <c r="E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spans="1:23" ht="12.75">
      <c r="A1453"/>
      <c r="B1453"/>
      <c r="C1453"/>
      <c r="D1453"/>
      <c r="E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spans="1:23" ht="12.75">
      <c r="A1454"/>
      <c r="B1454"/>
      <c r="C1454"/>
      <c r="D1454"/>
      <c r="E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spans="1:23" ht="12.75">
      <c r="A1455"/>
      <c r="B1455"/>
      <c r="C1455"/>
      <c r="D1455"/>
      <c r="E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spans="1:23" ht="12.75">
      <c r="A1456"/>
      <c r="B1456"/>
      <c r="C1456"/>
      <c r="D1456"/>
      <c r="E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spans="1:23" ht="12.75">
      <c r="A1457"/>
      <c r="B1457"/>
      <c r="C1457"/>
      <c r="D1457"/>
      <c r="E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spans="1:23" ht="12.75">
      <c r="A1458"/>
      <c r="B1458"/>
      <c r="C1458"/>
      <c r="D1458"/>
      <c r="E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spans="1:23" ht="12.75">
      <c r="A1459"/>
      <c r="B1459"/>
      <c r="C1459"/>
      <c r="D1459"/>
      <c r="E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spans="1:23" ht="12.75">
      <c r="A1460"/>
      <c r="B1460"/>
      <c r="C1460"/>
      <c r="D1460"/>
      <c r="E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spans="1:23" ht="12.75">
      <c r="A1461"/>
      <c r="B1461"/>
      <c r="C1461"/>
      <c r="D1461"/>
      <c r="E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spans="1:23" ht="12.75">
      <c r="A1462"/>
      <c r="B1462"/>
      <c r="C1462"/>
      <c r="D1462"/>
      <c r="E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spans="1:23" ht="12.75">
      <c r="A1463"/>
      <c r="B1463"/>
      <c r="C1463"/>
      <c r="D1463"/>
      <c r="E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spans="1:23" ht="12.75">
      <c r="A1464"/>
      <c r="B1464"/>
      <c r="C1464"/>
      <c r="D1464"/>
      <c r="E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spans="1:23" ht="12.75">
      <c r="A1465"/>
      <c r="B1465"/>
      <c r="C1465"/>
      <c r="D1465"/>
      <c r="E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spans="1:23" ht="12.75">
      <c r="A1466"/>
      <c r="B1466"/>
      <c r="C1466"/>
      <c r="D1466"/>
      <c r="E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spans="1:23" ht="12.75">
      <c r="A1467"/>
      <c r="B1467"/>
      <c r="C1467"/>
      <c r="D1467"/>
      <c r="E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spans="1:23" ht="12.75">
      <c r="A1468"/>
      <c r="B1468"/>
      <c r="C1468"/>
      <c r="D1468"/>
      <c r="E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spans="1:23" ht="12.75">
      <c r="A1469"/>
      <c r="B1469"/>
      <c r="C1469"/>
      <c r="D1469"/>
      <c r="E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spans="1:23" ht="12.75">
      <c r="A1470"/>
      <c r="B1470"/>
      <c r="C1470"/>
      <c r="D1470"/>
      <c r="E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spans="1:23" ht="12.75">
      <c r="A1471"/>
      <c r="B1471"/>
      <c r="C1471"/>
      <c r="D1471"/>
      <c r="E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spans="1:23" ht="12.75">
      <c r="A1472"/>
      <c r="B1472"/>
      <c r="C1472"/>
      <c r="D1472"/>
      <c r="E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spans="1:23" ht="12.75">
      <c r="A1473"/>
      <c r="B1473"/>
      <c r="C1473"/>
      <c r="D1473"/>
      <c r="E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spans="1:23" ht="12.75">
      <c r="A1474"/>
      <c r="B1474"/>
      <c r="C1474"/>
      <c r="D1474"/>
      <c r="E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spans="1:23" ht="12.75">
      <c r="A1475"/>
      <c r="B1475"/>
      <c r="C1475"/>
      <c r="D1475"/>
      <c r="E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spans="1:23" ht="12.75">
      <c r="A1476"/>
      <c r="B1476"/>
      <c r="C1476"/>
      <c r="D1476"/>
      <c r="E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spans="1:23" ht="12.75">
      <c r="A1477"/>
      <c r="B1477"/>
      <c r="C1477"/>
      <c r="D1477"/>
      <c r="E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spans="1:23" ht="12.75">
      <c r="A1478"/>
      <c r="B1478"/>
      <c r="C1478"/>
      <c r="D1478"/>
      <c r="E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spans="1:23" ht="12.75">
      <c r="A1479"/>
      <c r="B1479"/>
      <c r="C1479"/>
      <c r="D1479"/>
      <c r="E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spans="1:23" ht="12.75">
      <c r="A1480"/>
      <c r="B1480"/>
      <c r="C1480"/>
      <c r="D1480"/>
      <c r="E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spans="1:23" ht="12.75">
      <c r="A1481"/>
      <c r="B1481"/>
      <c r="C1481"/>
      <c r="D1481"/>
      <c r="E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spans="1:23" ht="12.75">
      <c r="A1482"/>
      <c r="B1482"/>
      <c r="C1482"/>
      <c r="D1482"/>
      <c r="E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spans="1:23" ht="12.75">
      <c r="A1483"/>
      <c r="B1483"/>
      <c r="C1483"/>
      <c r="D1483"/>
      <c r="E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spans="1:23" ht="12.75">
      <c r="A1484"/>
      <c r="B1484"/>
      <c r="C1484"/>
      <c r="D1484"/>
      <c r="E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spans="1:23" ht="12.75">
      <c r="A1485"/>
      <c r="B1485"/>
      <c r="C1485"/>
      <c r="D1485"/>
      <c r="E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spans="1:23" ht="12.75">
      <c r="A1486"/>
      <c r="B1486"/>
      <c r="C1486"/>
      <c r="D1486"/>
      <c r="E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spans="1:23" ht="12.75">
      <c r="A1487"/>
      <c r="B1487"/>
      <c r="C1487"/>
      <c r="D1487"/>
      <c r="E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spans="1:23" ht="12.75">
      <c r="A1488"/>
      <c r="B1488"/>
      <c r="C1488"/>
      <c r="D1488"/>
      <c r="E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spans="1:23" ht="12.75">
      <c r="A1489"/>
      <c r="B1489"/>
      <c r="C1489"/>
      <c r="D1489"/>
      <c r="E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spans="1:23" ht="12.75">
      <c r="A1490"/>
      <c r="B1490"/>
      <c r="C1490"/>
      <c r="D1490"/>
      <c r="E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spans="1:23" ht="12.75">
      <c r="A1491"/>
      <c r="B1491"/>
      <c r="C1491"/>
      <c r="D1491"/>
      <c r="E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spans="1:23" ht="12.75">
      <c r="A1492"/>
      <c r="B1492"/>
      <c r="C1492"/>
      <c r="D1492"/>
      <c r="E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spans="1:23" ht="12.75">
      <c r="A1493"/>
      <c r="B1493"/>
      <c r="C1493"/>
      <c r="D1493"/>
      <c r="E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spans="1:23" ht="12.75">
      <c r="A1494"/>
      <c r="B1494"/>
      <c r="C1494"/>
      <c r="D1494"/>
      <c r="E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spans="1:23" ht="12.75">
      <c r="A1495"/>
      <c r="B1495"/>
      <c r="C1495"/>
      <c r="D1495"/>
      <c r="E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spans="1:23" ht="12.75">
      <c r="A1496"/>
      <c r="B1496"/>
      <c r="C1496"/>
      <c r="D1496"/>
      <c r="E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spans="1:23" ht="12.75">
      <c r="A1497"/>
      <c r="B1497"/>
      <c r="C1497"/>
      <c r="D1497"/>
      <c r="E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spans="1:23" ht="12.75">
      <c r="A1498"/>
      <c r="B1498"/>
      <c r="C1498"/>
      <c r="D1498"/>
      <c r="E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spans="1:23" ht="12.75">
      <c r="A1499"/>
      <c r="B1499"/>
      <c r="C1499"/>
      <c r="D1499"/>
      <c r="E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spans="1:23" ht="12.75">
      <c r="A1500"/>
      <c r="B1500"/>
      <c r="C1500"/>
      <c r="D1500"/>
      <c r="E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spans="1:23" ht="12.75">
      <c r="A1501"/>
      <c r="B1501"/>
      <c r="C1501"/>
      <c r="D1501"/>
      <c r="E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spans="1:23" ht="12.75">
      <c r="A1502"/>
      <c r="B1502"/>
      <c r="C1502"/>
      <c r="D1502"/>
      <c r="E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spans="1:23" ht="12.75">
      <c r="A1503"/>
      <c r="B1503"/>
      <c r="C1503"/>
      <c r="D1503"/>
      <c r="E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spans="1:23" ht="12.75">
      <c r="A1504"/>
      <c r="B1504"/>
      <c r="C1504"/>
      <c r="D1504"/>
      <c r="E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spans="1:23" ht="12.75">
      <c r="A1505"/>
      <c r="B1505"/>
      <c r="C1505"/>
      <c r="D1505"/>
      <c r="E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spans="1:23" ht="12.75">
      <c r="A1506"/>
      <c r="B1506"/>
      <c r="C1506"/>
      <c r="D1506"/>
      <c r="E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spans="1:23" ht="12.75">
      <c r="A1507"/>
      <c r="B1507"/>
      <c r="C1507"/>
      <c r="D1507"/>
      <c r="E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spans="1:23" ht="12.75">
      <c r="A1508"/>
      <c r="B1508"/>
      <c r="C1508"/>
      <c r="D1508"/>
      <c r="E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spans="1:23" ht="12.75">
      <c r="A1509"/>
      <c r="B1509"/>
      <c r="C1509"/>
      <c r="D1509"/>
      <c r="E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spans="1:23" ht="12.75">
      <c r="A1510"/>
      <c r="B1510"/>
      <c r="C1510"/>
      <c r="D1510"/>
      <c r="E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spans="1:23" ht="12.75">
      <c r="A1511"/>
      <c r="B1511"/>
      <c r="C1511"/>
      <c r="D1511"/>
      <c r="E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spans="1:23" ht="12.75">
      <c r="A1512"/>
      <c r="B1512"/>
      <c r="C1512"/>
      <c r="D1512"/>
      <c r="E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spans="1:23" ht="12.75">
      <c r="A1513"/>
      <c r="B1513"/>
      <c r="C1513"/>
      <c r="D1513"/>
      <c r="E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spans="1:23" ht="12.75">
      <c r="A1514"/>
      <c r="B1514"/>
      <c r="C1514"/>
      <c r="D1514"/>
      <c r="E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spans="1:23" ht="12.75">
      <c r="A1515"/>
      <c r="B1515"/>
      <c r="C1515"/>
      <c r="D1515"/>
      <c r="E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spans="1:23" ht="12.75">
      <c r="A1516"/>
      <c r="B1516"/>
      <c r="C1516"/>
      <c r="D1516"/>
      <c r="E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spans="1:23" ht="12.75">
      <c r="A1517"/>
      <c r="B1517"/>
      <c r="C1517"/>
      <c r="D1517"/>
      <c r="E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spans="1:23" ht="12.75">
      <c r="A1518"/>
      <c r="B1518"/>
      <c r="C1518"/>
      <c r="D1518"/>
      <c r="E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spans="1:23" ht="12.75">
      <c r="A1519"/>
      <c r="B1519"/>
      <c r="C1519"/>
      <c r="D1519"/>
      <c r="E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spans="1:23" ht="12.75">
      <c r="A1520"/>
      <c r="B1520"/>
      <c r="C1520"/>
      <c r="D1520"/>
      <c r="E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spans="1:23" ht="12.75">
      <c r="A1521"/>
      <c r="B1521"/>
      <c r="C1521"/>
      <c r="D1521"/>
      <c r="E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spans="1:23" ht="12.75">
      <c r="A1522"/>
      <c r="B1522"/>
      <c r="C1522"/>
      <c r="D1522"/>
      <c r="E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spans="1:23" ht="12.75">
      <c r="A1523"/>
      <c r="B1523"/>
      <c r="C1523"/>
      <c r="D1523"/>
      <c r="E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spans="1:23" ht="12.75">
      <c r="A1524"/>
      <c r="B1524"/>
      <c r="C1524"/>
      <c r="D1524"/>
      <c r="E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spans="1:23" ht="12.75">
      <c r="A1525"/>
      <c r="B1525"/>
      <c r="C1525"/>
      <c r="D1525"/>
      <c r="E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spans="1:23" ht="12.75">
      <c r="A1526"/>
      <c r="B1526"/>
      <c r="C1526"/>
      <c r="D1526"/>
      <c r="E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spans="1:23" ht="12.75">
      <c r="A1527"/>
      <c r="B1527"/>
      <c r="C1527"/>
      <c r="D1527"/>
      <c r="E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spans="1:23" ht="12.75">
      <c r="A1528"/>
      <c r="B1528"/>
      <c r="C1528"/>
      <c r="D1528"/>
      <c r="E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spans="1:23" ht="12.75">
      <c r="A1529"/>
      <c r="B1529"/>
      <c r="C1529"/>
      <c r="D1529"/>
      <c r="E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spans="1:23" ht="12.75">
      <c r="A1530"/>
      <c r="B1530"/>
      <c r="C1530"/>
      <c r="D1530"/>
      <c r="E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spans="1:23" ht="12.75">
      <c r="A1531"/>
      <c r="B1531"/>
      <c r="C1531"/>
      <c r="D1531"/>
      <c r="E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spans="1:23" ht="12.75">
      <c r="A1532"/>
      <c r="B1532"/>
      <c r="C1532"/>
      <c r="D1532"/>
      <c r="E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spans="1:23" ht="12.75">
      <c r="A1533"/>
      <c r="B1533"/>
      <c r="C1533"/>
      <c r="D1533"/>
      <c r="E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spans="1:23" ht="12.75">
      <c r="A1534"/>
      <c r="B1534"/>
      <c r="C1534"/>
      <c r="D1534"/>
      <c r="E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spans="1:23" ht="12.75">
      <c r="A1535"/>
      <c r="B1535"/>
      <c r="C1535"/>
      <c r="D1535"/>
      <c r="E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spans="1:23" ht="12.75">
      <c r="A1536"/>
      <c r="B1536"/>
      <c r="C1536"/>
      <c r="D1536"/>
      <c r="E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spans="1:23" ht="12.75">
      <c r="A1537"/>
      <c r="B1537"/>
      <c r="C1537"/>
      <c r="D1537"/>
      <c r="E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spans="1:23" ht="12.75">
      <c r="A1538"/>
      <c r="B1538"/>
      <c r="C1538"/>
      <c r="D1538"/>
      <c r="E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spans="1:23" ht="12.75">
      <c r="A1539"/>
      <c r="B1539"/>
      <c r="C1539"/>
      <c r="D1539"/>
      <c r="E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spans="1:23" ht="12.75">
      <c r="A1540"/>
      <c r="B1540"/>
      <c r="C1540"/>
      <c r="D1540"/>
      <c r="E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spans="1:23" ht="12.75">
      <c r="A1541"/>
      <c r="B1541"/>
      <c r="C1541"/>
      <c r="D1541"/>
      <c r="E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spans="1:23" ht="12.75">
      <c r="A1542"/>
      <c r="B1542"/>
      <c r="C1542"/>
      <c r="D1542"/>
      <c r="E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spans="1:23" ht="12.75">
      <c r="A1543"/>
      <c r="B1543"/>
      <c r="C1543"/>
      <c r="D1543"/>
      <c r="E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spans="1:23" ht="12.75">
      <c r="A1544"/>
      <c r="B1544"/>
      <c r="C1544"/>
      <c r="D1544"/>
      <c r="E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spans="1:23" ht="12.75">
      <c r="A1545"/>
      <c r="B1545"/>
      <c r="C1545"/>
      <c r="D1545"/>
      <c r="E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spans="1:23" ht="12.75">
      <c r="A1546"/>
      <c r="B1546"/>
      <c r="C1546"/>
      <c r="D1546"/>
      <c r="E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spans="1:23" ht="12.75">
      <c r="A1547"/>
      <c r="B1547"/>
      <c r="C1547"/>
      <c r="D1547"/>
      <c r="E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spans="1:23" ht="12.75">
      <c r="A1548"/>
      <c r="B1548"/>
      <c r="C1548"/>
      <c r="D1548"/>
      <c r="E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spans="1:23" ht="12.75">
      <c r="A1549"/>
      <c r="B1549"/>
      <c r="C1549"/>
      <c r="D1549"/>
      <c r="E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spans="1:23" ht="12.75">
      <c r="A1550"/>
      <c r="B1550"/>
      <c r="C1550"/>
      <c r="D1550"/>
      <c r="E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spans="1:23" ht="12.75">
      <c r="A1551"/>
      <c r="B1551"/>
      <c r="C1551"/>
      <c r="D1551"/>
      <c r="E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spans="1:23" ht="12.75">
      <c r="A1552"/>
      <c r="B1552"/>
      <c r="C1552"/>
      <c r="D1552"/>
      <c r="E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spans="1:23" ht="12.75">
      <c r="A1553"/>
      <c r="B1553"/>
      <c r="C1553"/>
      <c r="D1553"/>
      <c r="E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spans="1:23" ht="12.75">
      <c r="A1554"/>
      <c r="B1554"/>
      <c r="C1554"/>
      <c r="D1554"/>
      <c r="E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spans="1:23" ht="12.75">
      <c r="A1555"/>
      <c r="B1555"/>
      <c r="C1555"/>
      <c r="D1555"/>
      <c r="E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spans="1:23" ht="12.75">
      <c r="A1556"/>
      <c r="B1556"/>
      <c r="C1556"/>
      <c r="D1556"/>
      <c r="E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spans="1:23" ht="12.75">
      <c r="A1557"/>
      <c r="B1557"/>
      <c r="C1557"/>
      <c r="D1557"/>
      <c r="E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spans="1:23" ht="12.75">
      <c r="A1558"/>
      <c r="B1558"/>
      <c r="C1558"/>
      <c r="D1558"/>
      <c r="E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spans="1:23" ht="12.75">
      <c r="A1559"/>
      <c r="B1559"/>
      <c r="C1559"/>
      <c r="D1559"/>
      <c r="E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spans="1:23" ht="12.75">
      <c r="A1560"/>
      <c r="B1560"/>
      <c r="C1560"/>
      <c r="D1560"/>
      <c r="E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spans="1:23" ht="12.75">
      <c r="A1561"/>
      <c r="B1561"/>
      <c r="C1561"/>
      <c r="D1561"/>
      <c r="E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spans="1:23" ht="12.75">
      <c r="A1562"/>
      <c r="B1562"/>
      <c r="C1562"/>
      <c r="D1562"/>
      <c r="E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spans="1:23" ht="12.75">
      <c r="A1563"/>
      <c r="B1563"/>
      <c r="C1563"/>
      <c r="D1563"/>
      <c r="E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spans="1:23" ht="12.75">
      <c r="A1564"/>
      <c r="B1564"/>
      <c r="C1564"/>
      <c r="D1564"/>
      <c r="E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spans="1:23" ht="12.75">
      <c r="A1565"/>
      <c r="B1565"/>
      <c r="C1565"/>
      <c r="D1565"/>
      <c r="E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spans="1:23" ht="12.75">
      <c r="A1566"/>
      <c r="B1566"/>
      <c r="C1566"/>
      <c r="D1566"/>
      <c r="E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spans="1:23" ht="12.75">
      <c r="A1567"/>
      <c r="B1567"/>
      <c r="C1567"/>
      <c r="D1567"/>
      <c r="E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spans="1:23" ht="12.75">
      <c r="A1568"/>
      <c r="B1568"/>
      <c r="C1568"/>
      <c r="D1568"/>
      <c r="E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spans="1:23" ht="12.75">
      <c r="A1569"/>
      <c r="B1569"/>
      <c r="C1569"/>
      <c r="D1569"/>
      <c r="E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spans="1:23" ht="12.75">
      <c r="A1570"/>
      <c r="B1570"/>
      <c r="C1570"/>
      <c r="D1570"/>
      <c r="E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spans="1:23" ht="12.75">
      <c r="A1571"/>
      <c r="B1571"/>
      <c r="C1571"/>
      <c r="D1571"/>
      <c r="E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spans="1:23" ht="12.75">
      <c r="A1572"/>
      <c r="B1572"/>
      <c r="C1572"/>
      <c r="D1572"/>
      <c r="E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spans="1:23" ht="12.75">
      <c r="A1573"/>
      <c r="B1573"/>
      <c r="C1573"/>
      <c r="D1573"/>
      <c r="E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spans="1:23" ht="12.75">
      <c r="A1574"/>
      <c r="B1574"/>
      <c r="C1574"/>
      <c r="D1574"/>
      <c r="E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spans="1:23" ht="12.75">
      <c r="A1575"/>
      <c r="B1575"/>
      <c r="C1575"/>
      <c r="D1575"/>
      <c r="E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spans="1:23" ht="12.75">
      <c r="A1576"/>
      <c r="B1576"/>
      <c r="C1576"/>
      <c r="D1576"/>
      <c r="E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spans="1:23" ht="12.75">
      <c r="A1577"/>
      <c r="B1577"/>
      <c r="C1577"/>
      <c r="D1577"/>
      <c r="E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spans="1:23" ht="12.75">
      <c r="A1578"/>
      <c r="B1578"/>
      <c r="C1578"/>
      <c r="D1578"/>
      <c r="E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spans="1:23" ht="12.75">
      <c r="A1579"/>
      <c r="B1579"/>
      <c r="C1579"/>
      <c r="D1579"/>
      <c r="E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spans="1:23" ht="12.75">
      <c r="A1580"/>
      <c r="B1580"/>
      <c r="C1580"/>
      <c r="D1580"/>
      <c r="E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spans="1:23" ht="12.75">
      <c r="A1581"/>
      <c r="B1581"/>
      <c r="C1581"/>
      <c r="D1581"/>
      <c r="E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spans="1:23" ht="12.75">
      <c r="A1582"/>
      <c r="B1582"/>
      <c r="C1582"/>
      <c r="D1582"/>
      <c r="E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spans="1:23" ht="12.75">
      <c r="A1583"/>
      <c r="B1583"/>
      <c r="C1583"/>
      <c r="D1583"/>
      <c r="E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spans="1:23" ht="12.75">
      <c r="A1584"/>
      <c r="B1584"/>
      <c r="C1584"/>
      <c r="D1584"/>
      <c r="E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spans="1:23" ht="12.75">
      <c r="A1585"/>
      <c r="B1585"/>
      <c r="C1585"/>
      <c r="D1585"/>
      <c r="E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spans="1:23" ht="12.75">
      <c r="A1586"/>
      <c r="B1586"/>
      <c r="C1586"/>
      <c r="D1586"/>
      <c r="E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spans="1:23" ht="12.75">
      <c r="A1587"/>
      <c r="B1587"/>
      <c r="C1587"/>
      <c r="D1587"/>
      <c r="E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spans="1:23" ht="12.75">
      <c r="A1588"/>
      <c r="B1588"/>
      <c r="C1588"/>
      <c r="D1588"/>
      <c r="E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spans="1:23" ht="12.75">
      <c r="A1589"/>
      <c r="B1589"/>
      <c r="C1589"/>
      <c r="D1589"/>
      <c r="E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spans="1:23" ht="12.75">
      <c r="A1590"/>
      <c r="B1590"/>
      <c r="C1590"/>
      <c r="D1590"/>
      <c r="E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spans="1:23" ht="12.75">
      <c r="A1591"/>
      <c r="B1591"/>
      <c r="C1591"/>
      <c r="D1591"/>
      <c r="E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spans="1:23" ht="12.75">
      <c r="A1592"/>
      <c r="B1592"/>
      <c r="C1592"/>
      <c r="D1592"/>
      <c r="E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spans="1:23" ht="12.75">
      <c r="A1593"/>
      <c r="B1593"/>
      <c r="C1593"/>
      <c r="D1593"/>
      <c r="E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spans="1:23" ht="12.75">
      <c r="A1594"/>
      <c r="B1594"/>
      <c r="C1594"/>
      <c r="D1594"/>
      <c r="E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spans="1:23" ht="12.75">
      <c r="A1595"/>
      <c r="B1595"/>
      <c r="C1595"/>
      <c r="D1595"/>
      <c r="E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spans="1:23" ht="12.75">
      <c r="A1596"/>
      <c r="B1596"/>
      <c r="C1596"/>
      <c r="D1596"/>
      <c r="E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spans="1:23" ht="12.75">
      <c r="A1597"/>
      <c r="B1597"/>
      <c r="C1597"/>
      <c r="D1597"/>
      <c r="E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spans="1:23" ht="12.75">
      <c r="A1598"/>
      <c r="B1598"/>
      <c r="C1598"/>
      <c r="D1598"/>
      <c r="E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spans="1:23" ht="12.75">
      <c r="A1599"/>
      <c r="B1599"/>
      <c r="C1599"/>
      <c r="D1599"/>
      <c r="E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spans="1:23" ht="12.75">
      <c r="A1600"/>
      <c r="B1600"/>
      <c r="C1600"/>
      <c r="D1600"/>
      <c r="E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spans="1:23" ht="12.75">
      <c r="A1601"/>
      <c r="B1601"/>
      <c r="C1601"/>
      <c r="D1601"/>
      <c r="E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spans="1:23" ht="12.75">
      <c r="A1602"/>
      <c r="B1602"/>
      <c r="C1602"/>
      <c r="D1602"/>
      <c r="E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spans="1:23" ht="12.75">
      <c r="A1603"/>
      <c r="B1603"/>
      <c r="C1603"/>
      <c r="D1603"/>
      <c r="E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spans="1:23" ht="12.75">
      <c r="A1604"/>
      <c r="B1604"/>
      <c r="C1604"/>
      <c r="D1604"/>
      <c r="E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spans="1:23" ht="12.75">
      <c r="A1605"/>
      <c r="B1605"/>
      <c r="C1605"/>
      <c r="D1605"/>
      <c r="E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spans="1:23" ht="12.75">
      <c r="A1606"/>
      <c r="B1606"/>
      <c r="C1606"/>
      <c r="D1606"/>
      <c r="E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spans="1:23" ht="12.75">
      <c r="A1607"/>
      <c r="B1607"/>
      <c r="C1607"/>
      <c r="D1607"/>
      <c r="E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spans="1:23" ht="12.75">
      <c r="A1608"/>
      <c r="B1608"/>
      <c r="C1608"/>
      <c r="D1608"/>
      <c r="E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spans="1:23" ht="12.75">
      <c r="A1609"/>
      <c r="B1609"/>
      <c r="C1609"/>
      <c r="D1609"/>
      <c r="E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spans="1:23" ht="12.75">
      <c r="A1610"/>
      <c r="B1610"/>
      <c r="C1610"/>
      <c r="D1610"/>
      <c r="E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spans="1:23" ht="12.75">
      <c r="A1611"/>
      <c r="B1611"/>
      <c r="C1611"/>
      <c r="D1611"/>
      <c r="E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spans="1:23" ht="12.75">
      <c r="A1612"/>
      <c r="B1612"/>
      <c r="C1612"/>
      <c r="D1612"/>
      <c r="E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spans="1:23" ht="12.75">
      <c r="A1613"/>
      <c r="B1613"/>
      <c r="C1613"/>
      <c r="D1613"/>
      <c r="E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spans="1:23" ht="12.75">
      <c r="A1614"/>
      <c r="B1614"/>
      <c r="C1614"/>
      <c r="D1614"/>
      <c r="E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spans="1:23" ht="12.75">
      <c r="A1615"/>
      <c r="B1615"/>
      <c r="C1615"/>
      <c r="D1615"/>
      <c r="E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spans="1:23" ht="12.75">
      <c r="A1616"/>
      <c r="B1616"/>
      <c r="C1616"/>
      <c r="D1616"/>
      <c r="E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spans="1:23" ht="12.75">
      <c r="A1617"/>
      <c r="B1617"/>
      <c r="C1617"/>
      <c r="D1617"/>
      <c r="E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spans="1:23" ht="12.75">
      <c r="A1618"/>
      <c r="B1618"/>
      <c r="C1618"/>
      <c r="D1618"/>
      <c r="E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spans="1:23" ht="12.75">
      <c r="A1619"/>
      <c r="B1619"/>
      <c r="C1619"/>
      <c r="D1619"/>
      <c r="E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spans="1:23" ht="12.75">
      <c r="A1620"/>
      <c r="B1620"/>
      <c r="C1620"/>
      <c r="D1620"/>
      <c r="E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spans="1:23" ht="12.75">
      <c r="A1621"/>
      <c r="B1621"/>
      <c r="C1621"/>
      <c r="D1621"/>
      <c r="E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spans="1:23" ht="12.75">
      <c r="A1622"/>
      <c r="B1622"/>
      <c r="C1622"/>
      <c r="D1622"/>
      <c r="E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spans="1:23" ht="12.75">
      <c r="A1623"/>
      <c r="B1623"/>
      <c r="C1623"/>
      <c r="D1623"/>
      <c r="E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spans="1:23" ht="12.75">
      <c r="A1624"/>
      <c r="B1624"/>
      <c r="C1624"/>
      <c r="D1624"/>
      <c r="E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spans="1:23" ht="12.75">
      <c r="A1625"/>
      <c r="B1625"/>
      <c r="C1625"/>
      <c r="D1625"/>
      <c r="E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spans="1:23" ht="12.75">
      <c r="A1626"/>
      <c r="B1626"/>
      <c r="C1626"/>
      <c r="D1626"/>
      <c r="E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spans="1:23" ht="12.75">
      <c r="A1627"/>
      <c r="B1627"/>
      <c r="C1627"/>
      <c r="D1627"/>
      <c r="E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spans="1:23" ht="12.75">
      <c r="A1628"/>
      <c r="B1628"/>
      <c r="C1628"/>
      <c r="D1628"/>
      <c r="E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spans="1:23" ht="12.75">
      <c r="A1629"/>
      <c r="B1629"/>
      <c r="C1629"/>
      <c r="D1629"/>
      <c r="E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spans="1:23" ht="12.75">
      <c r="A1630"/>
      <c r="B1630"/>
      <c r="C1630"/>
      <c r="D1630"/>
      <c r="E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spans="1:23" ht="12.75">
      <c r="A1631"/>
      <c r="B1631"/>
      <c r="C1631"/>
      <c r="D1631"/>
      <c r="E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spans="1:23" ht="12.75">
      <c r="A1632"/>
      <c r="B1632"/>
      <c r="C1632"/>
      <c r="D1632"/>
      <c r="E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spans="1:23" ht="12.75">
      <c r="A1633"/>
      <c r="B1633"/>
      <c r="C1633"/>
      <c r="D1633"/>
      <c r="E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spans="1:23" ht="12.75">
      <c r="A1634"/>
      <c r="B1634"/>
      <c r="C1634"/>
      <c r="D1634"/>
      <c r="E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spans="1:23" ht="12.75">
      <c r="A1635"/>
      <c r="B1635"/>
      <c r="C1635"/>
      <c r="D1635"/>
      <c r="E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spans="1:23" ht="12.75">
      <c r="A1636"/>
      <c r="B1636"/>
      <c r="C1636"/>
      <c r="D1636"/>
      <c r="E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spans="1:23" ht="12.75">
      <c r="A1637"/>
      <c r="B1637"/>
      <c r="C1637"/>
      <c r="D1637"/>
      <c r="E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spans="1:23" ht="12.75">
      <c r="A1638"/>
      <c r="B1638"/>
      <c r="C1638"/>
      <c r="D1638"/>
      <c r="E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spans="1:23" ht="12.75">
      <c r="A1639"/>
      <c r="B1639"/>
      <c r="C1639"/>
      <c r="D1639"/>
      <c r="E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spans="1:23" ht="12.75">
      <c r="A1640"/>
      <c r="B1640"/>
      <c r="C1640"/>
      <c r="D1640"/>
      <c r="E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spans="1:23" ht="12.75">
      <c r="A1641"/>
      <c r="B1641"/>
      <c r="C1641"/>
      <c r="D1641"/>
      <c r="E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spans="1:23" ht="12.75">
      <c r="A1642"/>
      <c r="B1642"/>
      <c r="C1642"/>
      <c r="D1642"/>
      <c r="E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spans="1:23" ht="12.75">
      <c r="A1643"/>
      <c r="B1643"/>
      <c r="C1643"/>
      <c r="D1643"/>
      <c r="E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spans="1:23" ht="12.75">
      <c r="A1644"/>
      <c r="B1644"/>
      <c r="C1644"/>
      <c r="D1644"/>
      <c r="E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spans="1:23" ht="12.75">
      <c r="A1645"/>
      <c r="B1645"/>
      <c r="C1645"/>
      <c r="D1645"/>
      <c r="E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spans="1:23" ht="12.75">
      <c r="A1646"/>
      <c r="B1646"/>
      <c r="C1646"/>
      <c r="D1646"/>
      <c r="E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spans="1:23" ht="12.75">
      <c r="A1647"/>
      <c r="B1647"/>
      <c r="C1647"/>
      <c r="D1647"/>
      <c r="E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spans="1:23" ht="12.75">
      <c r="A1648"/>
      <c r="B1648"/>
      <c r="C1648"/>
      <c r="D1648"/>
      <c r="E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spans="1:23" ht="12.75">
      <c r="A1649"/>
      <c r="B1649"/>
      <c r="C1649"/>
      <c r="D1649"/>
      <c r="E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spans="1:23" ht="12.75">
      <c r="A1650"/>
      <c r="B1650"/>
      <c r="C1650"/>
      <c r="D1650"/>
      <c r="E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spans="1:23" ht="12.75">
      <c r="A1651"/>
      <c r="B1651"/>
      <c r="C1651"/>
      <c r="D1651"/>
      <c r="E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spans="1:23" ht="12.75">
      <c r="A1652"/>
      <c r="B1652"/>
      <c r="C1652"/>
      <c r="D1652"/>
      <c r="E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spans="1:23" ht="12.75">
      <c r="A1653"/>
      <c r="B1653"/>
      <c r="C1653"/>
      <c r="D1653"/>
      <c r="E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spans="1:23" ht="12.75">
      <c r="A1654"/>
      <c r="B1654"/>
      <c r="C1654"/>
      <c r="D1654"/>
      <c r="E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spans="1:23" ht="12.75">
      <c r="A1655"/>
      <c r="B1655"/>
      <c r="C1655"/>
      <c r="D1655"/>
      <c r="E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spans="1:23" ht="12.75">
      <c r="A1656"/>
      <c r="B1656"/>
      <c r="C1656"/>
      <c r="D1656"/>
      <c r="E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spans="1:23" ht="12.75">
      <c r="A1657"/>
      <c r="B1657"/>
      <c r="C1657"/>
      <c r="D1657"/>
      <c r="E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spans="1:23" ht="12.75">
      <c r="A1658"/>
      <c r="B1658"/>
      <c r="C1658"/>
      <c r="D1658"/>
      <c r="E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spans="1:23" ht="12.75">
      <c r="A1659"/>
      <c r="B1659"/>
      <c r="C1659"/>
      <c r="D1659"/>
      <c r="E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spans="1:23" ht="12.75">
      <c r="A1660"/>
      <c r="B1660"/>
      <c r="C1660"/>
      <c r="D1660"/>
      <c r="E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spans="1:23" ht="12.75">
      <c r="A1661"/>
      <c r="B1661"/>
      <c r="C1661"/>
      <c r="D1661"/>
      <c r="E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spans="1:23" ht="12.75">
      <c r="A1662"/>
      <c r="B1662"/>
      <c r="C1662"/>
      <c r="D1662"/>
      <c r="E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spans="1:23" ht="12.75">
      <c r="A1663"/>
      <c r="B1663"/>
      <c r="C1663"/>
      <c r="D1663"/>
      <c r="E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spans="1:23" ht="12.75">
      <c r="A1664"/>
      <c r="B1664"/>
      <c r="C1664"/>
      <c r="D1664"/>
      <c r="E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spans="1:23" ht="12.75">
      <c r="A1665"/>
      <c r="B1665"/>
      <c r="C1665"/>
      <c r="D1665"/>
      <c r="E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spans="1:23" ht="12.75">
      <c r="A1666"/>
      <c r="B1666"/>
      <c r="C1666"/>
      <c r="D1666"/>
      <c r="E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spans="1:23" ht="12.75">
      <c r="A1667"/>
      <c r="B1667"/>
      <c r="C1667"/>
      <c r="D1667"/>
      <c r="E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spans="1:23" ht="12.75">
      <c r="A1668"/>
      <c r="B1668"/>
      <c r="C1668"/>
      <c r="D1668"/>
      <c r="E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spans="1:23" ht="12.75">
      <c r="A1669"/>
      <c r="B1669"/>
      <c r="C1669"/>
      <c r="D1669"/>
      <c r="E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spans="1:23" ht="12.75">
      <c r="A1670"/>
      <c r="B1670"/>
      <c r="C1670"/>
      <c r="D1670"/>
      <c r="E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spans="1:23" ht="12.75">
      <c r="A1671"/>
      <c r="B1671"/>
      <c r="C1671"/>
      <c r="D1671"/>
      <c r="E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spans="1:23" ht="12.75">
      <c r="A1672"/>
      <c r="B1672"/>
      <c r="C1672"/>
      <c r="D1672"/>
      <c r="E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spans="1:23" ht="12.75">
      <c r="A1673"/>
      <c r="B1673"/>
      <c r="C1673"/>
      <c r="D1673"/>
      <c r="E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spans="1:23" ht="12.75">
      <c r="A1674"/>
      <c r="B1674"/>
      <c r="C1674"/>
      <c r="D1674"/>
      <c r="E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spans="1:23" ht="12.75">
      <c r="A1675"/>
      <c r="B1675"/>
      <c r="C1675"/>
      <c r="D1675"/>
      <c r="E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spans="1:23" ht="12.75">
      <c r="A1676"/>
      <c r="B1676"/>
      <c r="C1676"/>
      <c r="D1676"/>
      <c r="E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spans="1:23" ht="12.75">
      <c r="A1677"/>
      <c r="B1677"/>
      <c r="C1677"/>
      <c r="D1677"/>
      <c r="E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spans="1:23" ht="12.75">
      <c r="A1678"/>
      <c r="B1678"/>
      <c r="C1678"/>
      <c r="D1678"/>
      <c r="E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spans="1:23" ht="12.75">
      <c r="A1679"/>
      <c r="B1679"/>
      <c r="C1679"/>
      <c r="D1679"/>
      <c r="E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spans="1:23" ht="12.75">
      <c r="A1680"/>
      <c r="B1680"/>
      <c r="C1680"/>
      <c r="D1680"/>
      <c r="E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spans="1:23" ht="12.75">
      <c r="A1681"/>
      <c r="B1681"/>
      <c r="C1681"/>
      <c r="D1681"/>
      <c r="E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spans="1:23" ht="12.75">
      <c r="A1682"/>
      <c r="B1682"/>
      <c r="C1682"/>
      <c r="D1682"/>
      <c r="E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spans="1:23" ht="12.75">
      <c r="A1683"/>
      <c r="B1683"/>
      <c r="C1683"/>
      <c r="D1683"/>
      <c r="E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spans="1:23" ht="12.75">
      <c r="A1684"/>
      <c r="B1684"/>
      <c r="C1684"/>
      <c r="D1684"/>
      <c r="E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spans="1:23" ht="12.75">
      <c r="A1685"/>
      <c r="B1685"/>
      <c r="C1685"/>
      <c r="D1685"/>
      <c r="E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spans="1:23" ht="12.75">
      <c r="A1686"/>
      <c r="B1686"/>
      <c r="C1686"/>
      <c r="D1686"/>
      <c r="E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spans="1:23" ht="12.75">
      <c r="A1687"/>
      <c r="B1687"/>
      <c r="C1687"/>
      <c r="D1687"/>
      <c r="E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spans="1:23" ht="12.75">
      <c r="A1688"/>
      <c r="B1688"/>
      <c r="C1688"/>
      <c r="D1688"/>
      <c r="E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spans="1:23" ht="12.75">
      <c r="A1689"/>
      <c r="B1689"/>
      <c r="C1689"/>
      <c r="D1689"/>
      <c r="E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spans="1:23" ht="12.75">
      <c r="A1690"/>
      <c r="B1690"/>
      <c r="C1690"/>
      <c r="D1690"/>
      <c r="E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spans="1:23" ht="12.75">
      <c r="A1691"/>
      <c r="B1691"/>
      <c r="C1691"/>
      <c r="D1691"/>
      <c r="E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spans="1:23" ht="12.75">
      <c r="A1692"/>
      <c r="B1692"/>
      <c r="C1692"/>
      <c r="D1692"/>
      <c r="E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spans="1:23" ht="12.75">
      <c r="A1693"/>
      <c r="B1693"/>
      <c r="C1693"/>
      <c r="D1693"/>
      <c r="E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spans="1:23" ht="12.75">
      <c r="A1694"/>
      <c r="B1694"/>
      <c r="C1694"/>
      <c r="D1694"/>
      <c r="E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spans="1:23" ht="12.75">
      <c r="A1695"/>
      <c r="B1695"/>
      <c r="C1695"/>
      <c r="D1695"/>
      <c r="E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spans="1:23" ht="12.75">
      <c r="A1696"/>
      <c r="B1696"/>
      <c r="C1696"/>
      <c r="D1696"/>
      <c r="E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spans="1:23" ht="12.75">
      <c r="A1697"/>
      <c r="B1697"/>
      <c r="C1697"/>
      <c r="D1697"/>
      <c r="E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spans="1:23" ht="12.75">
      <c r="A1698"/>
      <c r="B1698"/>
      <c r="C1698"/>
      <c r="D1698"/>
      <c r="E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spans="1:23" ht="12.75">
      <c r="A1699"/>
      <c r="B1699"/>
      <c r="C1699"/>
      <c r="D1699"/>
      <c r="E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spans="1:23" ht="12.75">
      <c r="A1700"/>
      <c r="B1700"/>
      <c r="C1700"/>
      <c r="D1700"/>
      <c r="E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spans="1:23" ht="12.75">
      <c r="A1701"/>
      <c r="B1701"/>
      <c r="C1701"/>
      <c r="D1701"/>
      <c r="E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spans="1:23" ht="12.75">
      <c r="A1702"/>
      <c r="B1702"/>
      <c r="C1702"/>
      <c r="D1702"/>
      <c r="E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spans="1:23" ht="12.75">
      <c r="A1703"/>
      <c r="B1703"/>
      <c r="C1703"/>
      <c r="D1703"/>
      <c r="E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spans="1:23" ht="12.75">
      <c r="A1704"/>
      <c r="B1704"/>
      <c r="C1704"/>
      <c r="D1704"/>
      <c r="E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spans="1:23" ht="12.75">
      <c r="A1705"/>
      <c r="B1705"/>
      <c r="C1705"/>
      <c r="D1705"/>
      <c r="E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spans="1:23" ht="12.75">
      <c r="A1706"/>
      <c r="B1706"/>
      <c r="C1706"/>
      <c r="D1706"/>
      <c r="E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spans="1:23" ht="12.75">
      <c r="A1707"/>
      <c r="B1707"/>
      <c r="C1707"/>
      <c r="D1707"/>
      <c r="E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spans="1:23" ht="12.75">
      <c r="A1708"/>
      <c r="B1708"/>
      <c r="C1708"/>
      <c r="D1708"/>
      <c r="E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spans="1:23" ht="12.75">
      <c r="A1709"/>
      <c r="B1709"/>
      <c r="C1709"/>
      <c r="D1709"/>
      <c r="E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spans="1:23" ht="12.75">
      <c r="A1710"/>
      <c r="B1710"/>
      <c r="C1710"/>
      <c r="D1710"/>
      <c r="E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spans="1:23" ht="12.75">
      <c r="A1711"/>
      <c r="B1711"/>
      <c r="C1711"/>
      <c r="D1711"/>
      <c r="E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spans="1:23" ht="12.75">
      <c r="A1712"/>
      <c r="B1712"/>
      <c r="C1712"/>
      <c r="D1712"/>
      <c r="E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spans="1:23" ht="12.75">
      <c r="A1713"/>
      <c r="B1713"/>
      <c r="C1713"/>
      <c r="D1713"/>
      <c r="E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spans="1:23" ht="12.75">
      <c r="A1714"/>
      <c r="B1714"/>
      <c r="C1714"/>
      <c r="D1714"/>
      <c r="E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spans="1:23" ht="12.75">
      <c r="A1715"/>
      <c r="B1715"/>
      <c r="C1715"/>
      <c r="D1715"/>
      <c r="E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spans="1:23" ht="12.75">
      <c r="A1716"/>
      <c r="B1716"/>
      <c r="C1716"/>
      <c r="D1716"/>
      <c r="E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spans="1:23" ht="12.75">
      <c r="A1717"/>
      <c r="B1717"/>
      <c r="C1717"/>
      <c r="D1717"/>
      <c r="E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spans="1:23" ht="12.75">
      <c r="A1718"/>
      <c r="B1718"/>
      <c r="C1718"/>
      <c r="D1718"/>
      <c r="E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spans="1:23" ht="12.75">
      <c r="A1719"/>
      <c r="B1719"/>
      <c r="C1719"/>
      <c r="D1719"/>
      <c r="E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spans="1:23" ht="12.75">
      <c r="A1720"/>
      <c r="B1720"/>
      <c r="C1720"/>
      <c r="D1720"/>
      <c r="E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spans="1:23" ht="12.75">
      <c r="A1721"/>
      <c r="B1721"/>
      <c r="C1721"/>
      <c r="D1721"/>
      <c r="E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spans="1:23" ht="12.75">
      <c r="A1722"/>
      <c r="B1722"/>
      <c r="C1722"/>
      <c r="D1722"/>
      <c r="E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spans="1:23" ht="12.75">
      <c r="A1723"/>
      <c r="B1723"/>
      <c r="C1723"/>
      <c r="D1723"/>
      <c r="E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spans="1:23" ht="12.75">
      <c r="A1724"/>
      <c r="B1724"/>
      <c r="C1724"/>
      <c r="D1724"/>
      <c r="E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spans="1:23" ht="12.75">
      <c r="A1725"/>
      <c r="B1725"/>
      <c r="C1725"/>
      <c r="D1725"/>
      <c r="E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spans="1:23" ht="12.75">
      <c r="A1726"/>
      <c r="B1726"/>
      <c r="C1726"/>
      <c r="D1726"/>
      <c r="E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spans="1:23" ht="12.75">
      <c r="A1727"/>
      <c r="B1727"/>
      <c r="C1727"/>
      <c r="D1727"/>
      <c r="E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spans="1:23" ht="12.75">
      <c r="A1728"/>
      <c r="B1728"/>
      <c r="C1728"/>
      <c r="D1728"/>
      <c r="E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spans="1:23" ht="12.75">
      <c r="A1729"/>
      <c r="B1729"/>
      <c r="C1729"/>
      <c r="D1729"/>
      <c r="E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spans="1:23" ht="12.75">
      <c r="A1730"/>
      <c r="B1730"/>
      <c r="C1730"/>
      <c r="D1730"/>
      <c r="E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spans="1:23" ht="12.75">
      <c r="A1731"/>
      <c r="B1731"/>
      <c r="C1731"/>
      <c r="D1731"/>
      <c r="E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spans="1:23" ht="12.75">
      <c r="A1732"/>
      <c r="B1732"/>
      <c r="C1732"/>
      <c r="D1732"/>
      <c r="E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spans="1:23" ht="12.75">
      <c r="A1733"/>
      <c r="B1733"/>
      <c r="C1733"/>
      <c r="D1733"/>
      <c r="E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spans="1:23" ht="12.75">
      <c r="A1734"/>
      <c r="B1734"/>
      <c r="C1734"/>
      <c r="D1734"/>
      <c r="E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spans="1:23" ht="12.75">
      <c r="A1735"/>
      <c r="B1735"/>
      <c r="C1735"/>
      <c r="D1735"/>
      <c r="E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spans="1:23" ht="12.75">
      <c r="A1736"/>
      <c r="B1736"/>
      <c r="C1736"/>
      <c r="D1736"/>
      <c r="E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spans="1:23" ht="12.75">
      <c r="A1737"/>
      <c r="B1737"/>
      <c r="C1737"/>
      <c r="D1737"/>
      <c r="E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spans="1:23" ht="12.75">
      <c r="A1738"/>
      <c r="B1738"/>
      <c r="C1738"/>
      <c r="D1738"/>
      <c r="E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spans="1:23" ht="12.75">
      <c r="A1739"/>
      <c r="B1739"/>
      <c r="C1739"/>
      <c r="D1739"/>
      <c r="E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spans="1:23" ht="12.75">
      <c r="A1740"/>
      <c r="B1740"/>
      <c r="C1740"/>
      <c r="D1740"/>
      <c r="E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spans="1:23" ht="12.75">
      <c r="A1741"/>
      <c r="B1741"/>
      <c r="C1741"/>
      <c r="D1741"/>
      <c r="E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spans="1:23" ht="12.75">
      <c r="A1742"/>
      <c r="B1742"/>
      <c r="C1742"/>
      <c r="D1742"/>
      <c r="E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spans="1:23" ht="12.75">
      <c r="A1743"/>
      <c r="B1743"/>
      <c r="C1743"/>
      <c r="D1743"/>
      <c r="E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spans="1:23" ht="12.75">
      <c r="A1744"/>
      <c r="B1744"/>
      <c r="C1744"/>
      <c r="D1744"/>
      <c r="E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spans="1:23" ht="12.75">
      <c r="A1745"/>
      <c r="B1745"/>
      <c r="C1745"/>
      <c r="D1745"/>
      <c r="E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spans="1:23" ht="12.75">
      <c r="A1746"/>
      <c r="B1746"/>
      <c r="C1746"/>
      <c r="D1746"/>
      <c r="E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spans="1:23" ht="12.75">
      <c r="A1747"/>
      <c r="B1747"/>
      <c r="C1747"/>
      <c r="D1747"/>
      <c r="E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spans="1:23" ht="12.75">
      <c r="A1748"/>
      <c r="B1748"/>
      <c r="C1748"/>
      <c r="D1748"/>
      <c r="E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spans="1:23" ht="12.75">
      <c r="A1749"/>
      <c r="B1749"/>
      <c r="C1749"/>
      <c r="D1749"/>
      <c r="E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spans="1:23" ht="12.75">
      <c r="A1750"/>
      <c r="B1750"/>
      <c r="C1750"/>
      <c r="D1750"/>
      <c r="E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spans="1:23" ht="12.75">
      <c r="A1751"/>
      <c r="B1751"/>
      <c r="C1751"/>
      <c r="D1751"/>
      <c r="E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spans="1:23" ht="12.75">
      <c r="A1752"/>
      <c r="B1752"/>
      <c r="C1752"/>
      <c r="D1752"/>
      <c r="E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spans="1:23" ht="12.75">
      <c r="A1753"/>
      <c r="B1753"/>
      <c r="C1753"/>
      <c r="D1753"/>
      <c r="E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spans="1:23" ht="12.75">
      <c r="A1754"/>
      <c r="B1754"/>
      <c r="C1754"/>
      <c r="D1754"/>
      <c r="E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spans="1:23" ht="12.75">
      <c r="A1755"/>
      <c r="B1755"/>
      <c r="C1755"/>
      <c r="D1755"/>
      <c r="E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spans="1:23" ht="12.75">
      <c r="A1756"/>
      <c r="B1756"/>
      <c r="C1756"/>
      <c r="D1756"/>
      <c r="E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spans="1:23" ht="12.75">
      <c r="A1757"/>
      <c r="B1757"/>
      <c r="C1757"/>
      <c r="D1757"/>
      <c r="E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spans="1:23" ht="12.75">
      <c r="A1758"/>
      <c r="B1758"/>
      <c r="C1758"/>
      <c r="D1758"/>
      <c r="E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spans="1:23" ht="12.75">
      <c r="A1759"/>
      <c r="B1759"/>
      <c r="C1759"/>
      <c r="D1759"/>
      <c r="E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spans="1:23" ht="12.75">
      <c r="A1760"/>
      <c r="B1760"/>
      <c r="C1760"/>
      <c r="D1760"/>
      <c r="E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spans="1:23" ht="12.75">
      <c r="A1761"/>
      <c r="B1761"/>
      <c r="C1761"/>
      <c r="D1761"/>
      <c r="E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spans="1:23" ht="12.75">
      <c r="A1762"/>
      <c r="B1762"/>
      <c r="C1762"/>
      <c r="D1762"/>
      <c r="E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spans="1:23" ht="12.75">
      <c r="A1763"/>
      <c r="B1763"/>
      <c r="C1763"/>
      <c r="D1763"/>
      <c r="E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spans="1:23" ht="12.75">
      <c r="A1764"/>
      <c r="B1764"/>
      <c r="C1764"/>
      <c r="D1764"/>
      <c r="E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spans="1:23" ht="12.75">
      <c r="A1765"/>
      <c r="B1765"/>
      <c r="C1765"/>
      <c r="D1765"/>
      <c r="E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spans="1:23" ht="12.75">
      <c r="A1766"/>
      <c r="B1766"/>
      <c r="C1766"/>
      <c r="D1766"/>
      <c r="E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spans="1:23" ht="12.75">
      <c r="A1767"/>
      <c r="B1767"/>
      <c r="C1767"/>
      <c r="D1767"/>
      <c r="E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spans="1:23" ht="12.75">
      <c r="A1768"/>
      <c r="B1768"/>
      <c r="C1768"/>
      <c r="D1768"/>
      <c r="E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spans="1:23" ht="12.75">
      <c r="A1769"/>
      <c r="B1769"/>
      <c r="C1769"/>
      <c r="D1769"/>
      <c r="E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spans="1:23" ht="12.75">
      <c r="A1770"/>
      <c r="B1770"/>
      <c r="C1770"/>
      <c r="D1770"/>
      <c r="E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spans="1:23" ht="12.75">
      <c r="A1771"/>
      <c r="B1771"/>
      <c r="C1771"/>
      <c r="D1771"/>
      <c r="E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spans="1:23" ht="12.75">
      <c r="A1772"/>
      <c r="B1772"/>
      <c r="C1772"/>
      <c r="D1772"/>
      <c r="E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spans="1:23" ht="12.75">
      <c r="A1773"/>
      <c r="B1773"/>
      <c r="C1773"/>
      <c r="D1773"/>
      <c r="E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spans="1:23" ht="12.75">
      <c r="A1774"/>
      <c r="B1774"/>
      <c r="C1774"/>
      <c r="D1774"/>
      <c r="E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spans="1:23" ht="12.75">
      <c r="A1775"/>
      <c r="B1775"/>
      <c r="C1775"/>
      <c r="D1775"/>
      <c r="E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spans="1:23" ht="12.75">
      <c r="A1776"/>
      <c r="B1776"/>
      <c r="C1776"/>
      <c r="D1776"/>
      <c r="E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spans="1:23" ht="12.75">
      <c r="A1777"/>
      <c r="B1777"/>
      <c r="C1777"/>
      <c r="D1777"/>
      <c r="E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spans="1:23" ht="12.75">
      <c r="A1778"/>
      <c r="B1778"/>
      <c r="C1778"/>
      <c r="D1778"/>
      <c r="E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spans="1:23" ht="12.75">
      <c r="A1779"/>
      <c r="B1779"/>
      <c r="C1779"/>
      <c r="D1779"/>
      <c r="E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spans="1:23" ht="12.75">
      <c r="A1780"/>
      <c r="B1780"/>
      <c r="C1780"/>
      <c r="D1780"/>
      <c r="E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spans="1:23" ht="12.75">
      <c r="A1781"/>
      <c r="B1781"/>
      <c r="C1781"/>
      <c r="D1781"/>
      <c r="E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spans="1:23" ht="12.75">
      <c r="A1782"/>
      <c r="B1782"/>
      <c r="C1782"/>
      <c r="D1782"/>
      <c r="E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spans="1:23" ht="12.75">
      <c r="A1783"/>
      <c r="B1783"/>
      <c r="C1783"/>
      <c r="D1783"/>
      <c r="E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spans="1:23" ht="12.75">
      <c r="A1784"/>
      <c r="B1784"/>
      <c r="C1784"/>
      <c r="D1784"/>
      <c r="E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spans="1:23" ht="12.75">
      <c r="A1785"/>
      <c r="B1785"/>
      <c r="C1785"/>
      <c r="D1785"/>
      <c r="E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spans="1:23" ht="12.75">
      <c r="A1786"/>
      <c r="B1786"/>
      <c r="C1786"/>
      <c r="D1786"/>
      <c r="E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spans="1:23" ht="12.75">
      <c r="A1787"/>
      <c r="B1787"/>
      <c r="C1787"/>
      <c r="D1787"/>
      <c r="E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spans="1:23" ht="12.75">
      <c r="A1788"/>
      <c r="B1788"/>
      <c r="C1788"/>
      <c r="D1788"/>
      <c r="E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spans="1:23" ht="12.75">
      <c r="A1789"/>
      <c r="B1789"/>
      <c r="C1789"/>
      <c r="D1789"/>
      <c r="E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spans="1:23" ht="12.75">
      <c r="A1790"/>
      <c r="B1790"/>
      <c r="C1790"/>
      <c r="D1790"/>
      <c r="E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spans="1:23" ht="12.75">
      <c r="A1791"/>
      <c r="B1791"/>
      <c r="C1791"/>
      <c r="D1791"/>
      <c r="E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spans="1:23" ht="12.75">
      <c r="A1792"/>
      <c r="B1792"/>
      <c r="C1792"/>
      <c r="D1792"/>
      <c r="E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spans="1:23" ht="12.75">
      <c r="A1793"/>
      <c r="B1793"/>
      <c r="C1793"/>
      <c r="D1793"/>
      <c r="E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spans="1:23" ht="12.75">
      <c r="A1794"/>
      <c r="B1794"/>
      <c r="C1794"/>
      <c r="D1794"/>
      <c r="E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spans="1:23" ht="12.75">
      <c r="A1795"/>
      <c r="B1795"/>
      <c r="C1795"/>
      <c r="D1795"/>
      <c r="E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spans="1:23" ht="12.75">
      <c r="A1796"/>
      <c r="B1796"/>
      <c r="C1796"/>
      <c r="D1796"/>
      <c r="E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spans="1:23" ht="12.75">
      <c r="A1797"/>
      <c r="B1797"/>
      <c r="C1797"/>
      <c r="D1797"/>
      <c r="E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spans="1:23" ht="12.75">
      <c r="A1798"/>
      <c r="B1798"/>
      <c r="C1798"/>
      <c r="D1798"/>
      <c r="E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spans="1:23" ht="12.75">
      <c r="A1799"/>
      <c r="B1799"/>
      <c r="C1799"/>
      <c r="D1799"/>
      <c r="E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spans="1:23" ht="12.75">
      <c r="A1800"/>
      <c r="B1800"/>
      <c r="C1800"/>
      <c r="D1800"/>
      <c r="E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spans="1:23" ht="12.75">
      <c r="A1801"/>
      <c r="B1801"/>
      <c r="C1801"/>
      <c r="D1801"/>
      <c r="E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spans="1:23" ht="12.75">
      <c r="A1802"/>
      <c r="B1802"/>
      <c r="C1802"/>
      <c r="D1802"/>
      <c r="E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spans="1:23" ht="12.75">
      <c r="A1803"/>
      <c r="B1803"/>
      <c r="C1803"/>
      <c r="D1803"/>
      <c r="E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spans="1:23" ht="12.75">
      <c r="A1804"/>
      <c r="B1804"/>
      <c r="C1804"/>
      <c r="D1804"/>
      <c r="E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spans="1:23" ht="12.75">
      <c r="A1805"/>
      <c r="B1805"/>
      <c r="C1805"/>
      <c r="D1805"/>
      <c r="E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spans="1:23" ht="12.75">
      <c r="A1806"/>
      <c r="B1806"/>
      <c r="C1806"/>
      <c r="D1806"/>
      <c r="E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spans="1:23" ht="12.75">
      <c r="A1807"/>
      <c r="B1807"/>
      <c r="C1807"/>
      <c r="D1807"/>
      <c r="E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spans="1:23" ht="12.75">
      <c r="A1808"/>
      <c r="B1808"/>
      <c r="C1808"/>
      <c r="D1808"/>
      <c r="E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spans="1:23" ht="12.75">
      <c r="A1809"/>
      <c r="B1809"/>
      <c r="C1809"/>
      <c r="D1809"/>
      <c r="E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spans="1:23" ht="12.75">
      <c r="A1810"/>
      <c r="B1810"/>
      <c r="C1810"/>
      <c r="D1810"/>
      <c r="E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spans="1:23" ht="12.75">
      <c r="A1811"/>
      <c r="B1811"/>
      <c r="C1811"/>
      <c r="D1811"/>
      <c r="E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spans="1:23" ht="12.75">
      <c r="A1812"/>
      <c r="B1812"/>
      <c r="C1812"/>
      <c r="D1812"/>
      <c r="E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spans="1:23" ht="12.75">
      <c r="A1813"/>
      <c r="B1813"/>
      <c r="C1813"/>
      <c r="D1813"/>
      <c r="E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spans="1:23" ht="12.75">
      <c r="A1814"/>
      <c r="B1814"/>
      <c r="C1814"/>
      <c r="D1814"/>
      <c r="E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spans="1:23" ht="12.75">
      <c r="A1815"/>
      <c r="B1815"/>
      <c r="C1815"/>
      <c r="D1815"/>
      <c r="E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spans="1:23" ht="12.75">
      <c r="A1816"/>
      <c r="B1816"/>
      <c r="C1816"/>
      <c r="D1816"/>
      <c r="E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spans="1:23" ht="12.75">
      <c r="A1817"/>
      <c r="B1817"/>
      <c r="C1817"/>
      <c r="D1817"/>
      <c r="E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spans="1:23" ht="12.75">
      <c r="A1818"/>
      <c r="B1818"/>
      <c r="C1818"/>
      <c r="D1818"/>
      <c r="E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spans="1:23" ht="12.75">
      <c r="A1819"/>
      <c r="B1819"/>
      <c r="C1819"/>
      <c r="D1819"/>
      <c r="E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spans="1:23" ht="12.75">
      <c r="A1820"/>
      <c r="B1820"/>
      <c r="C1820"/>
      <c r="D1820"/>
      <c r="E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spans="1:23" ht="12.75">
      <c r="A1821"/>
      <c r="B1821"/>
      <c r="C1821"/>
      <c r="D1821"/>
      <c r="E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spans="1:23" ht="12.75">
      <c r="A1822"/>
      <c r="B1822"/>
      <c r="C1822"/>
      <c r="D1822"/>
      <c r="E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spans="1:23" ht="12.75">
      <c r="A1823"/>
      <c r="B1823"/>
      <c r="C1823"/>
      <c r="D1823"/>
      <c r="E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spans="1:23" ht="12.75">
      <c r="A1824"/>
      <c r="B1824"/>
      <c r="C1824"/>
      <c r="D1824"/>
      <c r="E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spans="1:23" ht="12.75">
      <c r="A1825"/>
      <c r="B1825"/>
      <c r="C1825"/>
      <c r="D1825"/>
      <c r="E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spans="1:23" ht="12.75">
      <c r="A1826"/>
      <c r="B1826"/>
      <c r="C1826"/>
      <c r="D1826"/>
      <c r="E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spans="1:23" ht="12.75">
      <c r="A1827"/>
      <c r="B1827"/>
      <c r="C1827"/>
      <c r="D1827"/>
      <c r="E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spans="1:23" ht="12.75">
      <c r="A1828"/>
      <c r="B1828"/>
      <c r="C1828"/>
      <c r="D1828"/>
      <c r="E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spans="1:23" ht="12.75">
      <c r="A1829"/>
      <c r="B1829"/>
      <c r="C1829"/>
      <c r="D1829"/>
      <c r="E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spans="1:23" ht="12.75">
      <c r="A1830"/>
      <c r="B1830"/>
      <c r="C1830"/>
      <c r="D1830"/>
      <c r="E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spans="1:23" ht="12.75">
      <c r="A1831"/>
      <c r="B1831"/>
      <c r="C1831"/>
      <c r="D1831"/>
      <c r="E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spans="1:23" ht="12.75">
      <c r="A1832"/>
      <c r="B1832"/>
      <c r="C1832"/>
      <c r="D1832"/>
      <c r="E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spans="1:23" ht="12.75">
      <c r="A1833"/>
      <c r="B1833"/>
      <c r="C1833"/>
      <c r="D1833"/>
      <c r="E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spans="1:23" ht="12.75">
      <c r="A1834"/>
      <c r="B1834"/>
      <c r="C1834"/>
      <c r="D1834"/>
      <c r="E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spans="1:23" ht="12.75">
      <c r="A1835"/>
      <c r="B1835"/>
      <c r="C1835"/>
      <c r="D1835"/>
      <c r="E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spans="1:23" ht="12.75">
      <c r="A1836"/>
      <c r="B1836"/>
      <c r="C1836"/>
      <c r="D1836"/>
      <c r="E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spans="1:23" ht="12.75">
      <c r="A1837"/>
      <c r="B1837"/>
      <c r="C1837"/>
      <c r="D1837"/>
      <c r="E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spans="1:23" ht="12.75">
      <c r="A1838"/>
      <c r="B1838"/>
      <c r="C1838"/>
      <c r="D1838"/>
      <c r="E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spans="1:23" ht="12.75">
      <c r="A1839"/>
      <c r="B1839"/>
      <c r="C1839"/>
      <c r="D1839"/>
      <c r="E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spans="1:23" ht="12.75">
      <c r="A1840"/>
      <c r="B1840"/>
      <c r="C1840"/>
      <c r="D1840"/>
      <c r="E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spans="1:23" ht="12.75">
      <c r="A1841"/>
      <c r="B1841"/>
      <c r="C1841"/>
      <c r="D1841"/>
      <c r="E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spans="1:23" ht="12.75">
      <c r="A1842"/>
      <c r="B1842"/>
      <c r="C1842"/>
      <c r="D1842"/>
      <c r="E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spans="1:23" ht="12.75">
      <c r="A1843"/>
      <c r="B1843"/>
      <c r="C1843"/>
      <c r="D1843"/>
      <c r="E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spans="1:23" ht="12.75">
      <c r="A1844"/>
      <c r="B1844"/>
      <c r="C1844"/>
      <c r="D1844"/>
      <c r="E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spans="1:23" ht="12.75">
      <c r="A1845"/>
      <c r="B1845"/>
      <c r="C1845"/>
      <c r="D1845"/>
      <c r="E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spans="1:23" ht="12.75">
      <c r="A1846"/>
      <c r="B1846"/>
      <c r="C1846"/>
      <c r="D1846"/>
      <c r="E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spans="1:23" ht="12.75">
      <c r="A1847"/>
      <c r="B1847"/>
      <c r="C1847"/>
      <c r="D1847"/>
      <c r="E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spans="1:23" ht="12.75">
      <c r="A1848"/>
      <c r="B1848"/>
      <c r="C1848"/>
      <c r="D1848"/>
      <c r="E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spans="1:23" ht="12.75">
      <c r="A1849"/>
      <c r="B1849"/>
      <c r="C1849"/>
      <c r="D1849"/>
      <c r="E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spans="1:23" ht="12.75">
      <c r="A1850"/>
      <c r="B1850"/>
      <c r="C1850"/>
      <c r="D1850"/>
      <c r="E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spans="1:23" ht="12.75">
      <c r="A1851"/>
      <c r="B1851"/>
      <c r="C1851"/>
      <c r="D1851"/>
      <c r="E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spans="1:23" ht="12.75">
      <c r="A1852"/>
      <c r="B1852"/>
      <c r="C1852"/>
      <c r="D1852"/>
      <c r="E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spans="1:23" ht="12.75">
      <c r="A1853"/>
      <c r="B1853"/>
      <c r="C1853"/>
      <c r="D1853"/>
      <c r="E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spans="1:23" ht="12.75">
      <c r="A1854"/>
      <c r="B1854"/>
      <c r="C1854"/>
      <c r="D1854"/>
      <c r="E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spans="1:23" ht="12.75">
      <c r="A1855"/>
      <c r="B1855"/>
      <c r="C1855"/>
      <c r="D1855"/>
      <c r="E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spans="1:23" ht="12.75">
      <c r="A1856"/>
      <c r="B1856"/>
      <c r="C1856"/>
      <c r="D1856"/>
      <c r="E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spans="1:23" ht="12.75">
      <c r="A1857"/>
      <c r="B1857"/>
      <c r="C1857"/>
      <c r="D1857"/>
      <c r="E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spans="1:23" ht="12.75">
      <c r="A1858"/>
      <c r="B1858"/>
      <c r="C1858"/>
      <c r="D1858"/>
      <c r="E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spans="1:23" ht="12.75">
      <c r="A1859"/>
      <c r="B1859"/>
      <c r="C1859"/>
      <c r="D1859"/>
      <c r="E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spans="1:23" ht="12.75">
      <c r="A1860"/>
      <c r="B1860"/>
      <c r="C1860"/>
      <c r="D1860"/>
      <c r="E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spans="1:23" ht="12.75">
      <c r="A1861"/>
      <c r="B1861"/>
      <c r="C1861"/>
      <c r="D1861"/>
      <c r="E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spans="1:23" ht="12.75">
      <c r="A1862"/>
      <c r="B1862"/>
      <c r="C1862"/>
      <c r="D1862"/>
      <c r="E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spans="1:23" ht="12.75">
      <c r="A1863"/>
      <c r="B1863"/>
      <c r="C1863"/>
      <c r="D1863"/>
      <c r="E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spans="1:23" ht="12.75">
      <c r="A1864"/>
      <c r="B1864"/>
      <c r="C1864"/>
      <c r="D1864"/>
      <c r="E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spans="1:23" ht="12.75">
      <c r="A1865"/>
      <c r="B1865"/>
      <c r="C1865"/>
      <c r="D1865"/>
      <c r="E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spans="1:23" ht="12.75">
      <c r="A1866"/>
      <c r="B1866"/>
      <c r="C1866"/>
      <c r="D1866"/>
      <c r="E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spans="1:23" ht="12.75">
      <c r="A1867"/>
      <c r="B1867"/>
      <c r="C1867"/>
      <c r="D1867"/>
      <c r="E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spans="1:23" ht="12.75">
      <c r="A1868"/>
      <c r="B1868"/>
      <c r="C1868"/>
      <c r="D1868"/>
      <c r="E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spans="1:23" ht="12.75">
      <c r="A1869"/>
      <c r="B1869"/>
      <c r="C1869"/>
      <c r="D1869"/>
      <c r="E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spans="1:23" ht="12.75">
      <c r="A1870"/>
      <c r="B1870"/>
      <c r="C1870"/>
      <c r="D1870"/>
      <c r="E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spans="1:23" ht="12.75">
      <c r="A1871"/>
      <c r="B1871"/>
      <c r="C1871"/>
      <c r="D1871"/>
      <c r="E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spans="1:23" ht="12.75">
      <c r="A1872"/>
      <c r="B1872"/>
      <c r="C1872"/>
      <c r="D1872"/>
      <c r="E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spans="1:23" ht="12.75">
      <c r="A1873"/>
      <c r="B1873"/>
      <c r="C1873"/>
      <c r="D1873"/>
      <c r="E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spans="1:23" ht="12.75">
      <c r="A1874"/>
      <c r="B1874"/>
      <c r="C1874"/>
      <c r="D1874"/>
      <c r="E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spans="1:23" ht="12.75">
      <c r="A1875"/>
      <c r="B1875"/>
      <c r="C1875"/>
      <c r="D1875"/>
      <c r="E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spans="1:23" ht="12.75">
      <c r="A1876"/>
      <c r="B1876"/>
      <c r="C1876"/>
      <c r="D1876"/>
      <c r="E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spans="1:23" ht="12.75">
      <c r="A1877"/>
      <c r="B1877"/>
      <c r="C1877"/>
      <c r="D1877"/>
      <c r="E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spans="1:23" ht="12.75">
      <c r="A1878"/>
      <c r="B1878"/>
      <c r="C1878"/>
      <c r="D1878"/>
      <c r="E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spans="1:23" ht="12.75">
      <c r="A1879"/>
      <c r="B1879"/>
      <c r="C1879"/>
      <c r="D1879"/>
      <c r="E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spans="1:23" ht="12.75">
      <c r="A1880"/>
      <c r="B1880"/>
      <c r="C1880"/>
      <c r="D1880"/>
      <c r="E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spans="1:23" ht="12.75">
      <c r="A1881"/>
      <c r="B1881"/>
      <c r="C1881"/>
      <c r="D1881"/>
      <c r="E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spans="1:23" ht="12.75">
      <c r="A1882"/>
      <c r="B1882"/>
      <c r="C1882"/>
      <c r="D1882"/>
      <c r="E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spans="1:23" ht="12.75">
      <c r="A1883"/>
      <c r="B1883"/>
      <c r="C1883"/>
      <c r="D1883"/>
      <c r="E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spans="1:23" ht="12.75">
      <c r="A1884"/>
      <c r="B1884"/>
      <c r="C1884"/>
      <c r="D1884"/>
      <c r="E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spans="1:23" ht="12.75">
      <c r="A1885"/>
      <c r="B1885"/>
      <c r="C1885"/>
      <c r="D1885"/>
      <c r="E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spans="1:23" ht="12.75">
      <c r="A1886"/>
      <c r="B1886"/>
      <c r="C1886"/>
      <c r="D1886"/>
      <c r="E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spans="1:23" ht="12.75">
      <c r="A1887"/>
      <c r="B1887"/>
      <c r="C1887"/>
      <c r="D1887"/>
      <c r="E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spans="1:23" ht="12.75">
      <c r="A1888"/>
      <c r="B1888"/>
      <c r="C1888"/>
      <c r="D1888"/>
      <c r="E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spans="1:23" ht="12.75">
      <c r="A1889"/>
      <c r="B1889"/>
      <c r="C1889"/>
      <c r="D1889"/>
      <c r="E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spans="1:23" ht="12.75">
      <c r="A1890"/>
      <c r="B1890"/>
      <c r="C1890"/>
      <c r="D1890"/>
      <c r="E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spans="1:23" ht="12.75">
      <c r="A1891"/>
      <c r="B1891"/>
      <c r="C1891"/>
      <c r="D1891"/>
      <c r="E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spans="1:23" ht="12.75">
      <c r="A1892"/>
      <c r="B1892"/>
      <c r="C1892"/>
      <c r="D1892"/>
      <c r="E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spans="1:23" ht="12.75">
      <c r="A1893"/>
      <c r="B1893"/>
      <c r="C1893"/>
      <c r="D1893"/>
      <c r="E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spans="1:23" ht="12.75">
      <c r="A1894"/>
      <c r="B1894"/>
      <c r="C1894"/>
      <c r="D1894"/>
      <c r="E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spans="1:23" ht="12.75">
      <c r="A1895"/>
      <c r="B1895"/>
      <c r="C1895"/>
      <c r="D1895"/>
      <c r="E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spans="1:23" ht="12.75">
      <c r="A1896"/>
      <c r="B1896"/>
      <c r="C1896"/>
      <c r="D1896"/>
      <c r="E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spans="1:23" ht="12.75">
      <c r="A1897"/>
      <c r="B1897"/>
      <c r="C1897"/>
      <c r="D1897"/>
      <c r="E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spans="1:23" ht="12.75">
      <c r="A1898"/>
      <c r="B1898"/>
      <c r="C1898"/>
      <c r="D1898"/>
      <c r="E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spans="1:23" ht="12.75">
      <c r="A1899"/>
      <c r="B1899"/>
      <c r="C1899"/>
      <c r="D1899"/>
      <c r="E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spans="1:23" ht="12.75">
      <c r="A1900"/>
      <c r="B1900"/>
      <c r="C1900"/>
      <c r="D1900"/>
      <c r="E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spans="1:23" ht="12.75">
      <c r="A1901"/>
      <c r="B1901"/>
      <c r="C1901"/>
      <c r="D1901"/>
      <c r="E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spans="1:23" ht="12.75">
      <c r="A1902"/>
      <c r="B1902"/>
      <c r="C1902"/>
      <c r="D1902"/>
      <c r="E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spans="1:23" ht="12.75">
      <c r="A1903"/>
      <c r="B1903"/>
      <c r="C1903"/>
      <c r="D1903"/>
      <c r="E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spans="1:23" ht="12.75">
      <c r="A1904"/>
      <c r="B1904"/>
      <c r="C1904"/>
      <c r="D1904"/>
      <c r="E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spans="1:23" ht="12.75">
      <c r="A1905"/>
      <c r="B1905"/>
      <c r="C1905"/>
      <c r="D1905"/>
      <c r="E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spans="1:23" ht="12.75">
      <c r="A1906"/>
      <c r="B1906"/>
      <c r="C1906"/>
      <c r="D1906"/>
      <c r="E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spans="1:23" ht="12.75">
      <c r="A1907"/>
      <c r="B1907"/>
      <c r="C1907"/>
      <c r="D1907"/>
      <c r="E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spans="1:23" ht="12.75">
      <c r="A1908"/>
      <c r="B1908"/>
      <c r="C1908"/>
      <c r="D1908"/>
      <c r="E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spans="1:23" ht="12.75">
      <c r="A1909"/>
      <c r="B1909"/>
      <c r="C1909"/>
      <c r="D1909"/>
      <c r="E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spans="1:23" ht="12.75">
      <c r="A1910"/>
      <c r="B1910"/>
      <c r="C1910"/>
      <c r="D1910"/>
      <c r="E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spans="1:23" ht="12.75">
      <c r="A1911"/>
      <c r="B1911"/>
      <c r="C1911"/>
      <c r="D1911"/>
      <c r="E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spans="1:23" ht="12.75">
      <c r="A1912"/>
      <c r="B1912"/>
      <c r="C1912"/>
      <c r="D1912"/>
      <c r="E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spans="1:23" ht="12.75">
      <c r="A1913"/>
      <c r="B1913"/>
      <c r="C1913"/>
      <c r="D1913"/>
      <c r="E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spans="1:23" ht="12.75">
      <c r="A1914"/>
      <c r="B1914"/>
      <c r="C1914"/>
      <c r="D1914"/>
      <c r="E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spans="1:23" ht="12.75">
      <c r="A1915"/>
      <c r="B1915"/>
      <c r="C1915"/>
      <c r="D1915"/>
      <c r="E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spans="1:23" ht="12.75">
      <c r="A1916"/>
      <c r="B1916"/>
      <c r="C1916"/>
      <c r="D1916"/>
      <c r="E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spans="1:23" ht="12.75">
      <c r="A1917"/>
      <c r="B1917"/>
      <c r="C1917"/>
      <c r="D1917"/>
      <c r="E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spans="1:23" ht="12.75">
      <c r="A1918"/>
      <c r="B1918"/>
      <c r="C1918"/>
      <c r="D1918"/>
      <c r="E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spans="1:23" ht="12.75">
      <c r="A1919"/>
      <c r="B1919"/>
      <c r="C1919"/>
      <c r="D1919"/>
      <c r="E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spans="1:23" ht="12.75">
      <c r="A1920"/>
      <c r="B1920"/>
      <c r="C1920"/>
      <c r="D1920"/>
      <c r="E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spans="1:23" ht="12.75">
      <c r="A1921"/>
      <c r="B1921"/>
      <c r="C1921"/>
      <c r="D1921"/>
      <c r="E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spans="1:23" ht="12.75">
      <c r="A1922"/>
      <c r="B1922"/>
      <c r="C1922"/>
      <c r="D1922"/>
      <c r="E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spans="1:23" ht="12.75">
      <c r="A1923"/>
      <c r="B1923"/>
      <c r="C1923"/>
      <c r="D1923"/>
      <c r="E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spans="1:23" ht="12.75">
      <c r="A1924"/>
      <c r="B1924"/>
      <c r="C1924"/>
      <c r="D1924"/>
      <c r="E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spans="1:23" ht="12.75">
      <c r="A1925"/>
      <c r="B1925"/>
      <c r="C1925"/>
      <c r="D1925"/>
      <c r="E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spans="1:23" ht="12.75">
      <c r="A1926"/>
      <c r="B1926"/>
      <c r="C1926"/>
      <c r="D1926"/>
      <c r="E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spans="1:23" ht="12.75">
      <c r="A1927"/>
      <c r="B1927"/>
      <c r="C1927"/>
      <c r="D1927"/>
      <c r="E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spans="1:23" ht="12.75">
      <c r="A1928"/>
      <c r="B1928"/>
      <c r="C1928"/>
      <c r="D1928"/>
      <c r="E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spans="1:23" ht="12.75">
      <c r="A1929"/>
      <c r="B1929"/>
      <c r="C1929"/>
      <c r="D1929"/>
      <c r="E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spans="1:23" ht="12.75">
      <c r="A1930"/>
      <c r="B1930"/>
      <c r="C1930"/>
      <c r="D1930"/>
      <c r="E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spans="1:23" ht="12.75">
      <c r="A1931"/>
      <c r="B1931"/>
      <c r="C1931"/>
      <c r="D1931"/>
      <c r="E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spans="1:23" ht="12.75">
      <c r="A1932"/>
      <c r="B1932"/>
      <c r="C1932"/>
      <c r="D1932"/>
      <c r="E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spans="1:23" ht="12.75">
      <c r="A1933"/>
      <c r="B1933"/>
      <c r="C1933"/>
      <c r="D1933"/>
      <c r="E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spans="1:23" ht="12.75">
      <c r="A1934"/>
      <c r="B1934"/>
      <c r="C1934"/>
      <c r="D1934"/>
      <c r="E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spans="1:23" ht="12.75">
      <c r="A1935"/>
      <c r="B1935"/>
      <c r="C1935"/>
      <c r="D1935"/>
      <c r="E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spans="1:23" ht="12.75">
      <c r="A1936"/>
      <c r="B1936"/>
      <c r="C1936"/>
      <c r="D1936"/>
      <c r="E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spans="1:23" ht="12.75">
      <c r="A1937"/>
      <c r="B1937"/>
      <c r="C1937"/>
      <c r="D1937"/>
      <c r="E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spans="1:23" ht="12.75">
      <c r="A1938"/>
      <c r="B1938"/>
      <c r="C1938"/>
      <c r="D1938"/>
      <c r="E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spans="1:23" ht="12.75">
      <c r="A1939"/>
      <c r="B1939"/>
      <c r="C1939"/>
      <c r="D1939"/>
      <c r="E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spans="1:23" ht="12.75">
      <c r="A1940"/>
      <c r="B1940"/>
      <c r="C1940"/>
      <c r="D1940"/>
      <c r="E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spans="1:23" ht="12.75">
      <c r="A1941"/>
      <c r="B1941"/>
      <c r="C1941"/>
      <c r="D1941"/>
      <c r="E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spans="1:23" ht="12.75">
      <c r="A1942"/>
      <c r="B1942"/>
      <c r="C1942"/>
      <c r="D1942"/>
      <c r="E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spans="1:23" ht="12.75">
      <c r="A1943"/>
      <c r="B1943"/>
      <c r="C1943"/>
      <c r="D1943"/>
      <c r="E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spans="1:23" ht="12.75">
      <c r="A1944"/>
      <c r="B1944"/>
      <c r="C1944"/>
      <c r="D1944"/>
      <c r="E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spans="1:23" ht="12.75">
      <c r="A1945"/>
      <c r="B1945"/>
      <c r="C1945"/>
      <c r="D1945"/>
      <c r="E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spans="1:23" ht="12.75">
      <c r="A1946"/>
      <c r="B1946"/>
      <c r="C1946"/>
      <c r="D1946"/>
      <c r="E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spans="1:23" ht="12.75">
      <c r="A1947"/>
      <c r="B1947"/>
      <c r="C1947"/>
      <c r="D1947"/>
      <c r="E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spans="1:23" ht="12.75">
      <c r="A1948"/>
      <c r="B1948"/>
      <c r="C1948"/>
      <c r="D1948"/>
      <c r="E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spans="1:23" ht="12.75">
      <c r="A1949"/>
      <c r="B1949"/>
      <c r="C1949"/>
      <c r="D1949"/>
      <c r="E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spans="1:23" ht="12.75">
      <c r="A1950"/>
      <c r="B1950"/>
      <c r="C1950"/>
      <c r="D1950"/>
      <c r="E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spans="1:23" ht="12.75">
      <c r="A1951"/>
      <c r="B1951"/>
      <c r="C1951"/>
      <c r="D1951"/>
      <c r="E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spans="1:23" ht="12.75">
      <c r="A1952"/>
      <c r="B1952"/>
      <c r="C1952"/>
      <c r="D1952"/>
      <c r="E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spans="1:23" ht="12.75">
      <c r="A1953"/>
      <c r="B1953"/>
      <c r="C1953"/>
      <c r="D1953"/>
      <c r="E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spans="1:23" ht="12.75">
      <c r="A1954"/>
      <c r="B1954"/>
      <c r="C1954"/>
      <c r="D1954"/>
      <c r="E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spans="1:23" ht="12.75">
      <c r="A1955"/>
      <c r="B1955"/>
      <c r="C1955"/>
      <c r="D1955"/>
      <c r="E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spans="1:23" ht="12.75">
      <c r="A1956"/>
      <c r="B1956"/>
      <c r="C1956"/>
      <c r="D1956"/>
      <c r="E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spans="1:23" ht="12.75">
      <c r="A1957"/>
      <c r="B1957"/>
      <c r="C1957"/>
      <c r="D1957"/>
      <c r="E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spans="1:23" ht="12.75">
      <c r="A1958"/>
      <c r="B1958"/>
      <c r="C1958"/>
      <c r="D1958"/>
      <c r="E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spans="1:23" ht="12.75">
      <c r="A1959"/>
      <c r="B1959"/>
      <c r="C1959"/>
      <c r="D1959"/>
      <c r="E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spans="1:23" ht="12.75">
      <c r="A1960"/>
      <c r="B1960"/>
      <c r="C1960"/>
      <c r="D1960"/>
      <c r="E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spans="1:23" ht="12.75">
      <c r="A1961"/>
      <c r="B1961"/>
      <c r="C1961"/>
      <c r="D1961"/>
      <c r="E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spans="1:23" ht="12.75">
      <c r="A1962"/>
      <c r="B1962"/>
      <c r="C1962"/>
      <c r="D1962"/>
      <c r="E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spans="1:23" ht="12.75">
      <c r="A1963"/>
      <c r="B1963"/>
      <c r="C1963"/>
      <c r="D1963"/>
      <c r="E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spans="1:23" ht="12.75">
      <c r="A1964"/>
      <c r="B1964"/>
      <c r="C1964"/>
      <c r="D1964"/>
      <c r="E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spans="1:23" ht="12.75">
      <c r="A1965"/>
      <c r="B1965"/>
      <c r="C1965"/>
      <c r="D1965"/>
      <c r="E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spans="1:23" ht="12.75">
      <c r="A1966"/>
      <c r="B1966"/>
      <c r="C1966"/>
      <c r="D1966"/>
      <c r="E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spans="1:23" ht="12.75">
      <c r="A1967"/>
      <c r="B1967"/>
      <c r="C1967"/>
      <c r="D1967"/>
      <c r="E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spans="1:23" ht="12.75">
      <c r="A1968"/>
      <c r="B1968"/>
      <c r="C1968"/>
      <c r="D1968"/>
      <c r="E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spans="1:23" ht="12.75">
      <c r="A1969"/>
      <c r="B1969"/>
      <c r="C1969"/>
      <c r="D1969"/>
      <c r="E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spans="1:23" ht="12.75">
      <c r="A1970"/>
      <c r="B1970"/>
      <c r="C1970"/>
      <c r="D1970"/>
      <c r="E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spans="1:23" ht="12.75">
      <c r="A1971"/>
      <c r="B1971"/>
      <c r="C1971"/>
      <c r="D1971"/>
      <c r="E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spans="1:23" ht="12.75">
      <c r="A1972"/>
      <c r="B1972"/>
      <c r="C1972"/>
      <c r="D1972"/>
      <c r="E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spans="1:23" ht="12.75">
      <c r="A1973"/>
      <c r="B1973"/>
      <c r="C1973"/>
      <c r="D1973"/>
      <c r="E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spans="1:23" ht="12.75">
      <c r="A1974"/>
      <c r="B1974"/>
      <c r="C1974"/>
      <c r="D1974"/>
      <c r="E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spans="1:23" ht="12.75">
      <c r="A1975"/>
      <c r="B1975"/>
      <c r="C1975"/>
      <c r="D1975"/>
      <c r="E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spans="1:23" ht="12.75">
      <c r="A1976"/>
      <c r="B1976"/>
      <c r="C1976"/>
      <c r="D1976"/>
      <c r="E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spans="1:23" ht="12.75">
      <c r="A1977"/>
      <c r="B1977"/>
      <c r="C1977"/>
      <c r="D1977"/>
      <c r="E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spans="1:23" ht="12.75">
      <c r="A1978"/>
      <c r="B1978"/>
      <c r="C1978"/>
      <c r="D1978"/>
      <c r="E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spans="1:23" ht="12.75">
      <c r="A1979"/>
      <c r="B1979"/>
      <c r="C1979"/>
      <c r="D1979"/>
      <c r="E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spans="1:23" ht="12.75">
      <c r="A1980"/>
      <c r="B1980"/>
      <c r="C1980"/>
      <c r="D1980"/>
      <c r="E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spans="1:23" ht="12.75">
      <c r="A1981"/>
      <c r="B1981"/>
      <c r="C1981"/>
      <c r="D1981"/>
      <c r="E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spans="1:23" ht="12.75">
      <c r="A1982"/>
      <c r="B1982"/>
      <c r="C1982"/>
      <c r="D1982"/>
      <c r="E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spans="1:23" ht="12.75">
      <c r="A1983"/>
      <c r="B1983"/>
      <c r="C1983"/>
      <c r="D1983"/>
      <c r="E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spans="1:23" ht="12.75">
      <c r="A1984"/>
      <c r="B1984"/>
      <c r="C1984"/>
      <c r="D1984"/>
      <c r="E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spans="1:23" ht="12.75">
      <c r="A1985"/>
      <c r="B1985"/>
      <c r="C1985"/>
      <c r="D1985"/>
      <c r="E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spans="1:23" ht="12.75">
      <c r="A1986"/>
      <c r="B1986"/>
      <c r="C1986"/>
      <c r="D1986"/>
      <c r="E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spans="1:23" ht="12.75">
      <c r="A1987"/>
      <c r="B1987"/>
      <c r="C1987"/>
      <c r="D1987"/>
      <c r="E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spans="1:23" ht="12.75">
      <c r="A1988"/>
      <c r="B1988"/>
      <c r="C1988"/>
      <c r="D1988"/>
      <c r="E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spans="1:23" ht="12.75">
      <c r="A1989"/>
      <c r="B1989"/>
      <c r="C1989"/>
      <c r="D1989"/>
      <c r="E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spans="1:23" ht="12.75">
      <c r="A1990"/>
      <c r="B1990"/>
      <c r="C1990"/>
      <c r="D1990"/>
      <c r="E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spans="1:23" ht="12.75">
      <c r="A1991"/>
      <c r="B1991"/>
      <c r="C1991"/>
      <c r="D1991"/>
      <c r="E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spans="1:23" ht="12.75">
      <c r="A1992"/>
      <c r="B1992"/>
      <c r="C1992"/>
      <c r="D1992"/>
      <c r="E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spans="1:23" ht="12.75">
      <c r="A1993"/>
      <c r="B1993"/>
      <c r="C1993"/>
      <c r="D1993"/>
      <c r="E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spans="1:23" ht="12.75">
      <c r="A1994"/>
      <c r="B1994"/>
      <c r="C1994"/>
      <c r="D1994"/>
      <c r="E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spans="1:23" ht="12.75">
      <c r="A1995"/>
      <c r="B1995"/>
      <c r="C1995"/>
      <c r="D1995"/>
      <c r="E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spans="1:23" ht="12.75">
      <c r="A1996"/>
      <c r="B1996"/>
      <c r="C1996"/>
      <c r="D1996"/>
      <c r="E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spans="1:23" ht="12.75">
      <c r="A1997"/>
      <c r="B1997"/>
      <c r="C1997"/>
      <c r="D1997"/>
      <c r="E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spans="1:23" ht="12.75">
      <c r="A1998"/>
      <c r="B1998"/>
      <c r="C1998"/>
      <c r="D1998"/>
      <c r="E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spans="1:23" ht="12.75">
      <c r="A1999"/>
      <c r="B1999"/>
      <c r="C1999"/>
      <c r="D1999"/>
      <c r="E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spans="1:23" ht="12.75">
      <c r="A2000"/>
      <c r="B2000"/>
      <c r="C2000"/>
      <c r="D2000"/>
      <c r="E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spans="1:23" ht="12.75">
      <c r="A2001"/>
      <c r="B2001"/>
      <c r="C2001"/>
      <c r="D2001"/>
      <c r="E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spans="1:23" ht="12.75">
      <c r="A2002"/>
      <c r="B2002"/>
      <c r="C2002"/>
      <c r="D2002"/>
      <c r="E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spans="1:23" ht="12.75">
      <c r="A2003"/>
      <c r="B2003"/>
      <c r="C2003"/>
      <c r="D2003"/>
      <c r="E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spans="1:23" ht="12.75">
      <c r="A2004"/>
      <c r="B2004"/>
      <c r="C2004"/>
      <c r="D2004"/>
      <c r="E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spans="1:23" ht="12.75">
      <c r="A2005"/>
      <c r="B2005"/>
      <c r="C2005"/>
      <c r="D2005"/>
      <c r="E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spans="1:23" ht="12.75">
      <c r="A2006"/>
      <c r="B2006"/>
      <c r="C2006"/>
      <c r="D2006"/>
      <c r="E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spans="1:23" ht="12.75">
      <c r="A2007"/>
      <c r="B2007"/>
      <c r="C2007"/>
      <c r="D2007"/>
      <c r="E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spans="1:23" ht="12.75">
      <c r="A2008"/>
      <c r="B2008"/>
      <c r="C2008"/>
      <c r="D2008"/>
      <c r="E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spans="1:23" ht="12.75">
      <c r="A2009"/>
      <c r="B2009"/>
      <c r="C2009"/>
      <c r="D2009"/>
      <c r="E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spans="1:23" ht="12.75">
      <c r="A2010"/>
      <c r="B2010"/>
      <c r="C2010"/>
      <c r="D2010"/>
      <c r="E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spans="1:23" ht="12.75">
      <c r="A2011"/>
      <c r="B2011"/>
      <c r="C2011"/>
      <c r="D2011"/>
      <c r="E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spans="1:23" ht="12.75">
      <c r="A2012"/>
      <c r="B2012"/>
      <c r="C2012"/>
      <c r="D2012"/>
      <c r="E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spans="1:23" ht="12.75">
      <c r="A2013"/>
      <c r="B2013"/>
      <c r="C2013"/>
      <c r="D2013"/>
      <c r="E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spans="1:23" ht="12.75">
      <c r="A2014"/>
      <c r="B2014"/>
      <c r="C2014"/>
      <c r="D2014"/>
      <c r="E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spans="1:23" ht="12.75">
      <c r="A2015"/>
      <c r="B2015"/>
      <c r="C2015"/>
      <c r="D2015"/>
      <c r="E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spans="1:23" ht="12.75">
      <c r="A2016"/>
      <c r="B2016"/>
      <c r="C2016"/>
      <c r="D2016"/>
      <c r="E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spans="1:23" ht="12.75">
      <c r="A2017"/>
      <c r="B2017"/>
      <c r="C2017"/>
      <c r="D2017"/>
      <c r="E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spans="1:23" ht="12.75">
      <c r="A2018"/>
      <c r="B2018"/>
      <c r="C2018"/>
      <c r="D2018"/>
      <c r="E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spans="1:23" ht="12.75">
      <c r="A2019"/>
      <c r="B2019"/>
      <c r="C2019"/>
      <c r="D2019"/>
      <c r="E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spans="1:23" ht="12.75">
      <c r="A2020"/>
      <c r="B2020"/>
      <c r="C2020"/>
      <c r="D2020"/>
      <c r="E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spans="1:23" ht="12.75">
      <c r="A2021"/>
      <c r="B2021"/>
      <c r="C2021"/>
      <c r="D2021"/>
      <c r="E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spans="1:23" ht="12.75">
      <c r="A2022"/>
      <c r="B2022"/>
      <c r="C2022"/>
      <c r="D2022"/>
      <c r="E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spans="1:23" ht="12.75">
      <c r="A2023"/>
      <c r="B2023"/>
      <c r="C2023"/>
      <c r="D2023"/>
      <c r="E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spans="1:23" ht="12.75">
      <c r="A2024"/>
      <c r="B2024"/>
      <c r="C2024"/>
      <c r="D2024"/>
      <c r="E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spans="1:23" ht="12.75">
      <c r="A2025"/>
      <c r="B2025"/>
      <c r="C2025"/>
      <c r="D2025"/>
      <c r="E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spans="1:23" ht="12.75">
      <c r="A2026"/>
      <c r="B2026"/>
      <c r="C2026"/>
      <c r="D2026"/>
      <c r="E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spans="1:23" ht="12.75">
      <c r="A2027"/>
      <c r="B2027"/>
      <c r="C2027"/>
      <c r="D2027"/>
      <c r="E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spans="1:23" ht="12.75">
      <c r="A2028"/>
      <c r="B2028"/>
      <c r="C2028"/>
      <c r="D2028"/>
      <c r="E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spans="1:23" ht="12.75">
      <c r="A2029"/>
      <c r="B2029"/>
      <c r="C2029"/>
      <c r="D2029"/>
      <c r="E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spans="1:23" ht="12.75">
      <c r="A2030"/>
      <c r="B2030"/>
      <c r="C2030"/>
      <c r="D2030"/>
      <c r="E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spans="1:23" ht="12.75">
      <c r="A2031"/>
      <c r="B2031"/>
      <c r="C2031"/>
      <c r="D2031"/>
      <c r="E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spans="1:23" ht="12.75">
      <c r="A2032"/>
      <c r="B2032"/>
      <c r="C2032"/>
      <c r="D2032"/>
      <c r="E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spans="1:23" ht="12.75">
      <c r="A2033"/>
      <c r="B2033"/>
      <c r="C2033"/>
      <c r="D2033"/>
      <c r="E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spans="1:23" ht="12.75">
      <c r="A2034"/>
      <c r="B2034"/>
      <c r="C2034"/>
      <c r="D2034"/>
      <c r="E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spans="1:23" ht="12.75">
      <c r="A2035"/>
      <c r="B2035"/>
      <c r="C2035"/>
      <c r="D2035"/>
      <c r="E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spans="1:23" ht="12.75">
      <c r="A2036"/>
      <c r="B2036"/>
      <c r="C2036"/>
      <c r="D2036"/>
      <c r="E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spans="1:23" ht="12.75">
      <c r="A2037"/>
      <c r="B2037"/>
      <c r="C2037"/>
      <c r="D2037"/>
      <c r="E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spans="1:23" ht="12.75">
      <c r="A2038"/>
      <c r="B2038"/>
      <c r="C2038"/>
      <c r="D2038"/>
      <c r="E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spans="1:23" ht="12.75">
      <c r="A2039"/>
      <c r="B2039"/>
      <c r="C2039"/>
      <c r="D2039"/>
      <c r="E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spans="1:23" ht="12.75">
      <c r="A2040"/>
      <c r="B2040"/>
      <c r="C2040"/>
      <c r="D2040"/>
      <c r="E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spans="1:23" ht="12.75">
      <c r="A2041"/>
      <c r="B2041"/>
      <c r="C2041"/>
      <c r="D2041"/>
      <c r="E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spans="1:23" ht="12.75">
      <c r="A2042"/>
      <c r="B2042"/>
      <c r="C2042"/>
      <c r="D2042"/>
      <c r="E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spans="1:23" ht="12.75">
      <c r="A2043"/>
      <c r="B2043"/>
      <c r="C2043"/>
      <c r="D2043"/>
      <c r="E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spans="1:23" ht="12.75">
      <c r="A2044"/>
      <c r="B2044"/>
      <c r="C2044"/>
      <c r="D2044"/>
      <c r="E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spans="1:23" ht="12.75">
      <c r="A2045"/>
      <c r="B2045"/>
      <c r="C2045"/>
      <c r="D2045"/>
      <c r="E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spans="1:23" ht="12.75">
      <c r="A2046"/>
      <c r="B2046"/>
      <c r="C2046"/>
      <c r="D2046"/>
      <c r="E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spans="1:23" ht="12.75">
      <c r="A2047"/>
      <c r="B2047"/>
      <c r="C2047"/>
      <c r="D2047"/>
      <c r="E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spans="1:23" ht="12.75">
      <c r="A2048"/>
      <c r="B2048"/>
      <c r="C2048"/>
      <c r="D2048"/>
      <c r="E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spans="1:23" ht="12.75">
      <c r="A2049"/>
      <c r="B2049"/>
      <c r="C2049"/>
      <c r="D2049"/>
      <c r="E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spans="1:23" ht="12.75">
      <c r="A2050"/>
      <c r="B2050"/>
      <c r="C2050"/>
      <c r="D2050"/>
      <c r="E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spans="1:23" ht="12.75">
      <c r="A2051"/>
      <c r="B2051"/>
      <c r="C2051"/>
      <c r="D2051"/>
      <c r="E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spans="1:23" ht="12.75">
      <c r="A2052"/>
      <c r="B2052"/>
      <c r="C2052"/>
      <c r="D2052"/>
      <c r="E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spans="1:23" ht="12.75">
      <c r="A2053"/>
      <c r="B2053"/>
      <c r="C2053"/>
      <c r="D2053"/>
      <c r="E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spans="1:23" ht="12.75">
      <c r="A2054"/>
      <c r="B2054"/>
      <c r="C2054"/>
      <c r="D2054"/>
      <c r="E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spans="1:23" ht="12.75">
      <c r="A2055"/>
      <c r="B2055"/>
      <c r="C2055"/>
      <c r="D2055"/>
      <c r="E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spans="1:23" ht="12.75">
      <c r="A2056"/>
      <c r="B2056"/>
      <c r="C2056"/>
      <c r="D2056"/>
      <c r="E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spans="1:23" ht="12.75">
      <c r="A2057"/>
      <c r="B2057"/>
      <c r="C2057"/>
      <c r="D2057"/>
      <c r="E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spans="1:23" ht="12.75">
      <c r="A2058"/>
      <c r="B2058"/>
      <c r="C2058"/>
      <c r="D2058"/>
      <c r="E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spans="1:23" ht="12.75">
      <c r="A2059"/>
      <c r="B2059"/>
      <c r="C2059"/>
      <c r="D2059"/>
      <c r="E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spans="1:23" ht="12.75">
      <c r="A2060"/>
      <c r="B2060"/>
      <c r="C2060"/>
      <c r="D2060"/>
      <c r="E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spans="1:23" ht="12.75">
      <c r="A2061"/>
      <c r="B2061"/>
      <c r="C2061"/>
      <c r="D2061"/>
      <c r="E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spans="1:23" ht="12.75">
      <c r="A2062"/>
      <c r="B2062"/>
      <c r="C2062"/>
      <c r="D2062"/>
      <c r="E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spans="1:23" ht="12.75">
      <c r="A2063"/>
      <c r="B2063"/>
      <c r="C2063"/>
      <c r="D2063"/>
      <c r="E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spans="1:23" ht="12.75">
      <c r="A2064"/>
      <c r="B2064"/>
      <c r="C2064"/>
      <c r="D2064"/>
      <c r="E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spans="1:23" ht="12.75">
      <c r="A2065"/>
      <c r="B2065"/>
      <c r="C2065"/>
      <c r="D2065"/>
      <c r="E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spans="1:23" ht="12.75">
      <c r="A2066"/>
      <c r="B2066"/>
      <c r="C2066"/>
      <c r="D2066"/>
      <c r="E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spans="1:23" ht="12.75">
      <c r="A2067"/>
      <c r="B2067"/>
      <c r="C2067"/>
      <c r="D2067"/>
      <c r="E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spans="1:23" ht="12.75">
      <c r="A2068"/>
      <c r="B2068"/>
      <c r="C2068"/>
      <c r="D2068"/>
      <c r="E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spans="1:23" ht="12.75">
      <c r="A2069"/>
      <c r="B2069"/>
      <c r="C2069"/>
      <c r="D2069"/>
      <c r="E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spans="1:23" ht="12.75">
      <c r="A2070"/>
      <c r="B2070"/>
      <c r="C2070"/>
      <c r="D2070"/>
      <c r="E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spans="1:23" ht="12.75">
      <c r="A2071"/>
      <c r="B2071"/>
      <c r="C2071"/>
      <c r="D2071"/>
      <c r="E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spans="1:23" ht="12.75">
      <c r="A2072"/>
      <c r="B2072"/>
      <c r="C2072"/>
      <c r="D2072"/>
      <c r="E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spans="1:23" ht="12.75">
      <c r="A2073"/>
      <c r="B2073"/>
      <c r="C2073"/>
      <c r="D2073"/>
      <c r="E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spans="1:23" ht="12.75">
      <c r="A2074"/>
      <c r="B2074"/>
      <c r="C2074"/>
      <c r="D2074"/>
      <c r="E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spans="1:23" ht="12.75">
      <c r="A2075"/>
      <c r="B2075"/>
      <c r="C2075"/>
      <c r="D2075"/>
      <c r="E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spans="1:23" ht="12.75">
      <c r="A2076"/>
      <c r="B2076"/>
      <c r="C2076"/>
      <c r="D2076"/>
      <c r="E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spans="1:23" ht="12.75">
      <c r="A2077"/>
      <c r="B2077"/>
      <c r="C2077"/>
      <c r="D2077"/>
      <c r="E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spans="1:23" ht="12.75">
      <c r="A2078"/>
      <c r="B2078"/>
      <c r="C2078"/>
      <c r="D2078"/>
      <c r="E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spans="1:23" ht="12.75">
      <c r="A2079"/>
      <c r="B2079"/>
      <c r="C2079"/>
      <c r="D2079"/>
      <c r="E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spans="1:23" ht="12.75">
      <c r="A2080"/>
      <c r="B2080"/>
      <c r="C2080"/>
      <c r="D2080"/>
      <c r="E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spans="1:23" ht="12.75">
      <c r="A2081"/>
      <c r="B2081"/>
      <c r="C2081"/>
      <c r="D2081"/>
      <c r="E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spans="1:23" ht="12.75">
      <c r="A2082"/>
      <c r="B2082"/>
      <c r="C2082"/>
      <c r="D2082"/>
      <c r="E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spans="1:23" ht="12.75">
      <c r="A2083"/>
      <c r="B2083"/>
      <c r="C2083"/>
      <c r="D2083"/>
      <c r="E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spans="1:23" ht="12.75">
      <c r="A2084"/>
      <c r="B2084"/>
      <c r="C2084"/>
      <c r="D2084"/>
      <c r="E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spans="1:23" ht="12.75">
      <c r="A2085"/>
      <c r="B2085"/>
      <c r="C2085"/>
      <c r="D2085"/>
      <c r="E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spans="1:23" ht="12.75">
      <c r="A2086"/>
      <c r="B2086"/>
      <c r="C2086"/>
      <c r="D2086"/>
      <c r="E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spans="1:23" ht="12.75">
      <c r="A2087"/>
      <c r="B2087"/>
      <c r="C2087"/>
      <c r="D2087"/>
      <c r="E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spans="1:23" ht="12.75">
      <c r="A2088"/>
      <c r="B2088"/>
      <c r="C2088"/>
      <c r="D2088"/>
      <c r="E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spans="1:23" ht="12.75">
      <c r="A2089"/>
      <c r="B2089"/>
      <c r="C2089"/>
      <c r="D2089"/>
      <c r="E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spans="1:23" ht="12.75">
      <c r="A2090"/>
      <c r="B2090"/>
      <c r="C2090"/>
      <c r="D2090"/>
      <c r="E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spans="1:23" ht="12.75">
      <c r="A2091"/>
      <c r="B2091"/>
      <c r="C2091"/>
      <c r="D2091"/>
      <c r="E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spans="1:23" ht="12.75">
      <c r="A2092"/>
      <c r="B2092"/>
      <c r="C2092"/>
      <c r="D2092"/>
      <c r="E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spans="1:23" ht="12.75">
      <c r="A2093"/>
      <c r="B2093"/>
      <c r="C2093"/>
      <c r="D2093"/>
      <c r="E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spans="1:23" ht="12.75">
      <c r="A2094"/>
      <c r="B2094"/>
      <c r="C2094"/>
      <c r="D2094"/>
      <c r="E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spans="1:23" ht="12.75">
      <c r="A2095"/>
      <c r="B2095"/>
      <c r="C2095"/>
      <c r="D2095"/>
      <c r="E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spans="1:23" ht="12.75">
      <c r="A2096"/>
      <c r="B2096"/>
      <c r="C2096"/>
      <c r="D2096"/>
      <c r="E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spans="1:23" ht="12.75">
      <c r="A2097"/>
      <c r="B2097"/>
      <c r="C2097"/>
      <c r="D2097"/>
      <c r="E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spans="1:23" ht="12.75">
      <c r="A2098"/>
      <c r="B2098"/>
      <c r="C2098"/>
      <c r="D2098"/>
      <c r="E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spans="1:23" ht="12.75">
      <c r="A2099"/>
      <c r="B2099"/>
      <c r="C2099"/>
      <c r="D2099"/>
      <c r="E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spans="1:23" ht="12.75">
      <c r="A2100"/>
      <c r="B2100"/>
      <c r="C2100"/>
      <c r="D2100"/>
      <c r="E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spans="1:23" ht="12.75">
      <c r="A2101"/>
      <c r="B2101"/>
      <c r="C2101"/>
      <c r="D2101"/>
      <c r="E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spans="1:23" ht="12.75">
      <c r="A2102"/>
      <c r="B2102"/>
      <c r="C2102"/>
      <c r="D2102"/>
      <c r="E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spans="1:23" ht="12.75">
      <c r="A2103"/>
      <c r="B2103"/>
      <c r="C2103"/>
      <c r="D2103"/>
      <c r="E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spans="1:23" ht="12.75">
      <c r="A2104"/>
      <c r="B2104"/>
      <c r="C2104"/>
      <c r="D2104"/>
      <c r="E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spans="1:23" ht="12.75">
      <c r="A2105"/>
      <c r="B2105"/>
      <c r="C2105"/>
      <c r="D2105"/>
      <c r="E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spans="1:23" ht="12.75">
      <c r="A2106"/>
      <c r="B2106"/>
      <c r="C2106"/>
      <c r="D2106"/>
      <c r="E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spans="1:23" ht="12.75">
      <c r="A2107"/>
      <c r="B2107"/>
      <c r="C2107"/>
      <c r="D2107"/>
      <c r="E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spans="1:23" ht="12.75">
      <c r="A2108"/>
      <c r="B2108"/>
      <c r="C2108"/>
      <c r="D2108"/>
      <c r="E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spans="1:23" ht="12.75">
      <c r="A2109"/>
      <c r="B2109"/>
      <c r="C2109"/>
      <c r="D2109"/>
      <c r="E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spans="1:23" ht="12.75">
      <c r="A2110"/>
      <c r="B2110"/>
      <c r="C2110"/>
      <c r="D2110"/>
      <c r="E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spans="1:23" ht="12.75">
      <c r="A2111"/>
      <c r="B2111"/>
      <c r="C2111"/>
      <c r="D2111"/>
      <c r="E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spans="1:23" ht="12.75">
      <c r="A2112"/>
      <c r="B2112"/>
      <c r="C2112"/>
      <c r="D2112"/>
      <c r="E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spans="1:23" ht="12.75">
      <c r="A2113"/>
      <c r="B2113"/>
      <c r="C2113"/>
      <c r="D2113"/>
      <c r="E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spans="1:23" ht="12.75">
      <c r="A2114"/>
      <c r="B2114"/>
      <c r="C2114"/>
      <c r="D2114"/>
      <c r="E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spans="1:23" ht="12.75">
      <c r="A2115"/>
      <c r="B2115"/>
      <c r="C2115"/>
      <c r="D2115"/>
      <c r="E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spans="1:23" ht="12.75">
      <c r="A2116"/>
      <c r="B2116"/>
      <c r="C2116"/>
      <c r="D2116"/>
      <c r="E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spans="1:23" ht="12.75">
      <c r="A2117"/>
      <c r="B2117"/>
      <c r="C2117"/>
      <c r="D2117"/>
      <c r="E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spans="1:23" ht="12.75">
      <c r="A2118"/>
      <c r="B2118"/>
      <c r="C2118"/>
      <c r="D2118"/>
      <c r="E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spans="1:23" ht="12.75">
      <c r="A2119"/>
      <c r="B2119"/>
      <c r="C2119"/>
      <c r="D2119"/>
      <c r="E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spans="1:23" ht="12.75">
      <c r="A2120"/>
      <c r="B2120"/>
      <c r="C2120"/>
      <c r="D2120"/>
      <c r="E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spans="1:23" ht="12.75">
      <c r="A2121"/>
      <c r="B2121"/>
      <c r="C2121"/>
      <c r="D2121"/>
      <c r="E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spans="1:23" ht="12.75">
      <c r="A2122"/>
      <c r="B2122"/>
      <c r="C2122"/>
      <c r="D2122"/>
      <c r="E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spans="1:23" ht="12.75">
      <c r="A2123"/>
      <c r="B2123"/>
      <c r="C2123"/>
      <c r="D2123"/>
      <c r="E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spans="1:23" ht="12.75">
      <c r="A2124"/>
      <c r="B2124"/>
      <c r="C2124"/>
      <c r="D2124"/>
      <c r="E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spans="1:23" ht="12.75">
      <c r="A2125"/>
      <c r="B2125"/>
      <c r="C2125"/>
      <c r="D2125"/>
      <c r="E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spans="1:23" ht="12.75">
      <c r="A2126"/>
      <c r="B2126"/>
      <c r="C2126"/>
      <c r="D2126"/>
      <c r="E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spans="1:23" ht="12.75">
      <c r="A2127"/>
      <c r="B2127"/>
      <c r="C2127"/>
      <c r="D2127"/>
      <c r="E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spans="1:23" ht="12.75">
      <c r="A2128"/>
      <c r="B2128"/>
      <c r="C2128"/>
      <c r="D2128"/>
      <c r="E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spans="1:23" ht="12.75">
      <c r="A2129"/>
      <c r="B2129"/>
      <c r="C2129"/>
      <c r="D2129"/>
      <c r="E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spans="1:23" ht="12.75">
      <c r="A2130"/>
      <c r="B2130"/>
      <c r="C2130"/>
      <c r="D2130"/>
      <c r="E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spans="1:23" ht="12.75">
      <c r="A2131"/>
      <c r="B2131"/>
      <c r="C2131"/>
      <c r="D2131"/>
      <c r="E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spans="1:23" ht="12.75">
      <c r="A2132"/>
      <c r="B2132"/>
      <c r="C2132"/>
      <c r="D2132"/>
      <c r="E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spans="1:23" ht="12.75">
      <c r="A2133"/>
      <c r="B2133"/>
      <c r="C2133"/>
      <c r="D2133"/>
      <c r="E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spans="1:23" ht="12.75">
      <c r="A2134"/>
      <c r="B2134"/>
      <c r="C2134"/>
      <c r="D2134"/>
      <c r="E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spans="1:23" ht="12.75">
      <c r="A2135"/>
      <c r="B2135"/>
      <c r="C2135"/>
      <c r="D2135"/>
      <c r="E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spans="1:23" ht="12.75">
      <c r="A2136"/>
      <c r="B2136"/>
      <c r="C2136"/>
      <c r="D2136"/>
      <c r="E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spans="1:23" ht="12.75">
      <c r="A2137"/>
      <c r="B2137"/>
      <c r="C2137"/>
      <c r="D2137"/>
      <c r="E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spans="1:23" ht="12.75">
      <c r="A2138"/>
      <c r="B2138"/>
      <c r="C2138"/>
      <c r="D2138"/>
      <c r="E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spans="1:23" ht="12.75">
      <c r="A2139"/>
      <c r="B2139"/>
      <c r="C2139"/>
      <c r="D2139"/>
      <c r="E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spans="1:23" ht="12.75">
      <c r="A2140"/>
      <c r="B2140"/>
      <c r="C2140"/>
      <c r="D2140"/>
      <c r="E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spans="1:23" ht="12.75">
      <c r="A2141"/>
      <c r="B2141"/>
      <c r="C2141"/>
      <c r="D2141"/>
      <c r="E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spans="1:23" ht="12.75">
      <c r="A2142"/>
      <c r="B2142"/>
      <c r="C2142"/>
      <c r="D2142"/>
      <c r="E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spans="1:23" ht="12.75">
      <c r="A2143"/>
      <c r="B2143"/>
      <c r="C2143"/>
      <c r="D2143"/>
      <c r="E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spans="1:23" ht="12.75">
      <c r="A2144"/>
      <c r="B2144"/>
      <c r="C2144"/>
      <c r="D2144"/>
      <c r="E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spans="1:23" ht="12.75">
      <c r="A2145"/>
      <c r="B2145"/>
      <c r="C2145"/>
      <c r="D2145"/>
      <c r="E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spans="1:23" ht="12.75">
      <c r="A2146"/>
      <c r="B2146"/>
      <c r="C2146"/>
      <c r="D2146"/>
      <c r="E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spans="1:23" ht="12.75">
      <c r="A2147"/>
      <c r="B2147"/>
      <c r="C2147"/>
      <c r="D2147"/>
      <c r="E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spans="1:23" ht="12.75">
      <c r="A2148"/>
      <c r="B2148"/>
      <c r="C2148"/>
      <c r="D2148"/>
      <c r="E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spans="1:23" ht="12.75">
      <c r="A2149"/>
      <c r="B2149"/>
      <c r="C2149"/>
      <c r="D2149"/>
      <c r="E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spans="1:23" ht="12.75">
      <c r="A2150"/>
      <c r="B2150"/>
      <c r="C2150"/>
      <c r="D2150"/>
      <c r="E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spans="1:23" ht="12.75">
      <c r="A2151"/>
      <c r="B2151"/>
      <c r="C2151"/>
      <c r="D2151"/>
      <c r="E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spans="1:23" ht="12.75">
      <c r="A2152"/>
      <c r="B2152"/>
      <c r="C2152"/>
      <c r="D2152"/>
      <c r="E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spans="1:23" ht="12.75">
      <c r="A2153"/>
      <c r="B2153"/>
      <c r="C2153"/>
      <c r="D2153"/>
      <c r="E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spans="1:23" ht="12.75">
      <c r="A2154"/>
      <c r="B2154"/>
      <c r="C2154"/>
      <c r="D2154"/>
      <c r="E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spans="1:23" ht="12.75">
      <c r="A2155"/>
      <c r="B2155"/>
      <c r="C2155"/>
      <c r="D2155"/>
      <c r="E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spans="1:23" ht="12.75">
      <c r="A2156"/>
      <c r="B2156"/>
      <c r="C2156"/>
      <c r="D2156"/>
      <c r="E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spans="1:23" ht="12.75">
      <c r="A2157"/>
      <c r="B2157"/>
      <c r="C2157"/>
      <c r="D2157"/>
      <c r="E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spans="1:23" ht="12.75">
      <c r="A2158"/>
      <c r="B2158"/>
      <c r="C2158"/>
      <c r="D2158"/>
      <c r="E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spans="1:23" ht="12.75">
      <c r="A2159"/>
      <c r="B2159"/>
      <c r="C2159"/>
      <c r="D2159"/>
      <c r="E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spans="1:23" ht="12.75">
      <c r="A2160"/>
      <c r="B2160"/>
      <c r="C2160"/>
      <c r="D2160"/>
      <c r="E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spans="1:23" ht="12.75">
      <c r="A2161"/>
      <c r="B2161"/>
      <c r="C2161"/>
      <c r="D2161"/>
      <c r="E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spans="1:23" ht="12.75">
      <c r="A2162"/>
      <c r="B2162"/>
      <c r="C2162"/>
      <c r="D2162"/>
      <c r="E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spans="1:23" ht="12.75">
      <c r="A2163"/>
      <c r="B2163"/>
      <c r="C2163"/>
      <c r="D2163"/>
      <c r="E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spans="1:23" ht="12.75">
      <c r="A2164"/>
      <c r="B2164"/>
      <c r="C2164"/>
      <c r="D2164"/>
      <c r="E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spans="1:23" ht="12.75">
      <c r="A2165"/>
      <c r="B2165"/>
      <c r="C2165"/>
      <c r="D2165"/>
      <c r="E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spans="1:23" ht="12.75">
      <c r="A2166"/>
      <c r="B2166"/>
      <c r="C2166"/>
      <c r="D2166"/>
      <c r="E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spans="1:23" ht="12.75">
      <c r="A2167"/>
      <c r="B2167"/>
      <c r="C2167"/>
      <c r="D2167"/>
      <c r="E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spans="1:23" ht="12.75">
      <c r="A2168"/>
      <c r="B2168"/>
      <c r="C2168"/>
      <c r="D2168"/>
      <c r="E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spans="1:23" ht="12.75">
      <c r="A2169"/>
      <c r="B2169"/>
      <c r="C2169"/>
      <c r="D2169"/>
      <c r="E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spans="1:23" ht="12.75">
      <c r="A2170"/>
      <c r="B2170"/>
      <c r="C2170"/>
      <c r="D2170"/>
      <c r="E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spans="1:23" ht="12.75">
      <c r="A2171"/>
      <c r="B2171"/>
      <c r="C2171"/>
      <c r="D2171"/>
      <c r="E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spans="1:23" ht="12.75">
      <c r="A2172"/>
      <c r="B2172"/>
      <c r="C2172"/>
      <c r="D2172"/>
      <c r="E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spans="1:23" ht="12.75">
      <c r="A2173"/>
      <c r="B2173"/>
      <c r="C2173"/>
      <c r="D2173"/>
      <c r="E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spans="1:23" ht="12.75">
      <c r="A2174"/>
      <c r="B2174"/>
      <c r="C2174"/>
      <c r="D2174"/>
      <c r="E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spans="1:23" ht="12.75">
      <c r="A2175"/>
      <c r="B2175"/>
      <c r="C2175"/>
      <c r="D2175"/>
      <c r="E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spans="1:23" ht="12.75">
      <c r="A2176"/>
      <c r="B2176"/>
      <c r="C2176"/>
      <c r="D2176"/>
      <c r="E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spans="1:23" ht="12.75">
      <c r="A2177"/>
      <c r="B2177"/>
      <c r="C2177"/>
      <c r="D2177"/>
      <c r="E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spans="1:23" ht="12.75">
      <c r="A2178"/>
      <c r="B2178"/>
      <c r="C2178"/>
      <c r="D2178"/>
      <c r="E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spans="1:23" ht="12.75">
      <c r="A2179"/>
      <c r="B2179"/>
      <c r="C2179"/>
      <c r="D2179"/>
      <c r="E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spans="1:23" ht="12.75">
      <c r="A2180"/>
      <c r="B2180"/>
      <c r="C2180"/>
      <c r="D2180"/>
      <c r="E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spans="1:23" ht="12.75">
      <c r="A2181"/>
      <c r="B2181"/>
      <c r="C2181"/>
      <c r="D2181"/>
      <c r="E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spans="1:23" ht="12.75">
      <c r="A2182"/>
      <c r="B2182"/>
      <c r="C2182"/>
      <c r="D2182"/>
      <c r="E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spans="1:23" ht="12.75">
      <c r="A2183"/>
      <c r="B2183"/>
      <c r="C2183"/>
      <c r="D2183"/>
      <c r="E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spans="1:23" ht="12.75">
      <c r="A2184"/>
      <c r="B2184"/>
      <c r="C2184"/>
      <c r="D2184"/>
      <c r="E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spans="1:23" ht="12.75">
      <c r="A2185"/>
      <c r="B2185"/>
      <c r="C2185"/>
      <c r="D2185"/>
      <c r="E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spans="1:23" ht="12.75">
      <c r="A2186"/>
      <c r="B2186"/>
      <c r="C2186"/>
      <c r="D2186"/>
      <c r="E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spans="1:23" ht="12.75">
      <c r="A2187"/>
      <c r="B2187"/>
      <c r="C2187"/>
      <c r="D2187"/>
      <c r="E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spans="1:23" ht="12.75">
      <c r="A2188"/>
      <c r="B2188"/>
      <c r="C2188"/>
      <c r="D2188"/>
      <c r="E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spans="1:23" ht="12.75">
      <c r="A2189"/>
      <c r="B2189"/>
      <c r="C2189"/>
      <c r="D2189"/>
      <c r="E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spans="1:23" ht="12.75">
      <c r="A2190"/>
      <c r="B2190"/>
      <c r="C2190"/>
      <c r="D2190"/>
      <c r="E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spans="1:23" ht="12.75">
      <c r="A2191"/>
      <c r="B2191"/>
      <c r="C2191"/>
      <c r="D2191"/>
      <c r="E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spans="1:23" ht="12.75">
      <c r="A2192"/>
      <c r="B2192"/>
      <c r="C2192"/>
      <c r="D2192"/>
      <c r="E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spans="1:23" ht="12.75">
      <c r="A2193"/>
      <c r="B2193"/>
      <c r="C2193"/>
      <c r="D2193"/>
      <c r="E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spans="1:23" ht="12.75">
      <c r="A2194"/>
      <c r="B2194"/>
      <c r="C2194"/>
      <c r="D2194"/>
      <c r="E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spans="1:23" ht="12.75">
      <c r="A2195"/>
      <c r="B2195"/>
      <c r="C2195"/>
      <c r="D2195"/>
      <c r="E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spans="1:23" ht="12.75">
      <c r="A2196"/>
      <c r="B2196"/>
      <c r="C2196"/>
      <c r="D2196"/>
      <c r="E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spans="1:23" ht="12.75">
      <c r="A2197"/>
      <c r="B2197"/>
      <c r="C2197"/>
      <c r="D2197"/>
      <c r="E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spans="1:23" ht="12.75">
      <c r="A2198"/>
      <c r="B2198"/>
      <c r="C2198"/>
      <c r="D2198"/>
      <c r="E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spans="1:23" ht="12.75">
      <c r="A2199"/>
      <c r="B2199"/>
      <c r="C2199"/>
      <c r="D2199"/>
      <c r="E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spans="1:23" ht="12.75">
      <c r="A2200"/>
      <c r="B2200"/>
      <c r="C2200"/>
      <c r="D2200"/>
      <c r="E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spans="1:23" ht="12.75">
      <c r="A2201"/>
      <c r="B2201"/>
      <c r="C2201"/>
      <c r="D2201"/>
      <c r="E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spans="1:23" ht="12.75">
      <c r="A2202"/>
      <c r="B2202"/>
      <c r="C2202"/>
      <c r="D2202"/>
      <c r="E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spans="1:23" ht="12.75">
      <c r="A2203"/>
      <c r="B2203"/>
      <c r="C2203"/>
      <c r="D2203"/>
      <c r="E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spans="1:23" ht="12.75">
      <c r="A2204"/>
      <c r="B2204"/>
      <c r="C2204"/>
      <c r="D2204"/>
      <c r="E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spans="1:23" ht="12.75">
      <c r="A2205"/>
      <c r="B2205"/>
      <c r="C2205"/>
      <c r="D2205"/>
      <c r="E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spans="1:23" ht="12.75">
      <c r="A2206"/>
      <c r="B2206"/>
      <c r="C2206"/>
      <c r="D2206"/>
      <c r="E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spans="1:23" ht="12.75">
      <c r="A2207"/>
      <c r="B2207"/>
      <c r="C2207"/>
      <c r="D2207"/>
      <c r="E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spans="1:23" ht="12.75">
      <c r="A2208"/>
      <c r="B2208"/>
      <c r="C2208"/>
      <c r="D2208"/>
      <c r="E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spans="1:23" ht="12.75">
      <c r="A2209"/>
      <c r="B2209"/>
      <c r="C2209"/>
      <c r="D2209"/>
      <c r="E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spans="1:23" ht="12.75">
      <c r="A2210"/>
      <c r="B2210"/>
      <c r="C2210"/>
      <c r="D2210"/>
      <c r="E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spans="1:23" ht="12.75">
      <c r="A2211"/>
      <c r="B2211"/>
      <c r="C2211"/>
      <c r="D2211"/>
      <c r="E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spans="1:23" ht="12.75">
      <c r="A2212"/>
      <c r="B2212"/>
      <c r="C2212"/>
      <c r="D2212"/>
      <c r="E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spans="1:23" ht="12.75">
      <c r="A2213"/>
      <c r="B2213"/>
      <c r="C2213"/>
      <c r="D2213"/>
      <c r="E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spans="1:23" ht="12.75">
      <c r="A2214"/>
      <c r="B2214"/>
      <c r="C2214"/>
      <c r="D2214"/>
      <c r="E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spans="1:23" ht="12.75">
      <c r="A2215"/>
      <c r="B2215"/>
      <c r="C2215"/>
      <c r="D2215"/>
      <c r="E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spans="1:23" ht="12.75">
      <c r="A2216"/>
      <c r="B2216"/>
      <c r="C2216"/>
      <c r="D2216"/>
      <c r="E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spans="1:23" ht="12.75">
      <c r="A2217"/>
      <c r="B2217"/>
      <c r="C2217"/>
      <c r="D2217"/>
      <c r="E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spans="1:23" ht="12.75">
      <c r="A2218"/>
      <c r="B2218"/>
      <c r="C2218"/>
      <c r="D2218"/>
      <c r="E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spans="1:23" ht="12.75">
      <c r="A2219"/>
      <c r="B2219"/>
      <c r="C2219"/>
      <c r="D2219"/>
      <c r="E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spans="1:23" ht="12.75">
      <c r="A2220"/>
      <c r="B2220"/>
      <c r="C2220"/>
      <c r="D2220"/>
      <c r="E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spans="1:23" ht="12.75">
      <c r="A2221"/>
      <c r="B2221"/>
      <c r="C2221"/>
      <c r="D2221"/>
      <c r="E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spans="1:23" ht="12.75">
      <c r="A2222"/>
      <c r="B2222"/>
      <c r="C2222"/>
      <c r="D2222"/>
      <c r="E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spans="1:23" ht="12.75">
      <c r="A2223"/>
      <c r="B2223"/>
      <c r="C2223"/>
      <c r="D2223"/>
      <c r="E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spans="1:23" ht="12.75">
      <c r="A2224"/>
      <c r="B2224"/>
      <c r="C2224"/>
      <c r="D2224"/>
      <c r="E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spans="1:23" ht="12.75">
      <c r="A2225"/>
      <c r="B2225"/>
      <c r="C2225"/>
      <c r="D2225"/>
      <c r="E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spans="1:23" ht="12.75">
      <c r="A2226"/>
      <c r="B2226"/>
      <c r="C2226"/>
      <c r="D2226"/>
      <c r="E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spans="1:23" ht="12.75">
      <c r="A2227"/>
      <c r="B2227"/>
      <c r="C2227"/>
      <c r="D2227"/>
      <c r="E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spans="1:23" ht="12.75">
      <c r="A2228"/>
      <c r="B2228"/>
      <c r="C2228"/>
      <c r="D2228"/>
      <c r="E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spans="1:23" ht="12.75">
      <c r="A2229"/>
      <c r="B2229"/>
      <c r="C2229"/>
      <c r="D2229"/>
      <c r="E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spans="1:23" ht="12.75">
      <c r="A2230"/>
      <c r="B2230"/>
      <c r="C2230"/>
      <c r="D2230"/>
      <c r="E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spans="1:23" ht="12.75">
      <c r="A2231"/>
      <c r="B2231"/>
      <c r="C2231"/>
      <c r="D2231"/>
      <c r="E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spans="1:23" ht="12.75">
      <c r="A2232"/>
      <c r="B2232"/>
      <c r="C2232"/>
      <c r="D2232"/>
      <c r="E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spans="1:23" ht="12.75">
      <c r="A2233"/>
      <c r="B2233"/>
      <c r="C2233"/>
      <c r="D2233"/>
      <c r="E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spans="1:23" ht="12.75">
      <c r="A2234"/>
      <c r="B2234"/>
      <c r="C2234"/>
      <c r="D2234"/>
      <c r="E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spans="1:23" ht="12.75">
      <c r="A2235"/>
      <c r="B2235"/>
      <c r="C2235"/>
      <c r="D2235"/>
      <c r="E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spans="1:23" ht="12.75">
      <c r="A2236"/>
      <c r="B2236"/>
      <c r="C2236"/>
      <c r="D2236"/>
      <c r="E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spans="1:23" ht="12.75">
      <c r="A2237"/>
      <c r="B2237"/>
      <c r="C2237"/>
      <c r="D2237"/>
      <c r="E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spans="1:23" ht="12.75">
      <c r="A2238"/>
      <c r="B2238"/>
      <c r="C2238"/>
      <c r="D2238"/>
      <c r="E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spans="1:23" ht="12.75">
      <c r="A2239"/>
      <c r="B2239"/>
      <c r="C2239"/>
      <c r="D2239"/>
      <c r="E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spans="1:23" ht="12.75">
      <c r="A2240"/>
      <c r="B2240"/>
      <c r="C2240"/>
      <c r="D2240"/>
      <c r="E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spans="1:23" ht="12.75">
      <c r="A2241"/>
      <c r="B2241"/>
      <c r="C2241"/>
      <c r="D2241"/>
      <c r="E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spans="1:23" ht="12.75">
      <c r="A2242"/>
      <c r="B2242"/>
      <c r="C2242"/>
      <c r="D2242"/>
      <c r="E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spans="1:23" ht="12.75">
      <c r="A2243"/>
      <c r="B2243"/>
      <c r="C2243"/>
      <c r="D2243"/>
      <c r="E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spans="1:23" ht="12.75">
      <c r="A2244"/>
      <c r="B2244"/>
      <c r="C2244"/>
      <c r="D2244"/>
      <c r="E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spans="1:23" ht="12.75">
      <c r="A2245"/>
      <c r="B2245"/>
      <c r="C2245"/>
      <c r="D2245"/>
      <c r="E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spans="1:23" ht="12.75">
      <c r="A2246"/>
      <c r="B2246"/>
      <c r="C2246"/>
      <c r="D2246"/>
      <c r="E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spans="1:23" ht="12.75">
      <c r="A2247"/>
      <c r="B2247"/>
      <c r="C2247"/>
      <c r="D2247"/>
      <c r="E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spans="1:23" ht="12.75">
      <c r="A2248"/>
      <c r="B2248"/>
      <c r="C2248"/>
      <c r="D2248"/>
      <c r="E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spans="1:23" ht="12.75">
      <c r="A2249"/>
      <c r="B2249"/>
      <c r="C2249"/>
      <c r="D2249"/>
      <c r="E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spans="1:23" ht="12.75">
      <c r="A2250"/>
      <c r="B2250"/>
      <c r="C2250"/>
      <c r="D2250"/>
      <c r="E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spans="1:23" ht="12.75">
      <c r="A2251"/>
      <c r="B2251"/>
      <c r="C2251"/>
      <c r="D2251"/>
      <c r="E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spans="1:23" ht="12.75">
      <c r="A2252"/>
      <c r="B2252"/>
      <c r="C2252"/>
      <c r="D2252"/>
      <c r="E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spans="1:23" ht="12.75">
      <c r="A2253"/>
      <c r="B2253"/>
      <c r="C2253"/>
      <c r="D2253"/>
      <c r="E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spans="1:23" ht="12.75">
      <c r="A2254"/>
      <c r="B2254"/>
      <c r="C2254"/>
      <c r="D2254"/>
      <c r="E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spans="1:23" ht="12.75">
      <c r="A2255"/>
      <c r="B2255"/>
      <c r="C2255"/>
      <c r="D2255"/>
      <c r="E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spans="1:23" ht="12.75">
      <c r="A2256"/>
      <c r="B2256"/>
      <c r="C2256"/>
      <c r="D2256"/>
      <c r="E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spans="1:23" ht="12.75">
      <c r="A2257"/>
      <c r="B2257"/>
      <c r="C2257"/>
      <c r="D2257"/>
      <c r="E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spans="1:23" ht="12.75">
      <c r="A2258"/>
      <c r="B2258"/>
      <c r="C2258"/>
      <c r="D2258"/>
      <c r="E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spans="1:23" ht="12.75">
      <c r="A2259"/>
      <c r="B2259"/>
      <c r="C2259"/>
      <c r="D2259"/>
      <c r="E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spans="1:23" ht="12.75">
      <c r="A2260"/>
      <c r="B2260"/>
      <c r="C2260"/>
      <c r="D2260"/>
      <c r="E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spans="1:23" ht="12.75">
      <c r="A2261"/>
      <c r="B2261"/>
      <c r="C2261"/>
      <c r="D2261"/>
      <c r="E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spans="1:23" ht="12.75">
      <c r="A2262"/>
      <c r="B2262"/>
      <c r="C2262"/>
      <c r="D2262"/>
      <c r="E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spans="1:23" ht="12.75">
      <c r="A2263"/>
      <c r="B2263"/>
      <c r="C2263"/>
      <c r="D2263"/>
      <c r="E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spans="1:23" ht="12.75">
      <c r="A2264"/>
      <c r="B2264"/>
      <c r="C2264"/>
      <c r="D2264"/>
      <c r="E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spans="1:23" ht="12.75">
      <c r="A2265"/>
      <c r="B2265"/>
      <c r="C2265"/>
      <c r="D2265"/>
      <c r="E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spans="1:23" ht="12.75">
      <c r="A2266"/>
      <c r="B2266"/>
      <c r="C2266"/>
      <c r="D2266"/>
      <c r="E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spans="1:23" ht="12.75">
      <c r="A2267"/>
      <c r="B2267"/>
      <c r="C2267"/>
      <c r="D2267"/>
      <c r="E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spans="1:23" ht="12.75">
      <c r="A2268"/>
      <c r="B2268"/>
      <c r="C2268"/>
      <c r="D2268"/>
      <c r="E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spans="1:23" ht="12.75">
      <c r="A2269"/>
      <c r="B2269"/>
      <c r="C2269"/>
      <c r="D2269"/>
      <c r="E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spans="1:23" ht="12.75">
      <c r="A2270"/>
      <c r="B2270"/>
      <c r="C2270"/>
      <c r="D2270"/>
      <c r="E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spans="1:23" ht="12.75">
      <c r="A2271"/>
      <c r="B2271"/>
      <c r="C2271"/>
      <c r="D2271"/>
      <c r="E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spans="1:23" ht="12.75">
      <c r="A2272"/>
      <c r="B2272"/>
      <c r="C2272"/>
      <c r="D2272"/>
      <c r="E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spans="1:23" ht="12.75">
      <c r="A2273"/>
      <c r="B2273"/>
      <c r="C2273"/>
      <c r="D2273"/>
      <c r="E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spans="1:23" ht="12.75">
      <c r="A2274"/>
      <c r="B2274"/>
      <c r="C2274"/>
      <c r="D2274"/>
      <c r="E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spans="1:23" ht="12.75">
      <c r="A2275"/>
      <c r="B2275"/>
      <c r="C2275"/>
      <c r="D2275"/>
      <c r="E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spans="1:23" ht="12.75">
      <c r="A2276"/>
      <c r="B2276"/>
      <c r="C2276"/>
      <c r="D2276"/>
      <c r="E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spans="1:23" ht="12.75">
      <c r="A2277"/>
      <c r="B2277"/>
      <c r="C2277"/>
      <c r="D2277"/>
      <c r="E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spans="1:23" ht="12.75">
      <c r="A2278"/>
      <c r="B2278"/>
      <c r="C2278"/>
      <c r="D2278"/>
      <c r="E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spans="1:23" ht="12.75">
      <c r="A2279"/>
      <c r="B2279"/>
      <c r="C2279"/>
      <c r="D2279"/>
      <c r="E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spans="1:23" ht="12.75">
      <c r="A2280"/>
      <c r="B2280"/>
      <c r="C2280"/>
      <c r="D2280"/>
      <c r="E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spans="1:23" ht="12.75">
      <c r="A2281"/>
      <c r="B2281"/>
      <c r="C2281"/>
      <c r="D2281"/>
      <c r="E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spans="1:23" ht="12.75">
      <c r="A2282"/>
      <c r="B2282"/>
      <c r="C2282"/>
      <c r="D2282"/>
      <c r="E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spans="1:23" ht="12.75">
      <c r="A2283"/>
      <c r="B2283"/>
      <c r="C2283"/>
      <c r="D2283"/>
      <c r="E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spans="1:23" ht="12.75">
      <c r="A2284"/>
      <c r="B2284"/>
      <c r="C2284"/>
      <c r="D2284"/>
      <c r="E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spans="1:23" ht="12.75">
      <c r="A2285"/>
      <c r="B2285"/>
      <c r="C2285"/>
      <c r="D2285"/>
      <c r="E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spans="1:23" ht="12.75">
      <c r="A2286"/>
      <c r="B2286"/>
      <c r="C2286"/>
      <c r="D2286"/>
      <c r="E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spans="1:23" ht="12.75">
      <c r="A2287"/>
      <c r="B2287"/>
      <c r="C2287"/>
      <c r="D2287"/>
      <c r="E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spans="1:23" ht="12.75">
      <c r="A2288"/>
      <c r="B2288"/>
      <c r="C2288"/>
      <c r="D2288"/>
      <c r="E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spans="1:23" ht="12.75">
      <c r="A2289"/>
      <c r="B2289"/>
      <c r="C2289"/>
      <c r="D2289"/>
      <c r="E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spans="1:23" ht="12.75">
      <c r="A2290"/>
      <c r="B2290"/>
      <c r="C2290"/>
      <c r="D2290"/>
      <c r="E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spans="1:23" ht="12.75">
      <c r="A2291"/>
      <c r="B2291"/>
      <c r="C2291"/>
      <c r="D2291"/>
      <c r="E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spans="1:23" ht="12.75">
      <c r="A2292"/>
      <c r="B2292"/>
      <c r="C2292"/>
      <c r="D2292"/>
      <c r="E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spans="1:23" ht="12.75">
      <c r="A2293"/>
      <c r="B2293"/>
      <c r="C2293"/>
      <c r="D2293"/>
      <c r="E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spans="1:23" ht="12.75">
      <c r="A2294"/>
      <c r="B2294"/>
      <c r="C2294"/>
      <c r="D2294"/>
      <c r="E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spans="1:23" ht="12.75">
      <c r="A2295"/>
      <c r="B2295"/>
      <c r="C2295"/>
      <c r="D2295"/>
      <c r="E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spans="1:23" ht="12.75">
      <c r="A2296"/>
      <c r="B2296"/>
      <c r="C2296"/>
      <c r="D2296"/>
      <c r="E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spans="1:23" ht="12.75">
      <c r="A2297"/>
      <c r="B2297"/>
      <c r="C2297"/>
      <c r="D2297"/>
      <c r="E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spans="1:23" ht="12.75">
      <c r="A2298"/>
      <c r="B2298"/>
      <c r="C2298"/>
      <c r="D2298"/>
      <c r="E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spans="1:23" ht="12.75">
      <c r="A2299"/>
      <c r="B2299"/>
      <c r="C2299"/>
      <c r="D2299"/>
      <c r="E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spans="1:23" ht="12.75">
      <c r="A2300"/>
      <c r="B2300"/>
      <c r="C2300"/>
      <c r="D2300"/>
      <c r="E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spans="1:23" ht="12.75">
      <c r="A2301"/>
      <c r="B2301"/>
      <c r="C2301"/>
      <c r="D2301"/>
      <c r="E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spans="1:23" ht="12.75">
      <c r="A2302"/>
      <c r="B2302"/>
      <c r="C2302"/>
      <c r="D2302"/>
      <c r="E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spans="1:23" ht="12.75">
      <c r="A2303"/>
      <c r="B2303"/>
      <c r="C2303"/>
      <c r="D2303"/>
      <c r="E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spans="1:23" ht="12.75">
      <c r="A2304"/>
      <c r="B2304"/>
      <c r="C2304"/>
      <c r="D2304"/>
      <c r="E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spans="1:23" ht="12.75">
      <c r="A2305"/>
      <c r="B2305"/>
      <c r="C2305"/>
      <c r="D2305"/>
      <c r="E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spans="1:23" ht="12.75">
      <c r="A2306"/>
      <c r="B2306"/>
      <c r="C2306"/>
      <c r="D2306"/>
      <c r="E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spans="1:23" ht="12.75">
      <c r="A2307"/>
      <c r="B2307"/>
      <c r="C2307"/>
      <c r="D2307"/>
      <c r="E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spans="1:23" ht="12.75">
      <c r="A2308"/>
      <c r="B2308"/>
      <c r="C2308"/>
      <c r="D2308"/>
      <c r="E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spans="1:23" ht="12.75">
      <c r="A2309"/>
      <c r="B2309"/>
      <c r="C2309"/>
      <c r="D2309"/>
      <c r="E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spans="1:23" ht="12.75">
      <c r="A2310"/>
      <c r="B2310"/>
      <c r="C2310"/>
      <c r="D2310"/>
      <c r="E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spans="1:23" ht="12.75">
      <c r="A2311"/>
      <c r="B2311"/>
      <c r="C2311"/>
      <c r="D2311"/>
      <c r="E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spans="1:23" ht="12.75">
      <c r="A2312"/>
      <c r="B2312"/>
      <c r="C2312"/>
      <c r="D2312"/>
      <c r="E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spans="1:23" ht="12.75">
      <c r="A2313"/>
      <c r="B2313"/>
      <c r="C2313"/>
      <c r="D2313"/>
      <c r="E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spans="1:23" ht="12.75">
      <c r="A2314"/>
      <c r="B2314"/>
      <c r="C2314"/>
      <c r="D2314"/>
      <c r="E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spans="1:23" ht="12.75">
      <c r="A2315"/>
      <c r="B2315"/>
      <c r="C2315"/>
      <c r="D2315"/>
      <c r="E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spans="1:23" ht="12.75">
      <c r="A2316"/>
      <c r="B2316"/>
      <c r="C2316"/>
      <c r="D2316"/>
      <c r="E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spans="1:23" ht="12.75">
      <c r="A2317"/>
      <c r="B2317"/>
      <c r="C2317"/>
      <c r="D2317"/>
      <c r="E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spans="1:23" ht="12.75">
      <c r="A2318"/>
      <c r="B2318"/>
      <c r="C2318"/>
      <c r="D2318"/>
      <c r="E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spans="1:23" ht="12.75">
      <c r="A2319"/>
      <c r="B2319"/>
      <c r="C2319"/>
      <c r="D2319"/>
      <c r="E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spans="1:23" ht="12.75">
      <c r="A2320"/>
      <c r="B2320"/>
      <c r="C2320"/>
      <c r="D2320"/>
      <c r="E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spans="1:23" ht="12.75">
      <c r="A2321"/>
      <c r="B2321"/>
      <c r="C2321"/>
      <c r="D2321"/>
      <c r="E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spans="1:23" ht="12.75">
      <c r="A2322"/>
      <c r="B2322"/>
      <c r="C2322"/>
      <c r="D2322"/>
      <c r="E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spans="1:23" ht="12.75">
      <c r="A2323"/>
      <c r="B2323"/>
      <c r="C2323"/>
      <c r="D2323"/>
      <c r="E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spans="1:23" ht="12.75">
      <c r="A2324"/>
      <c r="B2324"/>
      <c r="C2324"/>
      <c r="D2324"/>
      <c r="E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spans="1:23" ht="12.75">
      <c r="A2325"/>
      <c r="B2325"/>
      <c r="C2325"/>
      <c r="D2325"/>
      <c r="E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spans="1:23" ht="12.75">
      <c r="A2326"/>
      <c r="B2326"/>
      <c r="C2326"/>
      <c r="D2326"/>
      <c r="E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spans="1:23" ht="12.75">
      <c r="A2327"/>
      <c r="B2327"/>
      <c r="C2327"/>
      <c r="D2327"/>
      <c r="E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spans="1:23" ht="12.75">
      <c r="A2328"/>
      <c r="B2328"/>
      <c r="C2328"/>
      <c r="D2328"/>
      <c r="E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spans="1:23" ht="12.75">
      <c r="A2329"/>
      <c r="B2329"/>
      <c r="C2329"/>
      <c r="D2329"/>
      <c r="E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spans="1:23" ht="12.75">
      <c r="A2330"/>
      <c r="B2330"/>
      <c r="C2330"/>
      <c r="D2330"/>
      <c r="E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spans="1:23" ht="12.75">
      <c r="A2331"/>
      <c r="B2331"/>
      <c r="C2331"/>
      <c r="D2331"/>
      <c r="E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spans="1:23" ht="12.75">
      <c r="A2332"/>
      <c r="B2332"/>
      <c r="C2332"/>
      <c r="D2332"/>
      <c r="E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spans="1:23" ht="12.75">
      <c r="A2333"/>
      <c r="B2333"/>
      <c r="C2333"/>
      <c r="D2333"/>
      <c r="E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spans="1:23" ht="12.75">
      <c r="A2334"/>
      <c r="B2334"/>
      <c r="C2334"/>
      <c r="D2334"/>
      <c r="E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spans="1:23" ht="12.75">
      <c r="A2335"/>
      <c r="B2335"/>
      <c r="C2335"/>
      <c r="D2335"/>
      <c r="E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spans="1:23" ht="12.75">
      <c r="A2336"/>
      <c r="B2336"/>
      <c r="C2336"/>
      <c r="D2336"/>
      <c r="E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spans="1:23" ht="12.75">
      <c r="A2337"/>
      <c r="B2337"/>
      <c r="C2337"/>
      <c r="D2337"/>
      <c r="E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spans="1:23" ht="12.75">
      <c r="A2338"/>
      <c r="B2338"/>
      <c r="C2338"/>
      <c r="D2338"/>
      <c r="E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spans="1:23" ht="12.75">
      <c r="A2339"/>
      <c r="B2339"/>
      <c r="C2339"/>
      <c r="D2339"/>
      <c r="E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spans="1:23" ht="12.75">
      <c r="A2340"/>
      <c r="B2340"/>
      <c r="C2340"/>
      <c r="D2340"/>
      <c r="E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spans="1:23" ht="12.75">
      <c r="A2341"/>
      <c r="B2341"/>
      <c r="C2341"/>
      <c r="D2341"/>
      <c r="E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spans="1:23" ht="12.75">
      <c r="A2342"/>
      <c r="B2342"/>
      <c r="C2342"/>
      <c r="D2342"/>
      <c r="E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spans="1:23" ht="12.75">
      <c r="A2343"/>
      <c r="B2343"/>
      <c r="C2343"/>
      <c r="D2343"/>
      <c r="E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spans="1:23" ht="12.75">
      <c r="A2344"/>
      <c r="B2344"/>
      <c r="C2344"/>
      <c r="D2344"/>
      <c r="E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spans="1:23" ht="12.75">
      <c r="A2345"/>
      <c r="B2345"/>
      <c r="C2345"/>
      <c r="D2345"/>
      <c r="E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spans="1:23" ht="12.75">
      <c r="A2346"/>
      <c r="B2346"/>
      <c r="C2346"/>
      <c r="D2346"/>
      <c r="E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spans="1:23" ht="12.75">
      <c r="A2347"/>
      <c r="B2347"/>
      <c r="C2347"/>
      <c r="D2347"/>
      <c r="E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spans="1:23" ht="12.75">
      <c r="A2348"/>
      <c r="B2348"/>
      <c r="C2348"/>
      <c r="D2348"/>
      <c r="E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spans="1:23" ht="12.75">
      <c r="A2349"/>
      <c r="B2349"/>
      <c r="C2349"/>
      <c r="D2349"/>
      <c r="E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spans="1:23" ht="12.75">
      <c r="A2350"/>
      <c r="B2350"/>
      <c r="C2350"/>
      <c r="D2350"/>
      <c r="E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spans="1:23" ht="12.75">
      <c r="A2351"/>
      <c r="B2351"/>
      <c r="C2351"/>
      <c r="D2351"/>
      <c r="E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spans="1:23" ht="12.75">
      <c r="A2352"/>
      <c r="B2352"/>
      <c r="C2352"/>
      <c r="D2352"/>
      <c r="E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spans="1:23" ht="12.75">
      <c r="A2353"/>
      <c r="B2353"/>
      <c r="C2353"/>
      <c r="D2353"/>
      <c r="E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spans="1:23" ht="12.75">
      <c r="A2354"/>
      <c r="B2354"/>
      <c r="C2354"/>
      <c r="D2354"/>
      <c r="E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spans="1:23" ht="12.75">
      <c r="A2355"/>
      <c r="B2355"/>
      <c r="C2355"/>
      <c r="D2355"/>
      <c r="E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spans="1:23" ht="12.75">
      <c r="A2356"/>
      <c r="B2356"/>
      <c r="C2356"/>
      <c r="D2356"/>
      <c r="E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spans="1:23" ht="12.75">
      <c r="A2357"/>
      <c r="B2357"/>
      <c r="C2357"/>
      <c r="D2357"/>
      <c r="E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spans="1:23" ht="12.75">
      <c r="A2358"/>
      <c r="B2358"/>
      <c r="C2358"/>
      <c r="D2358"/>
      <c r="E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spans="1:23" ht="12.75">
      <c r="A2359"/>
      <c r="B2359"/>
      <c r="C2359"/>
      <c r="D2359"/>
      <c r="E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spans="1:23" ht="12.75">
      <c r="A2360"/>
      <c r="B2360"/>
      <c r="C2360"/>
      <c r="D2360"/>
      <c r="E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spans="1:23" ht="12.75">
      <c r="A2361"/>
      <c r="B2361"/>
      <c r="C2361"/>
      <c r="D2361"/>
      <c r="E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spans="1:23" ht="12.75">
      <c r="A2362"/>
      <c r="B2362"/>
      <c r="C2362"/>
      <c r="D2362"/>
      <c r="E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spans="1:23" ht="12.75">
      <c r="A2363"/>
      <c r="B2363"/>
      <c r="C2363"/>
      <c r="D2363"/>
      <c r="E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spans="1:23" ht="12.75">
      <c r="A2364"/>
      <c r="B2364"/>
      <c r="C2364"/>
      <c r="D2364"/>
      <c r="E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spans="1:23" ht="12.75">
      <c r="A2365"/>
      <c r="B2365"/>
      <c r="C2365"/>
      <c r="D2365"/>
      <c r="E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spans="1:23" ht="12.75">
      <c r="A2366"/>
      <c r="B2366"/>
      <c r="C2366"/>
      <c r="D2366"/>
      <c r="E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spans="1:23" ht="12.75">
      <c r="A2367"/>
      <c r="B2367"/>
      <c r="C2367"/>
      <c r="D2367"/>
      <c r="E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spans="1:23" ht="12.75">
      <c r="A2368"/>
      <c r="B2368"/>
      <c r="C2368"/>
      <c r="D2368"/>
      <c r="E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spans="1:23" ht="12.75">
      <c r="A2369"/>
      <c r="B2369"/>
      <c r="C2369"/>
      <c r="D2369"/>
      <c r="E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spans="1:23" ht="12.75">
      <c r="A2370"/>
      <c r="B2370"/>
      <c r="C2370"/>
      <c r="D2370"/>
      <c r="E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spans="1:23" ht="12.75">
      <c r="A2371"/>
      <c r="B2371"/>
      <c r="C2371"/>
      <c r="D2371"/>
      <c r="E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spans="1:23" ht="12.75">
      <c r="A2372"/>
      <c r="B2372"/>
      <c r="C2372"/>
      <c r="D2372"/>
      <c r="E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spans="1:23" ht="12.75">
      <c r="A2373"/>
      <c r="B2373"/>
      <c r="C2373"/>
      <c r="D2373"/>
      <c r="E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spans="1:23" ht="12.75">
      <c r="A2374"/>
      <c r="B2374"/>
      <c r="C2374"/>
      <c r="D2374"/>
      <c r="E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spans="1:23" ht="12.75">
      <c r="A2375"/>
      <c r="B2375"/>
      <c r="C2375"/>
      <c r="D2375"/>
      <c r="E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spans="1:23" ht="12.75">
      <c r="A2376"/>
      <c r="B2376"/>
      <c r="C2376"/>
      <c r="D2376"/>
      <c r="E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spans="1:23" ht="12.75">
      <c r="A2377"/>
      <c r="B2377"/>
      <c r="C2377"/>
      <c r="D2377"/>
      <c r="E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spans="1:23" ht="12.75">
      <c r="A2378"/>
      <c r="B2378"/>
      <c r="C2378"/>
      <c r="D2378"/>
      <c r="E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spans="1:23" ht="12.75">
      <c r="A2379"/>
      <c r="B2379"/>
      <c r="C2379"/>
      <c r="D2379"/>
      <c r="E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spans="1:23" ht="12.75">
      <c r="A2380"/>
      <c r="B2380"/>
      <c r="C2380"/>
      <c r="D2380"/>
      <c r="E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spans="1:23" ht="12.75">
      <c r="A2381"/>
      <c r="B2381"/>
      <c r="C2381"/>
      <c r="D2381"/>
      <c r="E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spans="1:23" ht="12.75">
      <c r="A2382"/>
      <c r="B2382"/>
      <c r="C2382"/>
      <c r="D2382"/>
      <c r="E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spans="1:23" ht="12.75">
      <c r="A2383"/>
      <c r="B2383"/>
      <c r="C2383"/>
      <c r="D2383"/>
      <c r="E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spans="1:23" ht="12.75">
      <c r="A2384"/>
      <c r="B2384"/>
      <c r="C2384"/>
      <c r="D2384"/>
      <c r="E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spans="1:23" ht="12.75">
      <c r="A2385"/>
      <c r="B2385"/>
      <c r="C2385"/>
      <c r="D2385"/>
      <c r="E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spans="1:23" ht="12.75">
      <c r="A2386"/>
      <c r="B2386"/>
      <c r="C2386"/>
      <c r="D2386"/>
      <c r="E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spans="1:23" ht="12.75">
      <c r="A2387"/>
      <c r="B2387"/>
      <c r="C2387"/>
      <c r="D2387"/>
      <c r="E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spans="1:23" ht="12.75">
      <c r="A2388"/>
      <c r="B2388"/>
      <c r="C2388"/>
      <c r="D2388"/>
      <c r="E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spans="1:23" ht="12.75">
      <c r="A2389"/>
      <c r="B2389"/>
      <c r="C2389"/>
      <c r="D2389"/>
      <c r="E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spans="1:23" ht="12.75">
      <c r="A2390"/>
      <c r="B2390"/>
      <c r="C2390"/>
      <c r="D2390"/>
      <c r="E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spans="1:23" ht="12.75">
      <c r="A2391"/>
      <c r="B2391"/>
      <c r="C2391"/>
      <c r="D2391"/>
      <c r="E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spans="1:23" ht="12.75">
      <c r="A2392"/>
      <c r="B2392"/>
      <c r="C2392"/>
      <c r="D2392"/>
      <c r="E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spans="1:23" ht="12.75">
      <c r="A2393"/>
      <c r="B2393"/>
      <c r="C2393"/>
      <c r="D2393"/>
      <c r="E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spans="1:23" ht="12.75">
      <c r="A2394"/>
      <c r="B2394"/>
      <c r="C2394"/>
      <c r="D2394"/>
      <c r="E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spans="1:23" ht="12.75">
      <c r="A2395"/>
      <c r="B2395"/>
      <c r="C2395"/>
      <c r="D2395"/>
      <c r="E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spans="1:23" ht="12.75">
      <c r="A2396"/>
      <c r="B2396"/>
      <c r="C2396"/>
      <c r="D2396"/>
      <c r="E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spans="1:23" ht="12.75">
      <c r="A2397"/>
      <c r="B2397"/>
      <c r="C2397"/>
      <c r="D2397"/>
      <c r="E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spans="1:23" ht="12.75">
      <c r="A2398"/>
      <c r="B2398"/>
      <c r="C2398"/>
      <c r="D2398"/>
      <c r="E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spans="1:23" ht="12.75">
      <c r="A2399"/>
      <c r="B2399"/>
      <c r="C2399"/>
      <c r="D2399"/>
      <c r="E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spans="1:23" ht="12.75">
      <c r="A2400"/>
      <c r="B2400"/>
      <c r="C2400"/>
      <c r="D2400"/>
      <c r="E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spans="1:23" ht="12.75">
      <c r="A2401"/>
      <c r="B2401"/>
      <c r="C2401"/>
      <c r="D2401"/>
      <c r="E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spans="1:23" ht="12.75">
      <c r="A2402"/>
      <c r="B2402"/>
      <c r="C2402"/>
      <c r="D2402"/>
      <c r="E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spans="1:23" ht="12.75">
      <c r="A2403"/>
      <c r="B2403"/>
      <c r="C2403"/>
      <c r="D2403"/>
      <c r="E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spans="1:23" ht="12.75">
      <c r="A2404"/>
      <c r="B2404"/>
      <c r="C2404"/>
      <c r="D2404"/>
      <c r="E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spans="1:23" ht="12.75">
      <c r="A2405"/>
      <c r="B2405"/>
      <c r="C2405"/>
      <c r="D2405"/>
      <c r="E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spans="1:23" ht="12.75">
      <c r="A2406"/>
      <c r="B2406"/>
      <c r="C2406"/>
      <c r="D2406"/>
      <c r="E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spans="1:23" ht="12.75">
      <c r="A2407"/>
      <c r="B2407"/>
      <c r="C2407"/>
      <c r="D2407"/>
      <c r="E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spans="1:23" ht="12.75">
      <c r="A2408"/>
      <c r="B2408"/>
      <c r="C2408"/>
      <c r="D2408"/>
      <c r="E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spans="1:23" ht="12.75">
      <c r="A2409"/>
      <c r="B2409"/>
      <c r="C2409"/>
      <c r="D2409"/>
      <c r="E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spans="1:23" ht="12.75">
      <c r="A2410"/>
      <c r="B2410"/>
      <c r="C2410"/>
      <c r="D2410"/>
      <c r="E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spans="1:23" ht="12.75">
      <c r="A2411"/>
      <c r="B2411"/>
      <c r="C2411"/>
      <c r="D2411"/>
      <c r="E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spans="1:23" ht="12.75">
      <c r="A2412"/>
      <c r="B2412"/>
      <c r="C2412"/>
      <c r="D2412"/>
      <c r="E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spans="1:23" ht="12.75">
      <c r="A2413"/>
      <c r="B2413"/>
      <c r="C2413"/>
      <c r="D2413"/>
      <c r="E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spans="1:23" ht="12.75">
      <c r="A2414"/>
      <c r="B2414"/>
      <c r="C2414"/>
      <c r="D2414"/>
      <c r="E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</sheetData>
  <mergeCells count="23">
    <mergeCell ref="D6:D8"/>
    <mergeCell ref="C6:C8"/>
    <mergeCell ref="B6:B8"/>
    <mergeCell ref="F6:F8"/>
    <mergeCell ref="A4:W4"/>
    <mergeCell ref="U7:U8"/>
    <mergeCell ref="N7:N8"/>
    <mergeCell ref="M7:M8"/>
    <mergeCell ref="L7:L8"/>
    <mergeCell ref="I6:I8"/>
    <mergeCell ref="O7:Q7"/>
    <mergeCell ref="V7:V8"/>
    <mergeCell ref="A6:A8"/>
    <mergeCell ref="E6:E8"/>
    <mergeCell ref="G6:G8"/>
    <mergeCell ref="H6:H8"/>
    <mergeCell ref="K6:K8"/>
    <mergeCell ref="W6:W8"/>
    <mergeCell ref="T7:T8"/>
    <mergeCell ref="R7:R8"/>
    <mergeCell ref="S7:S8"/>
    <mergeCell ref="L6:R6"/>
    <mergeCell ref="J6:J8"/>
  </mergeCells>
  <printOptions/>
  <pageMargins left="0.4330708661417323" right="0.4330708661417323" top="0.7480314960629921" bottom="0.35433070866141736" header="0.15748031496062992" footer="0.07874015748031496"/>
  <pageSetup cellComments="asDisplayed" fitToHeight="0" horizontalDpi="600" verticalDpi="600" orientation="landscape" paperSize="9" scale="6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C1">
      <selection activeCell="A46" sqref="A46:IV46"/>
    </sheetView>
  </sheetViews>
  <sheetFormatPr defaultColWidth="9.140625" defaultRowHeight="12.75"/>
  <cols>
    <col min="1" max="1" width="6.28125" style="55" customWidth="1"/>
    <col min="2" max="2" width="100.421875" style="1" customWidth="1"/>
    <col min="3" max="3" width="15.8515625" style="1" customWidth="1"/>
    <col min="4" max="4" width="78.421875" style="1" customWidth="1"/>
    <col min="5" max="5" width="20.28125" style="1" customWidth="1"/>
    <col min="6" max="6" width="15.8515625" style="1" customWidth="1"/>
    <col min="7" max="7" width="12.57421875" style="1" customWidth="1"/>
    <col min="8" max="8" width="26.8515625" style="1" customWidth="1"/>
    <col min="9" max="9" width="6.7109375" style="1" customWidth="1"/>
    <col min="10" max="10" width="7.8515625" style="1" bestFit="1" customWidth="1"/>
    <col min="11" max="11" width="7.140625" style="1" bestFit="1" customWidth="1"/>
    <col min="12" max="12" width="8.7109375" style="1" bestFit="1" customWidth="1"/>
    <col min="13" max="13" width="7.00390625" style="1" customWidth="1"/>
    <col min="14" max="15" width="8.00390625" style="1" customWidth="1"/>
    <col min="16" max="16384" width="9.140625" style="1" customWidth="1"/>
  </cols>
  <sheetData>
    <row r="1" spans="1:8" ht="20.25">
      <c r="A1" s="73"/>
      <c r="B1" s="19"/>
      <c r="C1" s="19"/>
      <c r="F1" s="236"/>
      <c r="G1" s="236"/>
      <c r="H1" s="236" t="s">
        <v>181</v>
      </c>
    </row>
    <row r="2" spans="1:10" ht="12.75" customHeight="1">
      <c r="A2" s="3"/>
      <c r="B2" s="3"/>
      <c r="C2" s="3"/>
      <c r="F2" s="95"/>
      <c r="G2" s="95"/>
      <c r="H2" s="95" t="s">
        <v>275</v>
      </c>
      <c r="I2" s="3"/>
      <c r="J2" s="3"/>
    </row>
    <row r="3" spans="1:10" ht="12.75" customHeight="1">
      <c r="A3" s="3"/>
      <c r="B3" s="3"/>
      <c r="C3" s="3"/>
      <c r="F3" s="93"/>
      <c r="G3" s="93"/>
      <c r="H3" s="93" t="s">
        <v>276</v>
      </c>
      <c r="I3" s="3"/>
      <c r="J3" s="3"/>
    </row>
    <row r="4" spans="1:10" ht="12" customHeight="1">
      <c r="A4" s="3"/>
      <c r="B4" s="3"/>
      <c r="C4" s="3"/>
      <c r="G4" s="3"/>
      <c r="H4" s="3"/>
      <c r="I4" s="3"/>
      <c r="J4" s="3"/>
    </row>
    <row r="5" spans="1:10" ht="22.5" customHeight="1">
      <c r="A5" s="355" t="s">
        <v>50</v>
      </c>
      <c r="B5" s="355"/>
      <c r="C5" s="355"/>
      <c r="D5" s="355"/>
      <c r="E5" s="355"/>
      <c r="F5" s="355"/>
      <c r="G5" s="355"/>
      <c r="H5" s="355"/>
      <c r="I5" s="3"/>
      <c r="J5" s="3"/>
    </row>
    <row r="6" spans="1:10" s="19" customFormat="1" ht="17.25" customHeight="1">
      <c r="A6" s="215" t="s">
        <v>176</v>
      </c>
      <c r="B6" s="213"/>
      <c r="C6" s="213"/>
      <c r="D6" s="213"/>
      <c r="E6" s="213"/>
      <c r="F6" s="213"/>
      <c r="G6" s="213"/>
      <c r="H6" s="213"/>
      <c r="I6" s="214"/>
      <c r="J6" s="214"/>
    </row>
    <row r="7" spans="1:15" s="6" customFormat="1" ht="16.5" customHeight="1" thickBot="1">
      <c r="A7" s="43"/>
      <c r="B7" s="8"/>
      <c r="C7" s="8"/>
      <c r="D7" s="8"/>
      <c r="E7" s="8"/>
      <c r="F7" s="8"/>
      <c r="G7" s="7"/>
      <c r="H7" s="7"/>
      <c r="I7" s="7"/>
      <c r="J7" s="7"/>
      <c r="K7" s="7"/>
      <c r="L7" s="7"/>
      <c r="O7" s="7"/>
    </row>
    <row r="8" spans="1:15" s="6" customFormat="1" ht="17.25" customHeight="1">
      <c r="A8" s="363" t="s">
        <v>5</v>
      </c>
      <c r="B8" s="361" t="s">
        <v>10</v>
      </c>
      <c r="C8" s="65" t="s">
        <v>178</v>
      </c>
      <c r="D8" s="359" t="s">
        <v>35</v>
      </c>
      <c r="E8" s="359" t="s">
        <v>11</v>
      </c>
      <c r="F8" s="359" t="s">
        <v>13</v>
      </c>
      <c r="G8" s="359"/>
      <c r="H8" s="353" t="s">
        <v>33</v>
      </c>
      <c r="I8" s="9"/>
      <c r="J8" s="9"/>
      <c r="K8" s="7"/>
      <c r="L8" s="7"/>
      <c r="O8" s="7"/>
    </row>
    <row r="9" spans="1:15" s="6" customFormat="1" ht="16.5" customHeight="1" thickBot="1">
      <c r="A9" s="364"/>
      <c r="B9" s="362"/>
      <c r="C9" s="235" t="s">
        <v>179</v>
      </c>
      <c r="D9" s="360"/>
      <c r="E9" s="360"/>
      <c r="F9" s="10" t="s">
        <v>34</v>
      </c>
      <c r="G9" s="11" t="s">
        <v>14</v>
      </c>
      <c r="H9" s="354"/>
      <c r="I9" s="9"/>
      <c r="J9" s="9"/>
      <c r="K9" s="7"/>
      <c r="L9" s="7"/>
      <c r="O9" s="7"/>
    </row>
    <row r="10" spans="1:15" s="6" customFormat="1" ht="16.5" customHeight="1">
      <c r="A10" s="44">
        <v>1</v>
      </c>
      <c r="B10" s="21" t="s">
        <v>1</v>
      </c>
      <c r="C10" s="21"/>
      <c r="D10" s="59"/>
      <c r="E10" s="28">
        <f>SUM(E11:E11)</f>
        <v>600</v>
      </c>
      <c r="F10" s="28">
        <f>SUM(F11:F11)</f>
        <v>199.98</v>
      </c>
      <c r="G10" s="56"/>
      <c r="H10" s="37">
        <f aca="true" t="shared" si="0" ref="H10:H15">E10-F10</f>
        <v>400.02</v>
      </c>
      <c r="I10" s="7"/>
      <c r="J10" s="7"/>
      <c r="K10" s="7"/>
      <c r="L10" s="7"/>
      <c r="O10" s="7"/>
    </row>
    <row r="11" spans="1:15" s="6" customFormat="1" ht="16.5" customHeight="1">
      <c r="A11" s="50" t="s">
        <v>2</v>
      </c>
      <c r="B11" s="24" t="s">
        <v>213</v>
      </c>
      <c r="C11" s="72" t="s">
        <v>75</v>
      </c>
      <c r="D11" s="258" t="s">
        <v>235</v>
      </c>
      <c r="E11" s="32">
        <v>600</v>
      </c>
      <c r="F11" s="32">
        <f>E11*G11</f>
        <v>199.98</v>
      </c>
      <c r="G11" s="23">
        <v>0.3333</v>
      </c>
      <c r="H11" s="40">
        <f t="shared" si="0"/>
        <v>400.02</v>
      </c>
      <c r="I11" s="7"/>
      <c r="J11" s="7"/>
      <c r="K11" s="7"/>
      <c r="L11" s="7"/>
      <c r="O11" s="7"/>
    </row>
    <row r="12" spans="1:15" s="6" customFormat="1" ht="16.5" customHeight="1">
      <c r="A12" s="46">
        <v>3</v>
      </c>
      <c r="B12" s="259" t="s">
        <v>21</v>
      </c>
      <c r="C12" s="259"/>
      <c r="D12" s="61"/>
      <c r="E12" s="30">
        <f>SUM(E13:E13)</f>
        <v>420</v>
      </c>
      <c r="F12" s="30">
        <f>SUM(F13:F13)</f>
        <v>315</v>
      </c>
      <c r="G12" s="57"/>
      <c r="H12" s="39">
        <f t="shared" si="0"/>
        <v>105</v>
      </c>
      <c r="I12" s="7"/>
      <c r="J12" s="7"/>
      <c r="K12" s="7"/>
      <c r="L12" s="7"/>
      <c r="O12" s="7"/>
    </row>
    <row r="13" spans="1:15" s="6" customFormat="1" ht="16.5" customHeight="1">
      <c r="A13" s="45" t="s">
        <v>2</v>
      </c>
      <c r="B13" s="12" t="s">
        <v>76</v>
      </c>
      <c r="C13" s="66" t="s">
        <v>241</v>
      </c>
      <c r="D13" s="60" t="s">
        <v>51</v>
      </c>
      <c r="E13" s="29">
        <v>420</v>
      </c>
      <c r="F13" s="29">
        <f>E13*G13</f>
        <v>315</v>
      </c>
      <c r="G13" s="13">
        <v>0.75</v>
      </c>
      <c r="H13" s="38">
        <f t="shared" si="0"/>
        <v>105</v>
      </c>
      <c r="I13" s="7"/>
      <c r="J13" s="7"/>
      <c r="K13" s="7"/>
      <c r="L13" s="7"/>
      <c r="O13" s="7"/>
    </row>
    <row r="14" spans="1:15" s="6" customFormat="1" ht="16.5" customHeight="1">
      <c r="A14" s="46">
        <v>4</v>
      </c>
      <c r="B14" s="22" t="s">
        <v>232</v>
      </c>
      <c r="C14" s="67"/>
      <c r="D14" s="61"/>
      <c r="E14" s="30">
        <f>SUM(E15:E22)</f>
        <v>150446</v>
      </c>
      <c r="F14" s="30">
        <f>SUM(F15:F22)</f>
        <v>30395.060400000002</v>
      </c>
      <c r="G14" s="57"/>
      <c r="H14" s="39">
        <f>SUM(H15:H22)</f>
        <v>120050.9396</v>
      </c>
      <c r="I14" s="7"/>
      <c r="J14" s="7"/>
      <c r="K14" s="7"/>
      <c r="L14" s="7"/>
      <c r="O14" s="7"/>
    </row>
    <row r="15" spans="1:15" s="211" customFormat="1" ht="16.5" customHeight="1" hidden="1">
      <c r="A15" s="216" t="s">
        <v>2</v>
      </c>
      <c r="B15" s="217" t="s">
        <v>65</v>
      </c>
      <c r="C15" s="218">
        <v>2007</v>
      </c>
      <c r="D15" s="219" t="s">
        <v>64</v>
      </c>
      <c r="E15" s="208">
        <v>0</v>
      </c>
      <c r="F15" s="208">
        <f aca="true" t="shared" si="1" ref="F15:F22">E15*G15</f>
        <v>0</v>
      </c>
      <c r="G15" s="209">
        <v>0.8</v>
      </c>
      <c r="H15" s="203">
        <f t="shared" si="0"/>
        <v>0</v>
      </c>
      <c r="I15" s="210"/>
      <c r="J15" s="210"/>
      <c r="K15" s="210"/>
      <c r="L15" s="210"/>
      <c r="O15" s="210"/>
    </row>
    <row r="16" spans="1:15" s="211" customFormat="1" ht="16.5" customHeight="1">
      <c r="A16" s="49" t="s">
        <v>2</v>
      </c>
      <c r="B16" s="260" t="s">
        <v>195</v>
      </c>
      <c r="C16" s="66" t="s">
        <v>89</v>
      </c>
      <c r="D16" s="63" t="s">
        <v>242</v>
      </c>
      <c r="E16" s="29">
        <v>3046</v>
      </c>
      <c r="F16" s="31">
        <f t="shared" si="1"/>
        <v>1545.5403999999999</v>
      </c>
      <c r="G16" s="13">
        <v>0.5074</v>
      </c>
      <c r="H16" s="38">
        <f aca="true" t="shared" si="2" ref="H16:H26">E16-F16</f>
        <v>1500.4596000000001</v>
      </c>
      <c r="I16" s="210"/>
      <c r="J16" s="210"/>
      <c r="K16" s="210"/>
      <c r="L16" s="210"/>
      <c r="O16" s="210"/>
    </row>
    <row r="17" spans="1:15" s="6" customFormat="1" ht="16.5" customHeight="1">
      <c r="A17" s="45" t="s">
        <v>2</v>
      </c>
      <c r="B17" s="12" t="s">
        <v>131</v>
      </c>
      <c r="C17" s="66" t="s">
        <v>75</v>
      </c>
      <c r="D17" s="63" t="s">
        <v>62</v>
      </c>
      <c r="E17" s="29">
        <v>10400</v>
      </c>
      <c r="F17" s="31">
        <f t="shared" si="1"/>
        <v>2899.52</v>
      </c>
      <c r="G17" s="13">
        <v>0.2788</v>
      </c>
      <c r="H17" s="38">
        <f t="shared" si="2"/>
        <v>7500.48</v>
      </c>
      <c r="I17" s="7"/>
      <c r="J17" s="7"/>
      <c r="K17" s="7"/>
      <c r="L17" s="7"/>
      <c r="O17" s="7"/>
    </row>
    <row r="18" spans="1:15" s="6" customFormat="1" ht="16.5" customHeight="1">
      <c r="A18" s="49" t="s">
        <v>2</v>
      </c>
      <c r="B18" s="12" t="s">
        <v>47</v>
      </c>
      <c r="C18" s="66" t="s">
        <v>74</v>
      </c>
      <c r="D18" s="63" t="s">
        <v>175</v>
      </c>
      <c r="E18" s="29">
        <v>3000</v>
      </c>
      <c r="F18" s="31">
        <f t="shared" si="1"/>
        <v>2250</v>
      </c>
      <c r="G18" s="13">
        <v>0.75</v>
      </c>
      <c r="H18" s="38">
        <f t="shared" si="2"/>
        <v>750</v>
      </c>
      <c r="I18" s="7"/>
      <c r="J18" s="7"/>
      <c r="K18" s="7"/>
      <c r="L18" s="7"/>
      <c r="O18" s="7"/>
    </row>
    <row r="19" spans="1:15" s="6" customFormat="1" ht="16.5" customHeight="1">
      <c r="A19" s="50" t="s">
        <v>2</v>
      </c>
      <c r="B19" s="24" t="s">
        <v>177</v>
      </c>
      <c r="C19" s="72" t="s">
        <v>243</v>
      </c>
      <c r="D19" s="64" t="s">
        <v>236</v>
      </c>
      <c r="E19" s="32">
        <v>100000</v>
      </c>
      <c r="F19" s="33">
        <f t="shared" si="1"/>
        <v>20000</v>
      </c>
      <c r="G19" s="23">
        <v>0.2</v>
      </c>
      <c r="H19" s="40">
        <f t="shared" si="2"/>
        <v>80000</v>
      </c>
      <c r="I19" s="7"/>
      <c r="J19" s="7"/>
      <c r="K19" s="7"/>
      <c r="L19" s="7"/>
      <c r="O19" s="7"/>
    </row>
    <row r="20" spans="1:15" s="6" customFormat="1" ht="16.5" customHeight="1">
      <c r="A20" s="49" t="s">
        <v>2</v>
      </c>
      <c r="B20" s="12" t="s">
        <v>48</v>
      </c>
      <c r="C20" s="66" t="s">
        <v>269</v>
      </c>
      <c r="D20" s="60" t="s">
        <v>61</v>
      </c>
      <c r="E20" s="29">
        <v>30000</v>
      </c>
      <c r="F20" s="31">
        <f t="shared" si="1"/>
        <v>3000</v>
      </c>
      <c r="G20" s="13">
        <v>0.1</v>
      </c>
      <c r="H20" s="38">
        <f t="shared" si="2"/>
        <v>27000</v>
      </c>
      <c r="I20" s="7"/>
      <c r="J20" s="7"/>
      <c r="K20" s="7"/>
      <c r="L20" s="7"/>
      <c r="O20" s="7"/>
    </row>
    <row r="21" spans="1:15" s="6" customFormat="1" ht="16.5" customHeight="1">
      <c r="A21" s="49" t="s">
        <v>2</v>
      </c>
      <c r="B21" s="12" t="s">
        <v>210</v>
      </c>
      <c r="C21" s="66" t="s">
        <v>70</v>
      </c>
      <c r="D21" s="63" t="s">
        <v>237</v>
      </c>
      <c r="E21" s="29">
        <v>2000</v>
      </c>
      <c r="F21" s="31">
        <f t="shared" si="1"/>
        <v>500</v>
      </c>
      <c r="G21" s="13">
        <v>0.25</v>
      </c>
      <c r="H21" s="38">
        <f t="shared" si="2"/>
        <v>1500</v>
      </c>
      <c r="I21" s="7"/>
      <c r="J21" s="7"/>
      <c r="K21" s="7"/>
      <c r="L21" s="7"/>
      <c r="O21" s="7"/>
    </row>
    <row r="22" spans="1:15" s="6" customFormat="1" ht="16.5" customHeight="1">
      <c r="A22" s="49" t="s">
        <v>2</v>
      </c>
      <c r="B22" s="12" t="s">
        <v>226</v>
      </c>
      <c r="C22" s="66" t="s">
        <v>75</v>
      </c>
      <c r="D22" s="60" t="s">
        <v>237</v>
      </c>
      <c r="E22" s="29">
        <v>2000</v>
      </c>
      <c r="F22" s="31">
        <f t="shared" si="1"/>
        <v>200</v>
      </c>
      <c r="G22" s="13">
        <v>0.1</v>
      </c>
      <c r="H22" s="38">
        <f t="shared" si="2"/>
        <v>1800</v>
      </c>
      <c r="I22" s="7"/>
      <c r="J22" s="7"/>
      <c r="K22" s="7"/>
      <c r="L22" s="7"/>
      <c r="O22" s="7"/>
    </row>
    <row r="23" spans="1:15" s="6" customFormat="1" ht="16.5" customHeight="1">
      <c r="A23" s="261">
        <v>5</v>
      </c>
      <c r="B23" s="262" t="s">
        <v>233</v>
      </c>
      <c r="C23" s="262"/>
      <c r="D23" s="263"/>
      <c r="E23" s="264">
        <f>SUM(E24:E26)</f>
        <v>8000</v>
      </c>
      <c r="F23" s="264">
        <f>SUM(F24:F26)</f>
        <v>1624.8</v>
      </c>
      <c r="G23" s="265"/>
      <c r="H23" s="266">
        <f>SUM(H24:H26)</f>
        <v>6375.2</v>
      </c>
      <c r="I23" s="7"/>
      <c r="J23" s="7"/>
      <c r="K23" s="7"/>
      <c r="L23" s="7"/>
      <c r="O23" s="7"/>
    </row>
    <row r="24" spans="1:15" s="211" customFormat="1" ht="16.5" customHeight="1">
      <c r="A24" s="216" t="s">
        <v>2</v>
      </c>
      <c r="B24" s="221" t="s">
        <v>63</v>
      </c>
      <c r="C24" s="222" t="s">
        <v>66</v>
      </c>
      <c r="D24" s="219" t="s">
        <v>57</v>
      </c>
      <c r="E24" s="208">
        <v>8000</v>
      </c>
      <c r="F24" s="208">
        <f>E24*G24</f>
        <v>1624.8</v>
      </c>
      <c r="G24" s="209">
        <v>0.2031</v>
      </c>
      <c r="H24" s="203">
        <f t="shared" si="2"/>
        <v>6375.2</v>
      </c>
      <c r="I24" s="210"/>
      <c r="J24" s="210"/>
      <c r="K24" s="210"/>
      <c r="L24" s="210"/>
      <c r="O24" s="210"/>
    </row>
    <row r="25" spans="1:15" s="211" customFormat="1" ht="16.5" customHeight="1" hidden="1">
      <c r="A25" s="216" t="s">
        <v>2</v>
      </c>
      <c r="B25" s="217" t="s">
        <v>83</v>
      </c>
      <c r="C25" s="218">
        <v>2007</v>
      </c>
      <c r="D25" s="219" t="s">
        <v>88</v>
      </c>
      <c r="E25" s="220">
        <v>0</v>
      </c>
      <c r="F25" s="220">
        <f>E25*G25</f>
        <v>0</v>
      </c>
      <c r="G25" s="209">
        <v>0</v>
      </c>
      <c r="H25" s="203">
        <f>E25-F25</f>
        <v>0</v>
      </c>
      <c r="I25" s="210"/>
      <c r="J25" s="210"/>
      <c r="K25" s="210"/>
      <c r="L25" s="210"/>
      <c r="O25" s="210"/>
    </row>
    <row r="26" spans="1:15" s="6" customFormat="1" ht="16.5" customHeight="1" hidden="1">
      <c r="A26" s="48" t="s">
        <v>2</v>
      </c>
      <c r="B26" s="12" t="s">
        <v>44</v>
      </c>
      <c r="C26" s="66" t="s">
        <v>89</v>
      </c>
      <c r="D26" s="63" t="s">
        <v>60</v>
      </c>
      <c r="E26" s="29">
        <v>0</v>
      </c>
      <c r="F26" s="29">
        <f>E26*G26</f>
        <v>0</v>
      </c>
      <c r="G26" s="13">
        <v>0</v>
      </c>
      <c r="H26" s="38">
        <f t="shared" si="2"/>
        <v>0</v>
      </c>
      <c r="I26" s="7"/>
      <c r="J26" s="7"/>
      <c r="K26" s="7"/>
      <c r="L26" s="7"/>
      <c r="O26" s="7"/>
    </row>
    <row r="27" spans="1:15" s="6" customFormat="1" ht="16.5" customHeight="1">
      <c r="A27" s="46">
        <v>6</v>
      </c>
      <c r="B27" s="22" t="s">
        <v>231</v>
      </c>
      <c r="C27" s="67"/>
      <c r="D27" s="61"/>
      <c r="E27" s="30">
        <f>SUM(E28:E32)</f>
        <v>66775</v>
      </c>
      <c r="F27" s="30">
        <f>SUM(F28:F32)</f>
        <v>25903.920000000002</v>
      </c>
      <c r="G27" s="57"/>
      <c r="H27" s="39">
        <f>SUM(H28:H32)</f>
        <v>40871.08</v>
      </c>
      <c r="I27" s="7"/>
      <c r="J27" s="7"/>
      <c r="K27" s="7"/>
      <c r="L27" s="7"/>
      <c r="O27" s="7"/>
    </row>
    <row r="28" spans="1:15" s="6" customFormat="1" ht="16.5" customHeight="1">
      <c r="A28" s="47" t="s">
        <v>2</v>
      </c>
      <c r="B28" s="20" t="s">
        <v>55</v>
      </c>
      <c r="C28" s="69" t="s">
        <v>268</v>
      </c>
      <c r="D28" s="62" t="s">
        <v>56</v>
      </c>
      <c r="E28" s="29">
        <v>30000</v>
      </c>
      <c r="F28" s="29">
        <f>E28*G28</f>
        <v>20100</v>
      </c>
      <c r="G28" s="13">
        <v>0.67</v>
      </c>
      <c r="H28" s="38">
        <f>E28-F28</f>
        <v>9900</v>
      </c>
      <c r="I28" s="7"/>
      <c r="J28" s="7"/>
      <c r="K28" s="7"/>
      <c r="L28" s="7"/>
      <c r="O28" s="7"/>
    </row>
    <row r="29" spans="1:15" s="211" customFormat="1" ht="16.5" customHeight="1">
      <c r="A29" s="216" t="s">
        <v>2</v>
      </c>
      <c r="B29" s="217" t="s">
        <v>15</v>
      </c>
      <c r="C29" s="218" t="s">
        <v>69</v>
      </c>
      <c r="D29" s="219" t="s">
        <v>271</v>
      </c>
      <c r="E29" s="220">
        <v>11175</v>
      </c>
      <c r="F29" s="220">
        <f>E29*G29</f>
        <v>1653.8999999999999</v>
      </c>
      <c r="G29" s="209">
        <v>0.148</v>
      </c>
      <c r="H29" s="203">
        <f>E29-F29</f>
        <v>9521.1</v>
      </c>
      <c r="I29" s="210"/>
      <c r="J29" s="210"/>
      <c r="K29" s="210"/>
      <c r="L29" s="210"/>
      <c r="O29" s="210"/>
    </row>
    <row r="30" spans="1:15" s="275" customFormat="1" ht="16.5" customHeight="1">
      <c r="A30" s="267" t="s">
        <v>2</v>
      </c>
      <c r="B30" s="268" t="s">
        <v>16</v>
      </c>
      <c r="C30" s="269" t="s">
        <v>71</v>
      </c>
      <c r="D30" s="270" t="s">
        <v>271</v>
      </c>
      <c r="E30" s="271">
        <v>25000</v>
      </c>
      <c r="F30" s="271">
        <f>E30*G30</f>
        <v>3750</v>
      </c>
      <c r="G30" s="272">
        <v>0.15</v>
      </c>
      <c r="H30" s="273">
        <f>E30-F30</f>
        <v>21250</v>
      </c>
      <c r="I30" s="274"/>
      <c r="J30" s="274"/>
      <c r="K30" s="274"/>
      <c r="L30" s="274"/>
      <c r="O30" s="274"/>
    </row>
    <row r="31" spans="1:15" s="6" customFormat="1" ht="16.5" customHeight="1">
      <c r="A31" s="48" t="s">
        <v>2</v>
      </c>
      <c r="B31" s="12" t="s">
        <v>42</v>
      </c>
      <c r="C31" s="66" t="s">
        <v>75</v>
      </c>
      <c r="D31" s="63" t="s">
        <v>244</v>
      </c>
      <c r="E31" s="31">
        <v>600</v>
      </c>
      <c r="F31" s="31">
        <f>E31*G31</f>
        <v>400.02</v>
      </c>
      <c r="G31" s="13">
        <v>0.6667</v>
      </c>
      <c r="H31" s="38">
        <f>E31-F31</f>
        <v>199.98000000000002</v>
      </c>
      <c r="I31" s="7"/>
      <c r="J31" s="7"/>
      <c r="K31" s="7"/>
      <c r="L31" s="7"/>
      <c r="O31" s="7"/>
    </row>
    <row r="32" spans="1:15" s="6" customFormat="1" ht="16.5" customHeight="1">
      <c r="A32" s="48" t="s">
        <v>2</v>
      </c>
      <c r="B32" s="16" t="s">
        <v>41</v>
      </c>
      <c r="C32" s="70" t="s">
        <v>74</v>
      </c>
      <c r="D32" s="63" t="s">
        <v>238</v>
      </c>
      <c r="E32" s="29">
        <v>0</v>
      </c>
      <c r="F32" s="29">
        <f>E32*G32</f>
        <v>0</v>
      </c>
      <c r="G32" s="13">
        <v>0</v>
      </c>
      <c r="H32" s="38">
        <f>E32-F32</f>
        <v>0</v>
      </c>
      <c r="I32" s="7"/>
      <c r="J32" s="7"/>
      <c r="K32" s="7"/>
      <c r="L32" s="7"/>
      <c r="O32" s="7"/>
    </row>
    <row r="33" spans="1:15" s="6" customFormat="1" ht="16.5" customHeight="1">
      <c r="A33" s="46">
        <v>7</v>
      </c>
      <c r="B33" s="22" t="s">
        <v>4</v>
      </c>
      <c r="C33" s="67"/>
      <c r="D33" s="61"/>
      <c r="E33" s="30">
        <f>SUM(E34:E36)</f>
        <v>3532</v>
      </c>
      <c r="F33" s="30">
        <f>SUM(F34:F36)</f>
        <v>2632.4710000000005</v>
      </c>
      <c r="G33" s="57"/>
      <c r="H33" s="39">
        <f>SUM(H34:H36)</f>
        <v>899.5289999999998</v>
      </c>
      <c r="I33" s="7"/>
      <c r="J33" s="7"/>
      <c r="K33" s="7"/>
      <c r="L33" s="7"/>
      <c r="O33" s="7"/>
    </row>
    <row r="34" spans="1:15" s="76" customFormat="1" ht="16.5" customHeight="1">
      <c r="A34" s="48" t="s">
        <v>2</v>
      </c>
      <c r="B34" s="16" t="s">
        <v>223</v>
      </c>
      <c r="C34" s="70" t="s">
        <v>87</v>
      </c>
      <c r="D34" s="63" t="s">
        <v>172</v>
      </c>
      <c r="E34" s="31">
        <v>1998</v>
      </c>
      <c r="F34" s="31">
        <f>E34*G34</f>
        <v>1397.601</v>
      </c>
      <c r="G34" s="77">
        <v>0.6995</v>
      </c>
      <c r="H34" s="74">
        <f aca="true" t="shared" si="3" ref="H34:H42">E34-F34</f>
        <v>600.3989999999999</v>
      </c>
      <c r="I34" s="75"/>
      <c r="J34" s="75"/>
      <c r="K34" s="75"/>
      <c r="L34" s="75"/>
      <c r="O34" s="75"/>
    </row>
    <row r="35" spans="1:15" s="6" customFormat="1" ht="16.5" customHeight="1" hidden="1">
      <c r="A35" s="45" t="s">
        <v>2</v>
      </c>
      <c r="B35" s="14" t="s">
        <v>53</v>
      </c>
      <c r="C35" s="68" t="s">
        <v>74</v>
      </c>
      <c r="D35" s="60" t="s">
        <v>54</v>
      </c>
      <c r="E35" s="29">
        <v>0</v>
      </c>
      <c r="F35" s="29">
        <f>E35*G35</f>
        <v>0</v>
      </c>
      <c r="G35" s="13">
        <v>0</v>
      </c>
      <c r="H35" s="38">
        <f t="shared" si="3"/>
        <v>0</v>
      </c>
      <c r="I35" s="7"/>
      <c r="J35" s="7"/>
      <c r="K35" s="7"/>
      <c r="L35" s="7"/>
      <c r="O35" s="7"/>
    </row>
    <row r="36" spans="1:15" s="6" customFormat="1" ht="16.5" customHeight="1">
      <c r="A36" s="45" t="s">
        <v>2</v>
      </c>
      <c r="B36" s="14" t="s">
        <v>24</v>
      </c>
      <c r="C36" s="68" t="s">
        <v>87</v>
      </c>
      <c r="D36" s="60" t="s">
        <v>86</v>
      </c>
      <c r="E36" s="29">
        <v>1534</v>
      </c>
      <c r="F36" s="29">
        <f>E36*G36</f>
        <v>1234.8700000000001</v>
      </c>
      <c r="G36" s="13">
        <v>0.805</v>
      </c>
      <c r="H36" s="38">
        <f t="shared" si="3"/>
        <v>299.1299999999999</v>
      </c>
      <c r="I36" s="7"/>
      <c r="J36" s="7"/>
      <c r="K36" s="7"/>
      <c r="L36" s="7"/>
      <c r="O36" s="7"/>
    </row>
    <row r="37" spans="1:15" s="6" customFormat="1" ht="16.5" customHeight="1">
      <c r="A37" s="46">
        <v>8</v>
      </c>
      <c r="B37" s="22" t="s">
        <v>230</v>
      </c>
      <c r="C37" s="67"/>
      <c r="D37" s="61"/>
      <c r="E37" s="30">
        <f>SUM(E38:E47)</f>
        <v>30700</v>
      </c>
      <c r="F37" s="30">
        <f>SUM(F38:F47)</f>
        <v>20630</v>
      </c>
      <c r="G37" s="57"/>
      <c r="H37" s="39">
        <f>SUM(H38:H47)</f>
        <v>10070</v>
      </c>
      <c r="I37" s="7"/>
      <c r="J37" s="7"/>
      <c r="K37" s="7"/>
      <c r="L37" s="7"/>
      <c r="O37" s="7"/>
    </row>
    <row r="38" spans="1:15" s="6" customFormat="1" ht="16.5" customHeight="1">
      <c r="A38" s="48" t="s">
        <v>2</v>
      </c>
      <c r="B38" s="12" t="s">
        <v>202</v>
      </c>
      <c r="C38" s="66" t="s">
        <v>240</v>
      </c>
      <c r="D38" s="60" t="s">
        <v>174</v>
      </c>
      <c r="E38" s="29">
        <v>20000</v>
      </c>
      <c r="F38" s="29">
        <f aca="true" t="shared" si="4" ref="F38:F47">E38*G38</f>
        <v>16000</v>
      </c>
      <c r="G38" s="13">
        <v>0.8</v>
      </c>
      <c r="H38" s="38">
        <f t="shared" si="3"/>
        <v>4000</v>
      </c>
      <c r="I38" s="7"/>
      <c r="J38" s="7"/>
      <c r="K38" s="7"/>
      <c r="L38" s="7"/>
      <c r="O38" s="7"/>
    </row>
    <row r="39" spans="1:15" s="6" customFormat="1" ht="16.5" customHeight="1">
      <c r="A39" s="48" t="s">
        <v>2</v>
      </c>
      <c r="B39" s="12" t="s">
        <v>159</v>
      </c>
      <c r="C39" s="66" t="s">
        <v>89</v>
      </c>
      <c r="D39" s="60" t="s">
        <v>59</v>
      </c>
      <c r="E39" s="29">
        <v>1000</v>
      </c>
      <c r="F39" s="29">
        <f t="shared" si="4"/>
        <v>50</v>
      </c>
      <c r="G39" s="13">
        <v>0.05</v>
      </c>
      <c r="H39" s="38">
        <f t="shared" si="3"/>
        <v>950</v>
      </c>
      <c r="I39" s="7"/>
      <c r="J39" s="7"/>
      <c r="K39" s="7"/>
      <c r="L39" s="7"/>
      <c r="O39" s="7"/>
    </row>
    <row r="40" spans="1:15" s="6" customFormat="1" ht="16.5" customHeight="1" hidden="1">
      <c r="A40" s="49" t="s">
        <v>2</v>
      </c>
      <c r="B40" s="15" t="s">
        <v>80</v>
      </c>
      <c r="C40" s="71" t="s">
        <v>75</v>
      </c>
      <c r="D40" s="63" t="s">
        <v>246</v>
      </c>
      <c r="E40" s="31">
        <v>0</v>
      </c>
      <c r="F40" s="31">
        <f t="shared" si="4"/>
        <v>0</v>
      </c>
      <c r="G40" s="13">
        <v>0</v>
      </c>
      <c r="H40" s="38">
        <f t="shared" si="3"/>
        <v>0</v>
      </c>
      <c r="I40" s="7"/>
      <c r="J40" s="7"/>
      <c r="K40" s="7"/>
      <c r="L40" s="7"/>
      <c r="O40" s="7"/>
    </row>
    <row r="41" spans="1:15" s="6" customFormat="1" ht="16.5" customHeight="1">
      <c r="A41" s="48" t="s">
        <v>2</v>
      </c>
      <c r="B41" s="16" t="s">
        <v>261</v>
      </c>
      <c r="C41" s="70" t="s">
        <v>75</v>
      </c>
      <c r="D41" s="63" t="s">
        <v>58</v>
      </c>
      <c r="E41" s="29">
        <v>2000</v>
      </c>
      <c r="F41" s="29">
        <f t="shared" si="4"/>
        <v>1000</v>
      </c>
      <c r="G41" s="13">
        <v>0.5</v>
      </c>
      <c r="H41" s="38">
        <f t="shared" si="3"/>
        <v>1000</v>
      </c>
      <c r="I41" s="7"/>
      <c r="J41" s="7"/>
      <c r="K41" s="7"/>
      <c r="L41" s="7"/>
      <c r="O41" s="7"/>
    </row>
    <row r="42" spans="1:15" s="6" customFormat="1" ht="16.5" customHeight="1">
      <c r="A42" s="48" t="s">
        <v>2</v>
      </c>
      <c r="B42" s="12" t="s">
        <v>43</v>
      </c>
      <c r="C42" s="66" t="s">
        <v>75</v>
      </c>
      <c r="D42" s="63" t="s">
        <v>245</v>
      </c>
      <c r="E42" s="31">
        <v>900</v>
      </c>
      <c r="F42" s="31">
        <f t="shared" si="4"/>
        <v>450</v>
      </c>
      <c r="G42" s="13">
        <v>0.5</v>
      </c>
      <c r="H42" s="38">
        <f t="shared" si="3"/>
        <v>450</v>
      </c>
      <c r="I42" s="7"/>
      <c r="J42" s="7"/>
      <c r="K42" s="7"/>
      <c r="L42" s="7"/>
      <c r="O42" s="7"/>
    </row>
    <row r="43" spans="1:15" s="6" customFormat="1" ht="16.5" customHeight="1">
      <c r="A43" s="48" t="s">
        <v>2</v>
      </c>
      <c r="B43" s="12" t="s">
        <v>211</v>
      </c>
      <c r="C43" s="66" t="s">
        <v>70</v>
      </c>
      <c r="D43" s="63" t="s">
        <v>245</v>
      </c>
      <c r="E43" s="31">
        <v>3000</v>
      </c>
      <c r="F43" s="31">
        <f t="shared" si="4"/>
        <v>1500</v>
      </c>
      <c r="G43" s="13">
        <v>0.5</v>
      </c>
      <c r="H43" s="38">
        <f>E43-F43</f>
        <v>1500</v>
      </c>
      <c r="I43" s="7"/>
      <c r="J43" s="7"/>
      <c r="K43" s="7"/>
      <c r="L43" s="7"/>
      <c r="O43" s="7"/>
    </row>
    <row r="44" spans="1:15" s="6" customFormat="1" ht="16.5" customHeight="1">
      <c r="A44" s="48" t="s">
        <v>2</v>
      </c>
      <c r="B44" s="12" t="s">
        <v>154</v>
      </c>
      <c r="C44" s="66" t="s">
        <v>89</v>
      </c>
      <c r="D44" s="63" t="s">
        <v>162</v>
      </c>
      <c r="E44" s="29">
        <v>2200</v>
      </c>
      <c r="F44" s="29">
        <f t="shared" si="4"/>
        <v>1430</v>
      </c>
      <c r="G44" s="13">
        <v>0.65</v>
      </c>
      <c r="H44" s="38">
        <f>E44-F44</f>
        <v>770</v>
      </c>
      <c r="I44" s="7"/>
      <c r="J44" s="7"/>
      <c r="K44" s="7"/>
      <c r="L44" s="7"/>
      <c r="O44" s="7"/>
    </row>
    <row r="45" spans="1:15" s="6" customFormat="1" ht="16.5" customHeight="1">
      <c r="A45" s="48" t="s">
        <v>2</v>
      </c>
      <c r="B45" s="12" t="s">
        <v>225</v>
      </c>
      <c r="C45" s="66" t="s">
        <v>89</v>
      </c>
      <c r="D45" s="63" t="s">
        <v>258</v>
      </c>
      <c r="E45" s="29">
        <v>800</v>
      </c>
      <c r="F45" s="29">
        <f>E45*G45</f>
        <v>200</v>
      </c>
      <c r="G45" s="13">
        <v>0.25</v>
      </c>
      <c r="H45" s="38">
        <f>E45-F45</f>
        <v>600</v>
      </c>
      <c r="I45" s="7"/>
      <c r="J45" s="7"/>
      <c r="K45" s="7"/>
      <c r="L45" s="7"/>
      <c r="O45" s="7"/>
    </row>
    <row r="46" spans="1:15" s="6" customFormat="1" ht="16.5" customHeight="1" hidden="1">
      <c r="A46" s="48" t="s">
        <v>2</v>
      </c>
      <c r="B46" s="12" t="s">
        <v>31</v>
      </c>
      <c r="C46" s="66" t="s">
        <v>75</v>
      </c>
      <c r="D46" s="63" t="s">
        <v>58</v>
      </c>
      <c r="E46" s="31">
        <v>0</v>
      </c>
      <c r="F46" s="29">
        <f t="shared" si="4"/>
        <v>0</v>
      </c>
      <c r="G46" s="13">
        <v>0</v>
      </c>
      <c r="H46" s="38">
        <f>E46-F46</f>
        <v>0</v>
      </c>
      <c r="I46" s="7"/>
      <c r="J46" s="7"/>
      <c r="K46" s="7"/>
      <c r="L46" s="7"/>
      <c r="O46" s="7"/>
    </row>
    <row r="47" spans="1:15" s="6" customFormat="1" ht="16.5" customHeight="1">
      <c r="A47" s="48" t="s">
        <v>2</v>
      </c>
      <c r="B47" s="12" t="s">
        <v>190</v>
      </c>
      <c r="C47" s="66" t="s">
        <v>73</v>
      </c>
      <c r="D47" s="63" t="s">
        <v>59</v>
      </c>
      <c r="E47" s="29">
        <v>800</v>
      </c>
      <c r="F47" s="29">
        <f t="shared" si="4"/>
        <v>0</v>
      </c>
      <c r="G47" s="13">
        <v>0</v>
      </c>
      <c r="H47" s="38">
        <f>E47-F47</f>
        <v>800</v>
      </c>
      <c r="I47" s="7"/>
      <c r="J47" s="7"/>
      <c r="K47" s="7"/>
      <c r="L47" s="7"/>
      <c r="O47" s="7"/>
    </row>
    <row r="48" spans="1:15" s="6" customFormat="1" ht="16.5" customHeight="1">
      <c r="A48" s="46">
        <v>9</v>
      </c>
      <c r="B48" s="22" t="s">
        <v>3</v>
      </c>
      <c r="C48" s="67"/>
      <c r="D48" s="61"/>
      <c r="E48" s="30">
        <f>SUM(E49:E56)</f>
        <v>43359</v>
      </c>
      <c r="F48" s="30">
        <f>SUM(F49:F56)</f>
        <v>31575.592099999998</v>
      </c>
      <c r="G48" s="57"/>
      <c r="H48" s="39">
        <f>SUM(H49:H56)</f>
        <v>11783.407900000002</v>
      </c>
      <c r="I48" s="7"/>
      <c r="J48" s="7"/>
      <c r="K48" s="7"/>
      <c r="L48" s="7"/>
      <c r="O48" s="7"/>
    </row>
    <row r="49" spans="1:15" s="6" customFormat="1" ht="16.5" customHeight="1">
      <c r="A49" s="45" t="s">
        <v>2</v>
      </c>
      <c r="B49" s="14" t="s">
        <v>148</v>
      </c>
      <c r="C49" s="68" t="s">
        <v>89</v>
      </c>
      <c r="D49" s="60" t="s">
        <v>247</v>
      </c>
      <c r="E49" s="29">
        <v>1580</v>
      </c>
      <c r="F49" s="29">
        <f aca="true" t="shared" si="5" ref="F49:F56">E49*G49</f>
        <v>1580</v>
      </c>
      <c r="G49" s="13">
        <v>1</v>
      </c>
      <c r="H49" s="38">
        <f aca="true" t="shared" si="6" ref="H49:H56">E49-F49</f>
        <v>0</v>
      </c>
      <c r="I49" s="7"/>
      <c r="J49" s="7"/>
      <c r="K49" s="7"/>
      <c r="L49" s="7"/>
      <c r="O49" s="7"/>
    </row>
    <row r="50" spans="1:15" s="309" customFormat="1" ht="16.5" customHeight="1">
      <c r="A50" s="303" t="s">
        <v>2</v>
      </c>
      <c r="B50" s="260" t="s">
        <v>149</v>
      </c>
      <c r="C50" s="304" t="s">
        <v>73</v>
      </c>
      <c r="D50" s="305" t="s">
        <v>247</v>
      </c>
      <c r="E50" s="306">
        <v>1275</v>
      </c>
      <c r="F50" s="306">
        <f t="shared" si="5"/>
        <v>305.3625</v>
      </c>
      <c r="G50" s="312">
        <v>0.2395</v>
      </c>
      <c r="H50" s="307">
        <f t="shared" si="6"/>
        <v>969.6375</v>
      </c>
      <c r="I50" s="308"/>
      <c r="J50" s="308"/>
      <c r="K50" s="308"/>
      <c r="L50" s="308"/>
      <c r="O50" s="308"/>
    </row>
    <row r="51" spans="1:15" s="211" customFormat="1" ht="16.5" customHeight="1">
      <c r="A51" s="204" t="s">
        <v>2</v>
      </c>
      <c r="B51" s="205" t="s">
        <v>22</v>
      </c>
      <c r="C51" s="206" t="s">
        <v>67</v>
      </c>
      <c r="D51" s="207" t="s">
        <v>36</v>
      </c>
      <c r="E51" s="208">
        <v>2164</v>
      </c>
      <c r="F51" s="208">
        <f t="shared" si="5"/>
        <v>1680.1296</v>
      </c>
      <c r="G51" s="209">
        <v>0.7764</v>
      </c>
      <c r="H51" s="203">
        <f t="shared" si="6"/>
        <v>483.8704</v>
      </c>
      <c r="I51" s="210"/>
      <c r="J51" s="210"/>
      <c r="K51" s="210"/>
      <c r="L51" s="210"/>
      <c r="O51" s="210"/>
    </row>
    <row r="52" spans="1:15" s="6" customFormat="1" ht="16.5" customHeight="1">
      <c r="A52" s="45" t="s">
        <v>2</v>
      </c>
      <c r="B52" s="14" t="s">
        <v>204</v>
      </c>
      <c r="C52" s="68" t="s">
        <v>75</v>
      </c>
      <c r="D52" s="60" t="s">
        <v>36</v>
      </c>
      <c r="E52" s="29">
        <v>8100</v>
      </c>
      <c r="F52" s="29">
        <f t="shared" si="5"/>
        <v>8100</v>
      </c>
      <c r="G52" s="13">
        <v>1</v>
      </c>
      <c r="H52" s="38">
        <f t="shared" si="6"/>
        <v>0</v>
      </c>
      <c r="I52" s="7"/>
      <c r="J52" s="7"/>
      <c r="K52" s="7"/>
      <c r="L52" s="7"/>
      <c r="O52" s="7"/>
    </row>
    <row r="53" spans="1:15" s="6" customFormat="1" ht="16.5" customHeight="1">
      <c r="A53" s="45" t="s">
        <v>2</v>
      </c>
      <c r="B53" s="14" t="s">
        <v>206</v>
      </c>
      <c r="C53" s="68" t="s">
        <v>75</v>
      </c>
      <c r="D53" s="60" t="s">
        <v>36</v>
      </c>
      <c r="E53" s="29">
        <v>2620</v>
      </c>
      <c r="F53" s="29">
        <f>E53*G53</f>
        <v>2620</v>
      </c>
      <c r="G53" s="13">
        <v>1</v>
      </c>
      <c r="H53" s="38">
        <f>E53-F53</f>
        <v>0</v>
      </c>
      <c r="I53" s="7"/>
      <c r="J53" s="7"/>
      <c r="K53" s="7"/>
      <c r="L53" s="7"/>
      <c r="O53" s="7"/>
    </row>
    <row r="54" spans="1:15" s="6" customFormat="1" ht="16.5" customHeight="1">
      <c r="A54" s="45" t="s">
        <v>2</v>
      </c>
      <c r="B54" s="14" t="s">
        <v>205</v>
      </c>
      <c r="C54" s="68" t="s">
        <v>75</v>
      </c>
      <c r="D54" s="60" t="s">
        <v>36</v>
      </c>
      <c r="E54" s="29">
        <v>2620</v>
      </c>
      <c r="F54" s="29">
        <f>E54*G54</f>
        <v>2620</v>
      </c>
      <c r="G54" s="13">
        <v>1</v>
      </c>
      <c r="H54" s="38">
        <f>E54-F54</f>
        <v>0</v>
      </c>
      <c r="I54" s="7"/>
      <c r="J54" s="7"/>
      <c r="K54" s="7"/>
      <c r="L54" s="7"/>
      <c r="O54" s="7"/>
    </row>
    <row r="55" spans="1:15" s="6" customFormat="1" ht="16.5" customHeight="1">
      <c r="A55" s="45" t="s">
        <v>2</v>
      </c>
      <c r="B55" s="14" t="s">
        <v>37</v>
      </c>
      <c r="C55" s="68" t="s">
        <v>68</v>
      </c>
      <c r="D55" s="60" t="s">
        <v>52</v>
      </c>
      <c r="E55" s="29">
        <v>15000</v>
      </c>
      <c r="F55" s="29">
        <f t="shared" si="5"/>
        <v>12170.099999999999</v>
      </c>
      <c r="G55" s="13">
        <v>0.81134</v>
      </c>
      <c r="H55" s="38">
        <f t="shared" si="6"/>
        <v>2829.9000000000015</v>
      </c>
      <c r="I55" s="7"/>
      <c r="J55" s="7"/>
      <c r="K55" s="7"/>
      <c r="L55" s="7"/>
      <c r="O55" s="7"/>
    </row>
    <row r="56" spans="1:15" s="6" customFormat="1" ht="16.5" customHeight="1">
      <c r="A56" s="45" t="s">
        <v>2</v>
      </c>
      <c r="B56" s="12" t="s">
        <v>209</v>
      </c>
      <c r="C56" s="66" t="s">
        <v>75</v>
      </c>
      <c r="D56" s="63" t="s">
        <v>239</v>
      </c>
      <c r="E56" s="29">
        <v>10000</v>
      </c>
      <c r="F56" s="29">
        <f t="shared" si="5"/>
        <v>2500</v>
      </c>
      <c r="G56" s="13">
        <v>0.25</v>
      </c>
      <c r="H56" s="38">
        <f t="shared" si="6"/>
        <v>7500</v>
      </c>
      <c r="I56" s="7"/>
      <c r="J56" s="7"/>
      <c r="K56" s="7"/>
      <c r="L56" s="7"/>
      <c r="O56" s="7"/>
    </row>
    <row r="57" spans="1:15" s="6" customFormat="1" ht="16.5" customHeight="1">
      <c r="A57" s="46">
        <v>10</v>
      </c>
      <c r="B57" s="22" t="s">
        <v>229</v>
      </c>
      <c r="C57" s="67"/>
      <c r="D57" s="61"/>
      <c r="E57" s="30">
        <f>SUM(E58)</f>
        <v>120</v>
      </c>
      <c r="F57" s="30">
        <f>SUM(F58)</f>
        <v>60</v>
      </c>
      <c r="G57" s="57"/>
      <c r="H57" s="39">
        <f>SUM(H58)</f>
        <v>60</v>
      </c>
      <c r="I57" s="7"/>
      <c r="J57" s="7"/>
      <c r="K57" s="7"/>
      <c r="L57" s="7"/>
      <c r="O57" s="7"/>
    </row>
    <row r="58" spans="1:15" s="211" customFormat="1" ht="16.5" customHeight="1" thickBot="1">
      <c r="A58" s="212" t="s">
        <v>2</v>
      </c>
      <c r="B58" s="205" t="s">
        <v>118</v>
      </c>
      <c r="C58" s="206" t="s">
        <v>72</v>
      </c>
      <c r="D58" s="207" t="s">
        <v>170</v>
      </c>
      <c r="E58" s="208">
        <v>120</v>
      </c>
      <c r="F58" s="208">
        <f>E58*G58</f>
        <v>60</v>
      </c>
      <c r="G58" s="209">
        <v>0.5</v>
      </c>
      <c r="H58" s="203">
        <f>E58-F58</f>
        <v>60</v>
      </c>
      <c r="I58" s="210"/>
      <c r="J58" s="210"/>
      <c r="K58" s="210"/>
      <c r="L58" s="210"/>
      <c r="O58" s="210"/>
    </row>
    <row r="59" spans="1:15" s="6" customFormat="1" ht="11.25" customHeight="1" thickBot="1">
      <c r="A59" s="51"/>
      <c r="B59" s="25"/>
      <c r="C59" s="25"/>
      <c r="D59" s="26"/>
      <c r="E59" s="34"/>
      <c r="F59" s="35"/>
      <c r="G59" s="27"/>
      <c r="H59" s="41"/>
      <c r="I59" s="7"/>
      <c r="J59" s="7"/>
      <c r="K59" s="7"/>
      <c r="L59" s="7"/>
      <c r="O59" s="7"/>
    </row>
    <row r="60" spans="1:15" s="6" customFormat="1" ht="18" customHeight="1" thickBot="1">
      <c r="A60" s="356" t="s">
        <v>12</v>
      </c>
      <c r="B60" s="357"/>
      <c r="C60" s="357"/>
      <c r="D60" s="358"/>
      <c r="E60" s="36">
        <f>E10+E12+E14+E23+E27+E33+E37+E48+E57</f>
        <v>303952</v>
      </c>
      <c r="F60" s="36">
        <f>F10+F12+F14+F23+F27+F33+F37+F48+F57</f>
        <v>113336.82349999998</v>
      </c>
      <c r="G60" s="58">
        <f>F60/E60</f>
        <v>0.3728773737300626</v>
      </c>
      <c r="H60" s="42">
        <f>H10+H12+H14+H23+H27+H33+H37+H48+H57</f>
        <v>190615.1765</v>
      </c>
      <c r="I60" s="7"/>
      <c r="J60" s="7"/>
      <c r="K60" s="7"/>
      <c r="L60" s="7"/>
      <c r="O60" s="7"/>
    </row>
    <row r="61" spans="1:15" s="6" customFormat="1" ht="12.75" customHeight="1">
      <c r="A61" s="52"/>
      <c r="B61" s="8"/>
      <c r="C61" s="8"/>
      <c r="D61" s="8"/>
      <c r="E61" s="8"/>
      <c r="F61" s="8"/>
      <c r="G61" s="7"/>
      <c r="H61" s="7"/>
      <c r="I61" s="7"/>
      <c r="J61" s="7"/>
      <c r="K61" s="7"/>
      <c r="L61" s="7"/>
      <c r="O61" s="7"/>
    </row>
    <row r="62" spans="1:15" ht="12.75" customHeight="1">
      <c r="A62" s="53"/>
      <c r="B62" s="4"/>
      <c r="C62" s="4"/>
      <c r="D62" s="4"/>
      <c r="E62" s="4"/>
      <c r="F62" s="4"/>
      <c r="G62" s="3"/>
      <c r="H62" s="78"/>
      <c r="I62" s="3"/>
      <c r="J62" s="3"/>
      <c r="K62" s="3"/>
      <c r="L62" s="3"/>
      <c r="O62" s="5"/>
    </row>
    <row r="63" spans="1:15" ht="12.75" customHeight="1">
      <c r="A63" s="54"/>
      <c r="B63" s="4"/>
      <c r="C63" s="4"/>
      <c r="D63" s="4"/>
      <c r="E63" s="4"/>
      <c r="F63" s="4"/>
      <c r="G63" s="3"/>
      <c r="H63" s="3"/>
      <c r="I63" s="3"/>
      <c r="J63" s="3"/>
      <c r="K63" s="3"/>
      <c r="L63" s="3"/>
      <c r="O63" s="5"/>
    </row>
    <row r="64" spans="1:15" ht="12.75" customHeight="1">
      <c r="A64" s="54"/>
      <c r="B64" s="4"/>
      <c r="C64" s="4"/>
      <c r="D64" s="4"/>
      <c r="E64" s="4"/>
      <c r="F64" s="4"/>
      <c r="G64" s="3"/>
      <c r="H64" s="3"/>
      <c r="I64" s="3"/>
      <c r="J64" s="3"/>
      <c r="K64" s="3"/>
      <c r="L64" s="3"/>
      <c r="O64" s="5"/>
    </row>
    <row r="65" spans="1:15" ht="12.75" customHeight="1">
      <c r="A65" s="54"/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O65" s="5"/>
    </row>
    <row r="66" spans="1:15" ht="12.75" customHeight="1">
      <c r="A66" s="54"/>
      <c r="B66" s="4"/>
      <c r="C66" s="4"/>
      <c r="D66" s="4"/>
      <c r="E66" s="4"/>
      <c r="F66" s="4"/>
      <c r="G66" s="3"/>
      <c r="H66" s="3"/>
      <c r="I66" s="3"/>
      <c r="J66" s="3"/>
      <c r="K66" s="3"/>
      <c r="L66" s="3"/>
      <c r="O66" s="5"/>
    </row>
    <row r="67" spans="1:15" ht="12.75" customHeight="1">
      <c r="A67" s="54"/>
      <c r="B67" s="4"/>
      <c r="C67" s="4"/>
      <c r="D67" s="4"/>
      <c r="E67" s="4"/>
      <c r="F67" s="4"/>
      <c r="G67" s="3"/>
      <c r="H67" s="3"/>
      <c r="I67" s="3"/>
      <c r="J67" s="3"/>
      <c r="K67" s="3"/>
      <c r="L67" s="3"/>
      <c r="O67" s="5"/>
    </row>
    <row r="68" spans="1:15" ht="12.75" customHeight="1">
      <c r="A68" s="54"/>
      <c r="B68" s="4"/>
      <c r="C68" s="4"/>
      <c r="D68" s="4"/>
      <c r="E68" s="4"/>
      <c r="F68" s="4"/>
      <c r="G68" s="3"/>
      <c r="H68" s="3"/>
      <c r="I68" s="3"/>
      <c r="J68" s="3"/>
      <c r="K68" s="3"/>
      <c r="L68" s="3"/>
      <c r="O68" s="5"/>
    </row>
    <row r="69" spans="1:15" ht="12.75" customHeight="1">
      <c r="A69" s="54"/>
      <c r="B69" s="4"/>
      <c r="C69" s="4"/>
      <c r="D69" s="4"/>
      <c r="E69" s="4"/>
      <c r="F69" s="4"/>
      <c r="G69" s="3"/>
      <c r="H69" s="3"/>
      <c r="I69" s="3"/>
      <c r="J69" s="3"/>
      <c r="K69" s="3"/>
      <c r="L69" s="3"/>
      <c r="O69" s="5"/>
    </row>
    <row r="70" spans="1:15" ht="12.75" customHeight="1">
      <c r="A70" s="54"/>
      <c r="B70" s="4"/>
      <c r="C70" s="4"/>
      <c r="D70" s="4"/>
      <c r="E70" s="4"/>
      <c r="F70" s="4"/>
      <c r="G70" s="3"/>
      <c r="H70" s="3"/>
      <c r="I70" s="3"/>
      <c r="J70" s="3"/>
      <c r="K70" s="3"/>
      <c r="L70" s="3"/>
      <c r="O70" s="5"/>
    </row>
    <row r="71" spans="1:15" ht="12.75" customHeight="1">
      <c r="A71" s="54"/>
      <c r="B71" s="4"/>
      <c r="C71" s="4"/>
      <c r="D71" s="4"/>
      <c r="E71" s="4"/>
      <c r="F71" s="4"/>
      <c r="G71" s="3"/>
      <c r="H71" s="3"/>
      <c r="I71" s="3"/>
      <c r="J71" s="3"/>
      <c r="K71" s="3"/>
      <c r="L71" s="3"/>
      <c r="O71" s="5"/>
    </row>
  </sheetData>
  <mergeCells count="8">
    <mergeCell ref="H8:H9"/>
    <mergeCell ref="A5:H5"/>
    <mergeCell ref="A60:D60"/>
    <mergeCell ref="F8:G8"/>
    <mergeCell ref="E8:E9"/>
    <mergeCell ref="D8:D9"/>
    <mergeCell ref="B8:B9"/>
    <mergeCell ref="A8:A9"/>
  </mergeCells>
  <printOptions horizontalCentered="1"/>
  <pageMargins left="0.1968503937007874" right="0.2362204724409449" top="0.8267716535433072" bottom="0.4330708661417323" header="0.3937007874015748" footer="0.5118110236220472"/>
  <pageSetup fitToHeight="0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INGAB</dc:creator>
  <cp:keywords/>
  <dc:description/>
  <cp:lastModifiedBy>Daina.Leinarte</cp:lastModifiedBy>
  <cp:lastPrinted>2007-12-11T12:59:50Z</cp:lastPrinted>
  <dcterms:created xsi:type="dcterms:W3CDTF">2002-09-26T11:19:11Z</dcterms:created>
  <dcterms:modified xsi:type="dcterms:W3CDTF">2007-12-11T12:59:53Z</dcterms:modified>
  <cp:category/>
  <cp:version/>
  <cp:contentType/>
  <cp:contentStatus/>
</cp:coreProperties>
</file>