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13.pielikums" sheetId="1" r:id="rId1"/>
  </sheets>
  <definedNames>
    <definedName name="_xlnm.Print_Area" localSheetId="0">'13.pielikums'!$A$1:$U$47</definedName>
  </definedNames>
  <calcPr fullCalcOnLoad="1"/>
</workbook>
</file>

<file path=xl/comments1.xml><?xml version="1.0" encoding="utf-8"?>
<comments xmlns="http://schemas.openxmlformats.org/spreadsheetml/2006/main">
  <authors>
    <author>arita.moroza</author>
  </authors>
  <commentList>
    <comment ref="R33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līgumsumma = 3476.09
piegāde=1738.05 (avanss)
demontāža=.. (2009.gadā)=1782.23(pvn 21%)</t>
        </r>
      </text>
    </comment>
    <comment ref="D26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87=-2100</t>
        </r>
      </text>
    </comment>
    <comment ref="D28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87=-2000</t>
        </r>
      </text>
    </comment>
    <comment ref="D29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87=-3000</t>
        </r>
      </text>
    </comment>
  </commentList>
</comments>
</file>

<file path=xl/sharedStrings.xml><?xml version="1.0" encoding="utf-8"?>
<sst xmlns="http://schemas.openxmlformats.org/spreadsheetml/2006/main" count="90" uniqueCount="66">
  <si>
    <t>Jūrmalas pilsētas dome</t>
  </si>
  <si>
    <t>Konta Nr.: LV84PARX0002484572001</t>
  </si>
  <si>
    <t>Nr.</t>
  </si>
  <si>
    <t>Pasākums/ aktivitāte/ projekts/ pakalpojuma nosaukums/ objekts</t>
  </si>
  <si>
    <t>EKK</t>
  </si>
  <si>
    <t>2009.g. budžeta projekts</t>
  </si>
  <si>
    <t>Izpilde</t>
  </si>
  <si>
    <t>Kases atlikums</t>
  </si>
  <si>
    <t>Atlikums</t>
  </si>
  <si>
    <t>Mēnesī</t>
  </si>
  <si>
    <t>Kopā</t>
  </si>
  <si>
    <t>Rez. līg.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</si>
  <si>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</si>
  <si>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</si>
  <si>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</si>
  <si>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</si>
  <si>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</si>
  <si>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</si>
  <si>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</si>
  <si>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</si>
  <si>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</si>
  <si>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</si>
  <si>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</si>
  <si>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</si>
  <si>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06.600 KOPĀ</t>
  </si>
  <si>
    <t>Pilsētas svētku noformējums</t>
  </si>
  <si>
    <t>Lieldienu noformējums</t>
  </si>
  <si>
    <t>Jaunu telpisku dekoratīvu elementu izgatavošana, to montāža un demontāža (Vides mākslas akcija "Lieldienu olas")</t>
  </si>
  <si>
    <t>Dekoratīvo noformējuma elementu montāža un uzstādišana</t>
  </si>
  <si>
    <t>Agrāk izgatavoto telpisko dekoratīvo elementu iesaiņošana un glabāšana (Vides mākslas akcija "Lieldienu olas")</t>
  </si>
  <si>
    <t>Līgo svētku noformējums</t>
  </si>
  <si>
    <t>Astoņu dekoratīvo lielizmēra vainagu izgatavošana, konstrukciju noformēšana</t>
  </si>
  <si>
    <t>Agrāk izgatavoto dekoratīvo zārdu konstrukciju atjaunošana, montāža un demontāža, uzglabāšana</t>
  </si>
  <si>
    <t>Jomas ielas svētki</t>
  </si>
  <si>
    <t>Trīs divpusēju transparentu izgatavošana</t>
  </si>
  <si>
    <t>Transparentu montāža un demontāža</t>
  </si>
  <si>
    <t>11. un 18. novembra noformējums</t>
  </si>
  <si>
    <t>Jauna dizaina objekta izgatavošana, montāža, demontāža un izgaismošana pie domes</t>
  </si>
  <si>
    <t>Pilsētas svētku apgaismojums Kauguros pie kultūras nama, Majoros u.c.</t>
  </si>
  <si>
    <t>Vēja sveces pilsētas maģistrālo ielu noformējumam "Gaismas ceļš"</t>
  </si>
  <si>
    <t>Ziemassvētku noformējums</t>
  </si>
  <si>
    <t>Pilsētas dekoratīvais svētku apgaismojums</t>
  </si>
  <si>
    <t>Dekoratīvo gaismas elementu izgatavošana, uzstādīšana un demontāža pāri Jomas ielai</t>
  </si>
  <si>
    <t>Dekoratīvo gaismas elementu izgatavošana, uzstādīšana un demontāža Lienes ielā</t>
  </si>
  <si>
    <t xml:space="preserve">Dekoratīvo gaismas elementu izgatavošana, uzstādīšana un demontāža pie apgaismes stabiem Jomas ielā </t>
  </si>
  <si>
    <t>Dekoratīvo apgaismojuma elementu montāža, atjaunošana  un Dzintaru tilta un Lielupes tilta</t>
  </si>
  <si>
    <t>Pilsētas svētku noformējuma demontāža</t>
  </si>
  <si>
    <t>Pilsētas svētku noformējuma konkurss</t>
  </si>
  <si>
    <t xml:space="preserve">Balvas </t>
  </si>
  <si>
    <t xml:space="preserve">Atzinības raksti </t>
  </si>
  <si>
    <t>Iesaiņojuma elementi</t>
  </si>
  <si>
    <t>Rāmīši</t>
  </si>
  <si>
    <t>Pieminekļa "Pienene" uzstādīšana</t>
  </si>
  <si>
    <t>Skulptūras izgatavošana un uzstādīšana</t>
  </si>
  <si>
    <t>Ziedojumu Konta Nr.LV18PARX0002484576002</t>
  </si>
  <si>
    <t>2009.gada budžeta projekts</t>
  </si>
  <si>
    <t>Rezervētā līg.summa</t>
  </si>
  <si>
    <t>08.620 KOPĀ</t>
  </si>
  <si>
    <t>Ziemassvētku eglei Dubultos</t>
  </si>
  <si>
    <t>06.600 PB</t>
  </si>
  <si>
    <t>citi</t>
  </si>
  <si>
    <t>08.620 ziedojumi</t>
  </si>
  <si>
    <r>
      <t>2009.gada budžeta projekta atšifrējums _______</t>
    </r>
    <r>
      <rPr>
        <b/>
        <u val="single"/>
        <sz val="10"/>
        <rFont val="Times New Roman"/>
        <family val="1"/>
      </rPr>
      <t>06.600 un 08.620</t>
    </r>
    <r>
      <rPr>
        <b/>
        <sz val="10"/>
        <rFont val="Times New Roman"/>
        <family val="1"/>
      </rPr>
      <t>___</t>
    </r>
    <r>
      <rPr>
        <b/>
        <u val="single"/>
        <sz val="10"/>
        <rFont val="Times New Roman"/>
        <family val="1"/>
      </rPr>
      <t>Svētku noformējums</t>
    </r>
    <r>
      <rPr>
        <b/>
        <sz val="10"/>
        <rFont val="Times New Roman"/>
        <family val="1"/>
      </rPr>
      <t>____</t>
    </r>
  </si>
  <si>
    <t>Samazinājumi</t>
  </si>
  <si>
    <r>
      <t>Struktūrvienības nosaukums ____________</t>
    </r>
    <r>
      <rPr>
        <b/>
        <u val="single"/>
        <sz val="10"/>
        <rFont val="Times New Roman"/>
        <family val="1"/>
      </rPr>
      <t>Jūrmalas pilsētas domes Būvvaldes arhitektūras nodaļa</t>
    </r>
    <r>
      <rPr>
        <sz val="10"/>
        <rFont val="Times New Roman"/>
        <family val="1"/>
      </rPr>
      <t>_</t>
    </r>
  </si>
  <si>
    <t>13.pielikums</t>
  </si>
</sst>
</file>

<file path=xl/styles.xml><?xml version="1.0" encoding="utf-8"?>
<styleSheet xmlns="http://schemas.openxmlformats.org/spreadsheetml/2006/main">
  <numFmts count="5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.00\ _L_s_-;\-* #,##0.00\ _L_s_-;_-* &quot;-&quot;??\ _L_s_-;_-@_-"/>
    <numFmt numFmtId="168" formatCode="0.0"/>
    <numFmt numFmtId="169" formatCode="_-* #,##0\ _L_s_-;\-* #,##0\ _L_s_-;_-* &quot;-&quot;??\ _L_s_-;_-@_-"/>
    <numFmt numFmtId="170" formatCode="#,##0_ ;[Red]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26]dddd\,\ yyyy&quot;. gada &quot;d\.\ mmmm"/>
    <numFmt numFmtId="176" formatCode="#,##0.0"/>
    <numFmt numFmtId="177" formatCode="#,##0.000"/>
    <numFmt numFmtId="178" formatCode="#,##0.0000"/>
    <numFmt numFmtId="179" formatCode="#,##0_ ;\-#,##0\ "/>
    <numFmt numFmtId="180" formatCode="#,##0.0;[Red]\-#,##0.0"/>
    <numFmt numFmtId="181" formatCode="#,##0.000;[Red]\-#,##0.000"/>
    <numFmt numFmtId="182" formatCode="#,##0.0000;[Red]\-#,##0.0000"/>
    <numFmt numFmtId="183" formatCode="_-&quot;Ls&quot;\ * #,##0.000_-;\-&quot;Ls&quot;\ * #,##0.000_-;_-&quot;Ls&quot;\ * &quot;-&quot;??_-;_-@_-"/>
    <numFmt numFmtId="184" formatCode="_-&quot;Ls&quot;\ * #,##0.0_-;\-&quot;Ls&quot;\ * #,##0.0_-;_-&quot;Ls&quot;\ * &quot;-&quot;??_-;_-@_-"/>
    <numFmt numFmtId="185" formatCode="_-&quot;Ls&quot;\ * #,##0_-;\-&quot;Ls&quot;\ * #,##0_-;_-&quot;Ls&quot;\ * &quot;-&quot;??_-;_-@_-"/>
    <numFmt numFmtId="186" formatCode="0.000"/>
    <numFmt numFmtId="187" formatCode="0.0000"/>
    <numFmt numFmtId="188" formatCode="_-* #,##0.000_-;\-* #,##0.000_-;_-* &quot;-&quot;??_-;_-@_-"/>
    <numFmt numFmtId="189" formatCode="_-* #,##0.0000_-;\-* #,##0.0000_-;_-* &quot;-&quot;??_-;_-@_-"/>
    <numFmt numFmtId="190" formatCode="_-* #,##0.0_-;\-* #,##0.0_-;_-* &quot;-&quot;??_-;_-@_-"/>
    <numFmt numFmtId="191" formatCode="_-* #,##0_-;\-* #,##0_-;_-* &quot;-&quot;??_-;_-@_-"/>
    <numFmt numFmtId="192" formatCode="&quot;Ls&quot;\ #,##0_);\(&quot;Ls&quot;\ #,##0\)"/>
    <numFmt numFmtId="193" formatCode="&quot;Ls&quot;\ #,##0_);[Red]\(&quot;Ls&quot;\ #,##0\)"/>
    <numFmt numFmtId="194" formatCode="&quot;Ls&quot;\ #,##0.00_);\(&quot;Ls&quot;\ #,##0.00\)"/>
    <numFmt numFmtId="195" formatCode="&quot;Ls&quot;\ #,##0.00_);[Red]\(&quot;Ls&quot;\ #,##0.00\)"/>
    <numFmt numFmtId="196" formatCode="_(&quot;Ls&quot;\ * #,##0_);_(&quot;Ls&quot;\ * \(#,##0\);_(&quot;Ls&quot;\ * &quot;-&quot;_);_(@_)"/>
    <numFmt numFmtId="197" formatCode="_(* #,##0_);_(* \(#,##0\);_(* &quot;-&quot;_);_(@_)"/>
    <numFmt numFmtId="198" formatCode="_(&quot;Ls&quot;\ * #,##0.00_);_(&quot;Ls&quot;\ * \(#,##0.00\);_(&quot;Ls&quot;\ * &quot;-&quot;??_);_(@_)"/>
    <numFmt numFmtId="199" formatCode="_(* #,##0.00_);_(* \(#,##0.00\);_(* &quot;-&quot;??_);_(@_)"/>
    <numFmt numFmtId="200" formatCode="#,##0\ &quot;Ls&quot;;\-#,##0\ &quot;Ls&quot;"/>
    <numFmt numFmtId="201" formatCode="#,##0\ &quot;Ls&quot;;[Red]\-#,##0\ &quot;Ls&quot;"/>
    <numFmt numFmtId="202" formatCode="#,##0.00\ &quot;Ls&quot;;\-#,##0.00\ &quot;Ls&quot;"/>
    <numFmt numFmtId="203" formatCode="#,##0.00\ &quot;Ls&quot;;[Red]\-#,##0.00\ &quot;Ls&quot;"/>
    <numFmt numFmtId="204" formatCode="0.00000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0.0%"/>
    <numFmt numFmtId="211" formatCode="mmm/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8" fillId="22" borderId="11" xfId="0" applyFont="1" applyFill="1" applyBorder="1" applyAlignment="1">
      <alignment horizontal="right" vertical="center" wrapText="1"/>
    </xf>
    <xf numFmtId="0" fontId="26" fillId="22" borderId="11" xfId="0" applyFont="1" applyFill="1" applyBorder="1" applyAlignment="1">
      <alignment vertical="center" wrapText="1"/>
    </xf>
    <xf numFmtId="0" fontId="28" fillId="23" borderId="11" xfId="0" applyFont="1" applyFill="1" applyBorder="1" applyAlignment="1">
      <alignment horizontal="right" vertical="center" wrapText="1"/>
    </xf>
    <xf numFmtId="0" fontId="26" fillId="23" borderId="11" xfId="0" applyFont="1" applyFill="1" applyBorder="1" applyAlignment="1">
      <alignment vertical="center" wrapText="1"/>
    </xf>
    <xf numFmtId="1" fontId="26" fillId="23" borderId="11" xfId="0" applyNumberFormat="1" applyFont="1" applyFill="1" applyBorder="1" applyAlignment="1">
      <alignment horizontal="right" vertical="center" wrapText="1"/>
    </xf>
    <xf numFmtId="38" fontId="26" fillId="23" borderId="11" xfId="0" applyNumberFormat="1" applyFont="1" applyFill="1" applyBorder="1" applyAlignment="1">
      <alignment horizontal="right" vertical="center" wrapText="1"/>
    </xf>
    <xf numFmtId="0" fontId="29" fillId="0" borderId="11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left" vertical="center" wrapText="1"/>
    </xf>
    <xf numFmtId="1" fontId="24" fillId="0" borderId="11" xfId="0" applyNumberFormat="1" applyFont="1" applyBorder="1" applyAlignment="1">
      <alignment vertical="center" wrapText="1"/>
    </xf>
    <xf numFmtId="38" fontId="24" fillId="0" borderId="11" xfId="0" applyNumberFormat="1" applyFont="1" applyBorder="1" applyAlignment="1">
      <alignment vertical="center" wrapText="1"/>
    </xf>
    <xf numFmtId="38" fontId="24" fillId="0" borderId="11" xfId="0" applyNumberFormat="1" applyFont="1" applyFill="1" applyBorder="1" applyAlignment="1" applyProtection="1">
      <alignment vertical="center" wrapText="1"/>
      <protection locked="0"/>
    </xf>
    <xf numFmtId="38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40" fontId="24" fillId="0" borderId="11" xfId="0" applyNumberFormat="1" applyFont="1" applyFill="1" applyBorder="1" applyAlignment="1" applyProtection="1">
      <alignment vertical="center" wrapText="1"/>
      <protection locked="0"/>
    </xf>
    <xf numFmtId="0" fontId="24" fillId="0" borderId="11" xfId="0" applyFont="1" applyBorder="1" applyAlignment="1">
      <alignment vertical="center" wrapText="1"/>
    </xf>
    <xf numFmtId="38" fontId="24" fillId="5" borderId="11" xfId="0" applyNumberFormat="1" applyFont="1" applyFill="1" applyBorder="1" applyAlignment="1">
      <alignment vertical="center" wrapText="1"/>
    </xf>
    <xf numFmtId="38" fontId="24" fillId="0" borderId="11" xfId="0" applyNumberFormat="1" applyFont="1" applyFill="1" applyBorder="1" applyAlignment="1">
      <alignment vertical="center" wrapText="1"/>
    </xf>
    <xf numFmtId="38" fontId="24" fillId="0" borderId="11" xfId="0" applyNumberFormat="1" applyFont="1" applyBorder="1" applyAlignment="1" applyProtection="1">
      <alignment vertical="center" wrapText="1"/>
      <protection locked="0"/>
    </xf>
    <xf numFmtId="168" fontId="29" fillId="0" borderId="11" xfId="0" applyNumberFormat="1" applyFont="1" applyBorder="1" applyAlignment="1">
      <alignment horizontal="right" vertical="center" wrapText="1"/>
    </xf>
    <xf numFmtId="1" fontId="26" fillId="22" borderId="11" xfId="0" applyNumberFormat="1" applyFont="1" applyFill="1" applyBorder="1" applyAlignment="1">
      <alignment vertical="center" wrapText="1"/>
    </xf>
    <xf numFmtId="38" fontId="26" fillId="22" borderId="11" xfId="0" applyNumberFormat="1" applyFont="1" applyFill="1" applyBorder="1" applyAlignment="1">
      <alignment vertical="center" wrapText="1"/>
    </xf>
    <xf numFmtId="0" fontId="24" fillId="0" borderId="0" xfId="0" applyFont="1" applyAlignment="1" applyProtection="1">
      <alignment/>
      <protection locked="0"/>
    </xf>
    <xf numFmtId="0" fontId="29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vertical="center" wrapText="1"/>
    </xf>
    <xf numFmtId="0" fontId="26" fillId="0" borderId="0" xfId="0" applyFont="1" applyAlignment="1">
      <alignment/>
    </xf>
    <xf numFmtId="38" fontId="26" fillId="0" borderId="0" xfId="0" applyNumberFormat="1" applyFont="1" applyAlignment="1">
      <alignment/>
    </xf>
    <xf numFmtId="38" fontId="24" fillId="0" borderId="0" xfId="0" applyNumberFormat="1" applyFont="1" applyAlignment="1">
      <alignment/>
    </xf>
    <xf numFmtId="0" fontId="24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1" fontId="26" fillId="0" borderId="11" xfId="0" applyNumberFormat="1" applyFont="1" applyFill="1" applyBorder="1" applyAlignment="1">
      <alignment horizontal="right" vertical="center" wrapText="1"/>
    </xf>
    <xf numFmtId="38" fontId="26" fillId="0" borderId="11" xfId="0" applyNumberFormat="1" applyFont="1" applyFill="1" applyBorder="1" applyAlignment="1">
      <alignment horizontal="right" vertical="center" wrapText="1"/>
    </xf>
    <xf numFmtId="0" fontId="28" fillId="0" borderId="11" xfId="0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right" vertical="center" wrapText="1"/>
    </xf>
    <xf numFmtId="1" fontId="24" fillId="0" borderId="11" xfId="0" applyNumberFormat="1" applyFont="1" applyFill="1" applyBorder="1" applyAlignment="1">
      <alignment vertical="center" wrapText="1"/>
    </xf>
    <xf numFmtId="3" fontId="26" fillId="0" borderId="11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3" customWidth="1"/>
    <col min="2" max="2" width="38.00390625" style="3" customWidth="1"/>
    <col min="3" max="3" width="4.57421875" style="3" customWidth="1"/>
    <col min="4" max="4" width="7.140625" style="3" customWidth="1"/>
    <col min="5" max="5" width="2.00390625" style="29" hidden="1" customWidth="1"/>
    <col min="6" max="6" width="5.421875" style="29" hidden="1" customWidth="1"/>
    <col min="7" max="8" width="4.00390625" style="29" hidden="1" customWidth="1"/>
    <col min="9" max="9" width="3.00390625" style="29" hidden="1" customWidth="1"/>
    <col min="10" max="10" width="2.7109375" style="29" hidden="1" customWidth="1"/>
    <col min="11" max="11" width="3.28125" style="29" hidden="1" customWidth="1"/>
    <col min="12" max="12" width="3.8515625" style="29" hidden="1" customWidth="1"/>
    <col min="13" max="13" width="2.8515625" style="29" hidden="1" customWidth="1"/>
    <col min="14" max="14" width="2.28125" style="29" hidden="1" customWidth="1"/>
    <col min="15" max="15" width="2.8515625" style="29" hidden="1" customWidth="1"/>
    <col min="16" max="16" width="3.421875" style="29" hidden="1" customWidth="1"/>
    <col min="17" max="17" width="5.7109375" style="29" customWidth="1"/>
    <col min="18" max="18" width="3.8515625" style="29" customWidth="1"/>
    <col min="19" max="19" width="7.7109375" style="29" customWidth="1"/>
    <col min="20" max="20" width="7.8515625" style="29" bestFit="1" customWidth="1"/>
    <col min="21" max="21" width="12.8515625" style="3" customWidth="1"/>
    <col min="22" max="16384" width="9.140625" style="3" customWidth="1"/>
  </cols>
  <sheetData>
    <row r="1" spans="1:21" ht="15.7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7" t="s">
        <v>65</v>
      </c>
    </row>
    <row r="2" spans="1:21" ht="12.75">
      <c r="A2" s="1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12.75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12.75">
      <c r="A4" s="4" t="s">
        <v>62</v>
      </c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2.75">
      <c r="A5" s="1"/>
      <c r="B5" s="1"/>
      <c r="C5" s="5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5"/>
    </row>
    <row r="6" spans="1:21" ht="12.75">
      <c r="A6" s="1" t="s">
        <v>64</v>
      </c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"/>
    </row>
    <row r="7" spans="1:21" ht="12.75">
      <c r="A7" s="1" t="s">
        <v>1</v>
      </c>
      <c r="B7" s="1"/>
      <c r="C7" s="6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6"/>
    </row>
    <row r="8" spans="1:21" ht="24.75" customHeight="1">
      <c r="A8" s="59" t="s">
        <v>2</v>
      </c>
      <c r="B8" s="48" t="s">
        <v>3</v>
      </c>
      <c r="C8" s="48" t="s">
        <v>4</v>
      </c>
      <c r="D8" s="48" t="s">
        <v>5</v>
      </c>
      <c r="E8" s="53" t="s">
        <v>6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5"/>
      <c r="S8" s="51" t="s">
        <v>7</v>
      </c>
      <c r="T8" s="51" t="s">
        <v>8</v>
      </c>
      <c r="U8" s="48" t="s">
        <v>63</v>
      </c>
    </row>
    <row r="9" spans="1:21" ht="12.75" customHeight="1">
      <c r="A9" s="59"/>
      <c r="B9" s="49"/>
      <c r="C9" s="49"/>
      <c r="D9" s="49"/>
      <c r="E9" s="53" t="s">
        <v>9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  <c r="Q9" s="51" t="s">
        <v>10</v>
      </c>
      <c r="R9" s="51" t="s">
        <v>11</v>
      </c>
      <c r="S9" s="56"/>
      <c r="T9" s="56"/>
      <c r="U9" s="49"/>
    </row>
    <row r="10" spans="1:21" ht="12.75">
      <c r="A10" s="59"/>
      <c r="B10" s="50"/>
      <c r="C10" s="50"/>
      <c r="D10" s="50"/>
      <c r="E10" s="8" t="s">
        <v>12</v>
      </c>
      <c r="F10" s="8" t="s">
        <v>13</v>
      </c>
      <c r="G10" s="8" t="s">
        <v>14</v>
      </c>
      <c r="H10" s="8" t="s">
        <v>15</v>
      </c>
      <c r="I10" s="8" t="s">
        <v>16</v>
      </c>
      <c r="J10" s="8" t="s">
        <v>17</v>
      </c>
      <c r="K10" s="8" t="s">
        <v>18</v>
      </c>
      <c r="L10" s="8" t="s">
        <v>19</v>
      </c>
      <c r="M10" s="8" t="s">
        <v>20</v>
      </c>
      <c r="N10" s="8" t="s">
        <v>21</v>
      </c>
      <c r="O10" s="8" t="s">
        <v>22</v>
      </c>
      <c r="P10" s="7" t="s">
        <v>23</v>
      </c>
      <c r="Q10" s="52"/>
      <c r="R10" s="52"/>
      <c r="S10" s="52"/>
      <c r="T10" s="52"/>
      <c r="U10" s="50"/>
    </row>
    <row r="11" spans="1:21" ht="12.75" customHeight="1">
      <c r="A11" s="57" t="s">
        <v>24</v>
      </c>
      <c r="B11" s="58"/>
      <c r="C11" s="40"/>
      <c r="D11" s="41">
        <f aca="true" t="shared" si="0" ref="D11:U11">D12+D34+D39+D40</f>
        <v>24345</v>
      </c>
      <c r="E11" s="41">
        <f t="shared" si="0"/>
        <v>0</v>
      </c>
      <c r="F11" s="41">
        <f t="shared" si="0"/>
        <v>1796.95</v>
      </c>
      <c r="G11" s="41">
        <f t="shared" si="0"/>
        <v>572</v>
      </c>
      <c r="H11" s="41">
        <f t="shared" si="0"/>
        <v>154.88</v>
      </c>
      <c r="I11" s="41">
        <f t="shared" si="0"/>
        <v>94.38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0</v>
      </c>
      <c r="N11" s="41">
        <f t="shared" si="0"/>
        <v>0</v>
      </c>
      <c r="O11" s="41">
        <f t="shared" si="0"/>
        <v>0</v>
      </c>
      <c r="P11" s="41">
        <f t="shared" si="0"/>
        <v>0</v>
      </c>
      <c r="Q11" s="41">
        <f t="shared" si="0"/>
        <v>2618.2099999999996</v>
      </c>
      <c r="R11" s="41">
        <f t="shared" si="0"/>
        <v>0</v>
      </c>
      <c r="S11" s="41">
        <f t="shared" si="0"/>
        <v>21726.79</v>
      </c>
      <c r="T11" s="41">
        <f t="shared" si="0"/>
        <v>21726.79</v>
      </c>
      <c r="U11" s="41">
        <f t="shared" si="0"/>
        <v>-5765</v>
      </c>
    </row>
    <row r="12" spans="1:21" ht="12.75">
      <c r="A12" s="42" t="s">
        <v>12</v>
      </c>
      <c r="B12" s="43" t="s">
        <v>25</v>
      </c>
      <c r="C12" s="40"/>
      <c r="D12" s="41">
        <f aca="true" t="shared" si="1" ref="D12:U12">D13+D17+D20+D23+D27</f>
        <v>23565</v>
      </c>
      <c r="E12" s="41">
        <f t="shared" si="1"/>
        <v>0</v>
      </c>
      <c r="F12" s="41">
        <f t="shared" si="1"/>
        <v>1782.23</v>
      </c>
      <c r="G12" s="41">
        <f t="shared" si="1"/>
        <v>572</v>
      </c>
      <c r="H12" s="41">
        <f t="shared" si="1"/>
        <v>154.88</v>
      </c>
      <c r="I12" s="41">
        <f t="shared" si="1"/>
        <v>94.38</v>
      </c>
      <c r="J12" s="41">
        <f t="shared" si="1"/>
        <v>0</v>
      </c>
      <c r="K12" s="41">
        <f t="shared" si="1"/>
        <v>0</v>
      </c>
      <c r="L12" s="41">
        <f t="shared" si="1"/>
        <v>0</v>
      </c>
      <c r="M12" s="41">
        <f t="shared" si="1"/>
        <v>0</v>
      </c>
      <c r="N12" s="41">
        <f t="shared" si="1"/>
        <v>0</v>
      </c>
      <c r="O12" s="41">
        <f t="shared" si="1"/>
        <v>0</v>
      </c>
      <c r="P12" s="41">
        <f t="shared" si="1"/>
        <v>0</v>
      </c>
      <c r="Q12" s="41">
        <f t="shared" si="1"/>
        <v>2603.49</v>
      </c>
      <c r="R12" s="41">
        <f t="shared" si="1"/>
        <v>0</v>
      </c>
      <c r="S12" s="41">
        <f t="shared" si="1"/>
        <v>20961.510000000002</v>
      </c>
      <c r="T12" s="41">
        <f t="shared" si="1"/>
        <v>20961.510000000002</v>
      </c>
      <c r="U12" s="41">
        <f t="shared" si="1"/>
        <v>-5000</v>
      </c>
    </row>
    <row r="13" spans="1:21" ht="12.75">
      <c r="A13" s="42">
        <v>1</v>
      </c>
      <c r="B13" s="43" t="s">
        <v>26</v>
      </c>
      <c r="C13" s="40"/>
      <c r="D13" s="41">
        <f aca="true" t="shared" si="2" ref="D13:U13">SUM(D14:D16)</f>
        <v>1194</v>
      </c>
      <c r="E13" s="41">
        <f t="shared" si="2"/>
        <v>0</v>
      </c>
      <c r="F13" s="41">
        <f t="shared" si="2"/>
        <v>0</v>
      </c>
      <c r="G13" s="41">
        <f t="shared" si="2"/>
        <v>572</v>
      </c>
      <c r="H13" s="41">
        <f t="shared" si="2"/>
        <v>154.88</v>
      </c>
      <c r="I13" s="41">
        <f t="shared" si="2"/>
        <v>94.38</v>
      </c>
      <c r="J13" s="41">
        <f t="shared" si="2"/>
        <v>0</v>
      </c>
      <c r="K13" s="41">
        <f t="shared" si="2"/>
        <v>0</v>
      </c>
      <c r="L13" s="41">
        <f t="shared" si="2"/>
        <v>0</v>
      </c>
      <c r="M13" s="41">
        <f t="shared" si="2"/>
        <v>0</v>
      </c>
      <c r="N13" s="41">
        <f t="shared" si="2"/>
        <v>0</v>
      </c>
      <c r="O13" s="41">
        <f t="shared" si="2"/>
        <v>0</v>
      </c>
      <c r="P13" s="41">
        <f t="shared" si="2"/>
        <v>0</v>
      </c>
      <c r="Q13" s="41">
        <f t="shared" si="2"/>
        <v>821.26</v>
      </c>
      <c r="R13" s="41">
        <f t="shared" si="2"/>
        <v>0</v>
      </c>
      <c r="S13" s="41">
        <f t="shared" si="2"/>
        <v>372.74</v>
      </c>
      <c r="T13" s="41">
        <f t="shared" si="2"/>
        <v>372.74</v>
      </c>
      <c r="U13" s="41">
        <f t="shared" si="2"/>
        <v>-200</v>
      </c>
    </row>
    <row r="14" spans="1:21" ht="38.25" customHeight="1">
      <c r="A14" s="15">
        <v>1.1</v>
      </c>
      <c r="B14" s="16" t="s">
        <v>27</v>
      </c>
      <c r="C14" s="17">
        <v>5239</v>
      </c>
      <c r="D14" s="18">
        <v>994</v>
      </c>
      <c r="E14" s="19"/>
      <c r="F14" s="20"/>
      <c r="G14" s="20">
        <f>372.35</f>
        <v>372.35</v>
      </c>
      <c r="H14" s="20"/>
      <c r="I14" s="20"/>
      <c r="J14" s="20"/>
      <c r="K14" s="20"/>
      <c r="L14" s="20"/>
      <c r="M14" s="20"/>
      <c r="N14" s="20"/>
      <c r="O14" s="20"/>
      <c r="P14" s="20"/>
      <c r="Q14" s="19">
        <f>SUM(E14:P14)</f>
        <v>372.35</v>
      </c>
      <c r="R14" s="19"/>
      <c r="S14" s="19">
        <f aca="true" t="shared" si="3" ref="S14:S38">SUM(D14)-SUM(Q14:Q14)</f>
        <v>621.65</v>
      </c>
      <c r="T14" s="21">
        <f>S14-R14</f>
        <v>621.65</v>
      </c>
      <c r="U14" s="17">
        <f>-249-200</f>
        <v>-449</v>
      </c>
    </row>
    <row r="15" spans="1:21" ht="25.5">
      <c r="A15" s="15">
        <v>1.2</v>
      </c>
      <c r="B15" s="16" t="s">
        <v>28</v>
      </c>
      <c r="C15" s="17">
        <v>2279</v>
      </c>
      <c r="D15" s="18"/>
      <c r="E15" s="19"/>
      <c r="F15" s="20"/>
      <c r="G15" s="20"/>
      <c r="H15" s="20">
        <f>154.88</f>
        <v>154.88</v>
      </c>
      <c r="I15" s="20"/>
      <c r="J15" s="20"/>
      <c r="K15" s="20"/>
      <c r="L15" s="20"/>
      <c r="M15" s="20"/>
      <c r="N15" s="20"/>
      <c r="O15" s="20"/>
      <c r="P15" s="20"/>
      <c r="Q15" s="19">
        <f>SUM(E15:P15)</f>
        <v>154.88</v>
      </c>
      <c r="R15" s="19"/>
      <c r="S15" s="19">
        <f>SUM(D15)-SUM(Q15:Q15)</f>
        <v>-154.88</v>
      </c>
      <c r="T15" s="21">
        <f>S15-R15</f>
        <v>-154.88</v>
      </c>
      <c r="U15" s="17">
        <v>155</v>
      </c>
    </row>
    <row r="16" spans="1:21" ht="38.25">
      <c r="A16" s="15">
        <v>1.3</v>
      </c>
      <c r="B16" s="22" t="s">
        <v>29</v>
      </c>
      <c r="C16" s="17">
        <v>2279</v>
      </c>
      <c r="D16" s="18">
        <v>200</v>
      </c>
      <c r="E16" s="19"/>
      <c r="F16" s="19"/>
      <c r="G16" s="19">
        <f>199.65</f>
        <v>199.65</v>
      </c>
      <c r="H16" s="19"/>
      <c r="I16" s="19">
        <f>94.38</f>
        <v>94.38</v>
      </c>
      <c r="J16" s="19"/>
      <c r="K16" s="19"/>
      <c r="L16" s="19"/>
      <c r="M16" s="19"/>
      <c r="N16" s="19"/>
      <c r="O16" s="19"/>
      <c r="P16" s="19"/>
      <c r="Q16" s="19">
        <f>SUM(E16:P16)</f>
        <v>294.03</v>
      </c>
      <c r="R16" s="19"/>
      <c r="S16" s="19">
        <f t="shared" si="3"/>
        <v>-94.02999999999997</v>
      </c>
      <c r="T16" s="21">
        <f>S16-R16</f>
        <v>-94.02999999999997</v>
      </c>
      <c r="U16" s="17">
        <v>94</v>
      </c>
    </row>
    <row r="17" spans="1:21" ht="12.75" hidden="1">
      <c r="A17" s="11">
        <v>2</v>
      </c>
      <c r="B17" s="12" t="s">
        <v>30</v>
      </c>
      <c r="C17" s="13"/>
      <c r="D17" s="14">
        <f>SUM(D18:D19)</f>
        <v>0</v>
      </c>
      <c r="E17" s="14">
        <f aca="true" t="shared" si="4" ref="E17:T17">SUM(E18:E19)</f>
        <v>0</v>
      </c>
      <c r="F17" s="14">
        <f t="shared" si="4"/>
        <v>0</v>
      </c>
      <c r="G17" s="14">
        <f t="shared" si="4"/>
        <v>0</v>
      </c>
      <c r="H17" s="14">
        <f t="shared" si="4"/>
        <v>0</v>
      </c>
      <c r="I17" s="14">
        <f t="shared" si="4"/>
        <v>0</v>
      </c>
      <c r="J17" s="14">
        <f t="shared" si="4"/>
        <v>0</v>
      </c>
      <c r="K17" s="14">
        <f t="shared" si="4"/>
        <v>0</v>
      </c>
      <c r="L17" s="14">
        <f t="shared" si="4"/>
        <v>0</v>
      </c>
      <c r="M17" s="14">
        <f t="shared" si="4"/>
        <v>0</v>
      </c>
      <c r="N17" s="14">
        <f t="shared" si="4"/>
        <v>0</v>
      </c>
      <c r="O17" s="14">
        <f t="shared" si="4"/>
        <v>0</v>
      </c>
      <c r="P17" s="14">
        <f t="shared" si="4"/>
        <v>0</v>
      </c>
      <c r="Q17" s="14">
        <f t="shared" si="4"/>
        <v>0</v>
      </c>
      <c r="R17" s="14">
        <f t="shared" si="4"/>
        <v>0</v>
      </c>
      <c r="S17" s="14">
        <f>SUM(S18:S19)</f>
        <v>0</v>
      </c>
      <c r="T17" s="14">
        <f t="shared" si="4"/>
        <v>0</v>
      </c>
      <c r="U17" s="13"/>
    </row>
    <row r="18" spans="1:21" ht="25.5" hidden="1">
      <c r="A18" s="15">
        <v>2.2</v>
      </c>
      <c r="B18" s="22" t="s">
        <v>31</v>
      </c>
      <c r="C18" s="17">
        <v>2279</v>
      </c>
      <c r="D18" s="23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>
        <f>SUM(E18:P18)</f>
        <v>0</v>
      </c>
      <c r="R18" s="19"/>
      <c r="S18" s="19">
        <f t="shared" si="3"/>
        <v>0</v>
      </c>
      <c r="T18" s="19">
        <f>S18-R18</f>
        <v>0</v>
      </c>
      <c r="U18" s="17"/>
    </row>
    <row r="19" spans="1:21" ht="38.25" hidden="1">
      <c r="A19" s="15">
        <v>2.3</v>
      </c>
      <c r="B19" s="22" t="s">
        <v>32</v>
      </c>
      <c r="C19" s="17">
        <v>2279</v>
      </c>
      <c r="D19" s="23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>
        <f>SUM(E19:P19)</f>
        <v>0</v>
      </c>
      <c r="R19" s="19"/>
      <c r="S19" s="19">
        <f t="shared" si="3"/>
        <v>0</v>
      </c>
      <c r="T19" s="19">
        <f>S19-R19</f>
        <v>0</v>
      </c>
      <c r="U19" s="17"/>
    </row>
    <row r="20" spans="1:21" ht="12.75" hidden="1">
      <c r="A20" s="11">
        <v>3</v>
      </c>
      <c r="B20" s="12" t="s">
        <v>33</v>
      </c>
      <c r="C20" s="13"/>
      <c r="D20" s="14">
        <f>SUM(D21:D22)</f>
        <v>0</v>
      </c>
      <c r="E20" s="14">
        <f aca="true" t="shared" si="5" ref="E20:T20">SUM(E21:E22)</f>
        <v>0</v>
      </c>
      <c r="F20" s="14">
        <f t="shared" si="5"/>
        <v>0</v>
      </c>
      <c r="G20" s="14">
        <f t="shared" si="5"/>
        <v>0</v>
      </c>
      <c r="H20" s="14">
        <f t="shared" si="5"/>
        <v>0</v>
      </c>
      <c r="I20" s="14">
        <f t="shared" si="5"/>
        <v>0</v>
      </c>
      <c r="J20" s="14">
        <f t="shared" si="5"/>
        <v>0</v>
      </c>
      <c r="K20" s="14">
        <f t="shared" si="5"/>
        <v>0</v>
      </c>
      <c r="L20" s="14">
        <f t="shared" si="5"/>
        <v>0</v>
      </c>
      <c r="M20" s="14">
        <f t="shared" si="5"/>
        <v>0</v>
      </c>
      <c r="N20" s="14">
        <f t="shared" si="5"/>
        <v>0</v>
      </c>
      <c r="O20" s="14">
        <f t="shared" si="5"/>
        <v>0</v>
      </c>
      <c r="P20" s="14">
        <f t="shared" si="5"/>
        <v>0</v>
      </c>
      <c r="Q20" s="14">
        <f t="shared" si="5"/>
        <v>0</v>
      </c>
      <c r="R20" s="14">
        <f t="shared" si="5"/>
        <v>0</v>
      </c>
      <c r="S20" s="14">
        <f t="shared" si="5"/>
        <v>0</v>
      </c>
      <c r="T20" s="14">
        <f t="shared" si="5"/>
        <v>0</v>
      </c>
      <c r="U20" s="13"/>
    </row>
    <row r="21" spans="1:21" ht="12.75" hidden="1">
      <c r="A21" s="15">
        <v>3.1</v>
      </c>
      <c r="B21" s="22" t="s">
        <v>34</v>
      </c>
      <c r="C21" s="17">
        <v>2279</v>
      </c>
      <c r="D21" s="23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f>SUM(E21:P21)</f>
        <v>0</v>
      </c>
      <c r="R21" s="19"/>
      <c r="S21" s="19">
        <f t="shared" si="3"/>
        <v>0</v>
      </c>
      <c r="T21" s="19">
        <f>S21-R21</f>
        <v>0</v>
      </c>
      <c r="U21" s="17"/>
    </row>
    <row r="22" spans="1:21" ht="12.75" hidden="1">
      <c r="A22" s="15">
        <v>3.2</v>
      </c>
      <c r="B22" s="22" t="s">
        <v>35</v>
      </c>
      <c r="C22" s="17">
        <v>2279</v>
      </c>
      <c r="D22" s="23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>
        <f>SUM(E22:P22)</f>
        <v>0</v>
      </c>
      <c r="R22" s="19"/>
      <c r="S22" s="19">
        <f t="shared" si="3"/>
        <v>0</v>
      </c>
      <c r="T22" s="19">
        <f>S22-R22</f>
        <v>0</v>
      </c>
      <c r="U22" s="17"/>
    </row>
    <row r="23" spans="1:21" ht="12.75">
      <c r="A23" s="42">
        <v>2</v>
      </c>
      <c r="B23" s="43" t="s">
        <v>36</v>
      </c>
      <c r="C23" s="40"/>
      <c r="D23" s="41">
        <f aca="true" t="shared" si="6" ref="D23:U23">SUM(D24:D26)</f>
        <v>3600</v>
      </c>
      <c r="E23" s="41">
        <f t="shared" si="6"/>
        <v>0</v>
      </c>
      <c r="F23" s="41">
        <f t="shared" si="6"/>
        <v>0</v>
      </c>
      <c r="G23" s="41">
        <f t="shared" si="6"/>
        <v>0</v>
      </c>
      <c r="H23" s="41">
        <f t="shared" si="6"/>
        <v>0</v>
      </c>
      <c r="I23" s="41">
        <f t="shared" si="6"/>
        <v>0</v>
      </c>
      <c r="J23" s="41">
        <f t="shared" si="6"/>
        <v>0</v>
      </c>
      <c r="K23" s="41">
        <f t="shared" si="6"/>
        <v>0</v>
      </c>
      <c r="L23" s="41">
        <f t="shared" si="6"/>
        <v>0</v>
      </c>
      <c r="M23" s="41">
        <f t="shared" si="6"/>
        <v>0</v>
      </c>
      <c r="N23" s="41">
        <f t="shared" si="6"/>
        <v>0</v>
      </c>
      <c r="O23" s="41">
        <f t="shared" si="6"/>
        <v>0</v>
      </c>
      <c r="P23" s="41">
        <f t="shared" si="6"/>
        <v>0</v>
      </c>
      <c r="Q23" s="41">
        <f t="shared" si="6"/>
        <v>0</v>
      </c>
      <c r="R23" s="41">
        <f t="shared" si="6"/>
        <v>0</v>
      </c>
      <c r="S23" s="41">
        <f t="shared" si="6"/>
        <v>3600</v>
      </c>
      <c r="T23" s="41">
        <f t="shared" si="6"/>
        <v>3600</v>
      </c>
      <c r="U23" s="41">
        <f t="shared" si="6"/>
        <v>-1200</v>
      </c>
    </row>
    <row r="24" spans="1:21" ht="38.25">
      <c r="A24" s="15">
        <v>2.1</v>
      </c>
      <c r="B24" s="22" t="s">
        <v>37</v>
      </c>
      <c r="C24" s="17">
        <v>2279</v>
      </c>
      <c r="D24" s="24">
        <v>1600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19">
        <f aca="true" t="shared" si="7" ref="Q24:Q32">SUM(E24:P24)</f>
        <v>0</v>
      </c>
      <c r="R24" s="19"/>
      <c r="S24" s="19">
        <f t="shared" si="3"/>
        <v>1600</v>
      </c>
      <c r="T24" s="19">
        <f aca="true" t="shared" si="8" ref="T24:T32">S24-R24</f>
        <v>1600</v>
      </c>
      <c r="U24" s="17">
        <v>-200</v>
      </c>
    </row>
    <row r="25" spans="1:21" ht="38.25">
      <c r="A25" s="15">
        <v>2.2</v>
      </c>
      <c r="B25" s="22" t="s">
        <v>38</v>
      </c>
      <c r="C25" s="17">
        <v>2279</v>
      </c>
      <c r="D25" s="18">
        <v>2000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19">
        <f t="shared" si="7"/>
        <v>0</v>
      </c>
      <c r="R25" s="19"/>
      <c r="S25" s="19">
        <f t="shared" si="3"/>
        <v>2000</v>
      </c>
      <c r="T25" s="19">
        <f t="shared" si="8"/>
        <v>2000</v>
      </c>
      <c r="U25" s="17">
        <v>-1000</v>
      </c>
    </row>
    <row r="26" spans="1:21" ht="25.5">
      <c r="A26" s="44">
        <v>2.3</v>
      </c>
      <c r="B26" s="34" t="s">
        <v>39</v>
      </c>
      <c r="C26" s="45">
        <v>2390</v>
      </c>
      <c r="D26" s="24">
        <f>2100-2100</f>
        <v>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>
        <f t="shared" si="7"/>
        <v>0</v>
      </c>
      <c r="R26" s="19"/>
      <c r="S26" s="19">
        <f t="shared" si="3"/>
        <v>0</v>
      </c>
      <c r="T26" s="19">
        <f t="shared" si="8"/>
        <v>0</v>
      </c>
      <c r="U26" s="45"/>
    </row>
    <row r="27" spans="1:21" ht="12.75">
      <c r="A27" s="42">
        <v>3</v>
      </c>
      <c r="B27" s="43" t="s">
        <v>40</v>
      </c>
      <c r="C27" s="40"/>
      <c r="D27" s="41">
        <f aca="true" t="shared" si="9" ref="D27:U27">SUM(D28:D33)</f>
        <v>18771</v>
      </c>
      <c r="E27" s="41">
        <f t="shared" si="9"/>
        <v>0</v>
      </c>
      <c r="F27" s="41">
        <f t="shared" si="9"/>
        <v>1782.23</v>
      </c>
      <c r="G27" s="41">
        <f t="shared" si="9"/>
        <v>0</v>
      </c>
      <c r="H27" s="41">
        <f t="shared" si="9"/>
        <v>0</v>
      </c>
      <c r="I27" s="41">
        <f t="shared" si="9"/>
        <v>0</v>
      </c>
      <c r="J27" s="41">
        <f t="shared" si="9"/>
        <v>0</v>
      </c>
      <c r="K27" s="41">
        <f t="shared" si="9"/>
        <v>0</v>
      </c>
      <c r="L27" s="41">
        <f t="shared" si="9"/>
        <v>0</v>
      </c>
      <c r="M27" s="41">
        <f t="shared" si="9"/>
        <v>0</v>
      </c>
      <c r="N27" s="41">
        <f t="shared" si="9"/>
        <v>0</v>
      </c>
      <c r="O27" s="41">
        <f t="shared" si="9"/>
        <v>0</v>
      </c>
      <c r="P27" s="41">
        <f t="shared" si="9"/>
        <v>0</v>
      </c>
      <c r="Q27" s="41">
        <f t="shared" si="9"/>
        <v>1782.23</v>
      </c>
      <c r="R27" s="41">
        <f t="shared" si="9"/>
        <v>0</v>
      </c>
      <c r="S27" s="41">
        <f t="shared" si="9"/>
        <v>16988.77</v>
      </c>
      <c r="T27" s="41">
        <f t="shared" si="9"/>
        <v>16988.77</v>
      </c>
      <c r="U27" s="41">
        <f t="shared" si="9"/>
        <v>-3600</v>
      </c>
    </row>
    <row r="28" spans="1:21" ht="25.5">
      <c r="A28" s="15">
        <v>3.1</v>
      </c>
      <c r="B28" s="22" t="s">
        <v>41</v>
      </c>
      <c r="C28" s="17">
        <v>2279</v>
      </c>
      <c r="D28" s="18">
        <f>14571-2000</f>
        <v>12571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19">
        <f t="shared" si="7"/>
        <v>0</v>
      </c>
      <c r="R28" s="19"/>
      <c r="S28" s="19">
        <f t="shared" si="3"/>
        <v>12571</v>
      </c>
      <c r="T28" s="19">
        <f t="shared" si="8"/>
        <v>12571</v>
      </c>
      <c r="U28" s="17">
        <v>-2500</v>
      </c>
    </row>
    <row r="29" spans="1:21" ht="38.25">
      <c r="A29" s="15">
        <v>3.2</v>
      </c>
      <c r="B29" s="22" t="s">
        <v>42</v>
      </c>
      <c r="C29" s="17">
        <v>2279</v>
      </c>
      <c r="D29" s="24">
        <f>3000-3000</f>
        <v>0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9">
        <f t="shared" si="7"/>
        <v>0</v>
      </c>
      <c r="R29" s="19"/>
      <c r="S29" s="19">
        <f t="shared" si="3"/>
        <v>0</v>
      </c>
      <c r="T29" s="19">
        <f t="shared" si="8"/>
        <v>0</v>
      </c>
      <c r="U29" s="17"/>
    </row>
    <row r="30" spans="1:21" ht="38.25">
      <c r="A30" s="26">
        <v>3.3</v>
      </c>
      <c r="B30" s="22" t="s">
        <v>43</v>
      </c>
      <c r="C30" s="17">
        <v>2279</v>
      </c>
      <c r="D30" s="24">
        <v>2000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19">
        <f t="shared" si="7"/>
        <v>0</v>
      </c>
      <c r="R30" s="19"/>
      <c r="S30" s="19">
        <f t="shared" si="3"/>
        <v>2000</v>
      </c>
      <c r="T30" s="19">
        <f t="shared" si="8"/>
        <v>2000</v>
      </c>
      <c r="U30" s="17">
        <v>-300</v>
      </c>
    </row>
    <row r="31" spans="1:21" ht="38.25">
      <c r="A31" s="26">
        <v>3.4</v>
      </c>
      <c r="B31" s="22" t="s">
        <v>44</v>
      </c>
      <c r="C31" s="17">
        <v>2279</v>
      </c>
      <c r="D31" s="24">
        <v>1200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19">
        <f t="shared" si="7"/>
        <v>0</v>
      </c>
      <c r="R31" s="19"/>
      <c r="S31" s="19">
        <f t="shared" si="3"/>
        <v>1200</v>
      </c>
      <c r="T31" s="19">
        <f t="shared" si="8"/>
        <v>1200</v>
      </c>
      <c r="U31" s="17">
        <v>-500</v>
      </c>
    </row>
    <row r="32" spans="1:21" ht="38.25">
      <c r="A32" s="26">
        <v>3.5</v>
      </c>
      <c r="B32" s="22" t="s">
        <v>45</v>
      </c>
      <c r="C32" s="17">
        <v>2279</v>
      </c>
      <c r="D32" s="24">
        <v>1000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19">
        <f t="shared" si="7"/>
        <v>0</v>
      </c>
      <c r="R32" s="19"/>
      <c r="S32" s="19">
        <f t="shared" si="3"/>
        <v>1000</v>
      </c>
      <c r="T32" s="19">
        <f t="shared" si="8"/>
        <v>1000</v>
      </c>
      <c r="U32" s="17">
        <v>-300</v>
      </c>
    </row>
    <row r="33" spans="1:21" ht="25.5">
      <c r="A33" s="26">
        <v>3.6</v>
      </c>
      <c r="B33" s="22" t="s">
        <v>46</v>
      </c>
      <c r="C33" s="17">
        <v>2279</v>
      </c>
      <c r="D33" s="24">
        <v>2000</v>
      </c>
      <c r="E33" s="25"/>
      <c r="F33" s="25">
        <f>1782.23</f>
        <v>1782.23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19">
        <f>SUM(E33:P33)</f>
        <v>1782.23</v>
      </c>
      <c r="R33" s="19"/>
      <c r="S33" s="19">
        <f>SUM(D33)-SUM(Q33:Q33)</f>
        <v>217.76999999999998</v>
      </c>
      <c r="T33" s="19">
        <f>S33-R33</f>
        <v>217.76999999999998</v>
      </c>
      <c r="U33" s="17"/>
    </row>
    <row r="34" spans="1:21" ht="25.5">
      <c r="A34" s="42" t="s">
        <v>13</v>
      </c>
      <c r="B34" s="43" t="s">
        <v>47</v>
      </c>
      <c r="C34" s="40"/>
      <c r="D34" s="41">
        <f aca="true" t="shared" si="10" ref="D34:U34">SUM(D35:D38)</f>
        <v>780</v>
      </c>
      <c r="E34" s="41">
        <f t="shared" si="10"/>
        <v>0</v>
      </c>
      <c r="F34" s="41">
        <f t="shared" si="10"/>
        <v>14.72</v>
      </c>
      <c r="G34" s="41">
        <f t="shared" si="10"/>
        <v>0</v>
      </c>
      <c r="H34" s="41">
        <f t="shared" si="10"/>
        <v>0</v>
      </c>
      <c r="I34" s="41">
        <f t="shared" si="10"/>
        <v>0</v>
      </c>
      <c r="J34" s="41">
        <f t="shared" si="10"/>
        <v>0</v>
      </c>
      <c r="K34" s="41">
        <f t="shared" si="10"/>
        <v>0</v>
      </c>
      <c r="L34" s="41">
        <f t="shared" si="10"/>
        <v>0</v>
      </c>
      <c r="M34" s="41">
        <f t="shared" si="10"/>
        <v>0</v>
      </c>
      <c r="N34" s="41">
        <f t="shared" si="10"/>
        <v>0</v>
      </c>
      <c r="O34" s="41">
        <f t="shared" si="10"/>
        <v>0</v>
      </c>
      <c r="P34" s="41">
        <f t="shared" si="10"/>
        <v>0</v>
      </c>
      <c r="Q34" s="41">
        <f t="shared" si="10"/>
        <v>14.72</v>
      </c>
      <c r="R34" s="41">
        <f t="shared" si="10"/>
        <v>0</v>
      </c>
      <c r="S34" s="41">
        <f t="shared" si="10"/>
        <v>765.28</v>
      </c>
      <c r="T34" s="41">
        <f t="shared" si="10"/>
        <v>765.28</v>
      </c>
      <c r="U34" s="41">
        <f t="shared" si="10"/>
        <v>-765</v>
      </c>
    </row>
    <row r="35" spans="1:21" ht="12.75">
      <c r="A35" s="15">
        <v>1</v>
      </c>
      <c r="B35" s="22" t="s">
        <v>48</v>
      </c>
      <c r="C35" s="17">
        <v>2390</v>
      </c>
      <c r="D35" s="18">
        <v>600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19">
        <f>SUM(E35:P35)</f>
        <v>0</v>
      </c>
      <c r="R35" s="19"/>
      <c r="S35" s="19">
        <f t="shared" si="3"/>
        <v>600</v>
      </c>
      <c r="T35" s="19">
        <f>S35-R35</f>
        <v>600</v>
      </c>
      <c r="U35" s="17">
        <v>-600</v>
      </c>
    </row>
    <row r="36" spans="1:21" ht="12.75">
      <c r="A36" s="15">
        <v>2</v>
      </c>
      <c r="B36" s="22" t="s">
        <v>49</v>
      </c>
      <c r="C36" s="17">
        <v>2390</v>
      </c>
      <c r="D36" s="18">
        <v>60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19">
        <f>SUM(E36:P36)</f>
        <v>0</v>
      </c>
      <c r="R36" s="19"/>
      <c r="S36" s="19">
        <f t="shared" si="3"/>
        <v>60</v>
      </c>
      <c r="T36" s="19">
        <f>S36-R36</f>
        <v>60</v>
      </c>
      <c r="U36" s="17">
        <v>-60</v>
      </c>
    </row>
    <row r="37" spans="1:21" ht="12.75">
      <c r="A37" s="15">
        <v>3</v>
      </c>
      <c r="B37" s="22" t="s">
        <v>50</v>
      </c>
      <c r="C37" s="17">
        <v>2390</v>
      </c>
      <c r="D37" s="18">
        <v>40</v>
      </c>
      <c r="E37" s="25"/>
      <c r="F37" s="25">
        <f>14.72</f>
        <v>14.72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19">
        <f>SUM(E37:P37)</f>
        <v>14.72</v>
      </c>
      <c r="R37" s="19"/>
      <c r="S37" s="19">
        <f t="shared" si="3"/>
        <v>25.28</v>
      </c>
      <c r="T37" s="19">
        <f>S37-R37</f>
        <v>25.28</v>
      </c>
      <c r="U37" s="17">
        <v>-25</v>
      </c>
    </row>
    <row r="38" spans="1:21" ht="12.75">
      <c r="A38" s="15">
        <v>4</v>
      </c>
      <c r="B38" s="22" t="s">
        <v>51</v>
      </c>
      <c r="C38" s="17">
        <v>2390</v>
      </c>
      <c r="D38" s="18">
        <v>80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19">
        <f>SUM(E38:P38)</f>
        <v>0</v>
      </c>
      <c r="R38" s="19"/>
      <c r="S38" s="19">
        <f t="shared" si="3"/>
        <v>80</v>
      </c>
      <c r="T38" s="19">
        <f>S38-R38</f>
        <v>80</v>
      </c>
      <c r="U38" s="17">
        <v>-80</v>
      </c>
    </row>
    <row r="39" spans="1:21" ht="12.75" hidden="1">
      <c r="A39" s="9" t="s">
        <v>14</v>
      </c>
      <c r="B39" s="10" t="s">
        <v>52</v>
      </c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7"/>
    </row>
    <row r="40" spans="1:21" ht="12.75" hidden="1">
      <c r="A40" s="9" t="s">
        <v>15</v>
      </c>
      <c r="B40" s="10" t="s">
        <v>53</v>
      </c>
      <c r="C40" s="27">
        <v>5234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7"/>
    </row>
    <row r="41" spans="1:21" ht="12.75">
      <c r="A41" s="1"/>
      <c r="B41" s="1"/>
      <c r="C41" s="1"/>
      <c r="D41" s="1"/>
      <c r="U41" s="1"/>
    </row>
    <row r="42" spans="1:21" ht="12.75">
      <c r="A42" s="30" t="s">
        <v>54</v>
      </c>
      <c r="B42" s="31"/>
      <c r="C42" s="31"/>
      <c r="D42" s="31"/>
      <c r="U42" s="31"/>
    </row>
    <row r="43" spans="1:21" ht="12.75" customHeight="1">
      <c r="A43" s="59" t="s">
        <v>2</v>
      </c>
      <c r="B43" s="48" t="s">
        <v>3</v>
      </c>
      <c r="C43" s="48" t="s">
        <v>4</v>
      </c>
      <c r="D43" s="48" t="s">
        <v>55</v>
      </c>
      <c r="E43" s="53" t="s">
        <v>6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  <c r="S43" s="51" t="s">
        <v>7</v>
      </c>
      <c r="T43" s="51" t="s">
        <v>8</v>
      </c>
      <c r="U43" s="48"/>
    </row>
    <row r="44" spans="1:21" ht="12.75" customHeight="1">
      <c r="A44" s="59"/>
      <c r="B44" s="49"/>
      <c r="C44" s="49"/>
      <c r="D44" s="49"/>
      <c r="E44" s="53" t="s">
        <v>9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8" t="s">
        <v>10</v>
      </c>
      <c r="R44" s="51" t="s">
        <v>56</v>
      </c>
      <c r="S44" s="56"/>
      <c r="T44" s="56"/>
      <c r="U44" s="49"/>
    </row>
    <row r="45" spans="1:21" ht="12.75">
      <c r="A45" s="59"/>
      <c r="B45" s="50"/>
      <c r="C45" s="50"/>
      <c r="D45" s="50"/>
      <c r="E45" s="8" t="s">
        <v>12</v>
      </c>
      <c r="F45" s="8" t="s">
        <v>13</v>
      </c>
      <c r="G45" s="8" t="s">
        <v>14</v>
      </c>
      <c r="H45" s="8" t="s">
        <v>15</v>
      </c>
      <c r="I45" s="8" t="s">
        <v>16</v>
      </c>
      <c r="J45" s="8" t="s">
        <v>17</v>
      </c>
      <c r="K45" s="8" t="s">
        <v>18</v>
      </c>
      <c r="L45" s="8" t="s">
        <v>19</v>
      </c>
      <c r="M45" s="8" t="s">
        <v>20</v>
      </c>
      <c r="N45" s="8" t="s">
        <v>21</v>
      </c>
      <c r="O45" s="8" t="s">
        <v>22</v>
      </c>
      <c r="P45" s="7" t="s">
        <v>23</v>
      </c>
      <c r="Q45" s="8"/>
      <c r="R45" s="52"/>
      <c r="S45" s="52"/>
      <c r="T45" s="52"/>
      <c r="U45" s="50"/>
    </row>
    <row r="46" spans="1:21" ht="12.75">
      <c r="A46" s="57" t="s">
        <v>57</v>
      </c>
      <c r="B46" s="58"/>
      <c r="C46" s="46"/>
      <c r="D46" s="46">
        <f>D47</f>
        <v>3850</v>
      </c>
      <c r="E46" s="46">
        <f aca="true" t="shared" si="11" ref="E46:T46">E47</f>
        <v>0</v>
      </c>
      <c r="F46" s="46">
        <f t="shared" si="11"/>
        <v>0</v>
      </c>
      <c r="G46" s="46">
        <f t="shared" si="11"/>
        <v>0</v>
      </c>
      <c r="H46" s="46">
        <f t="shared" si="11"/>
        <v>0</v>
      </c>
      <c r="I46" s="46">
        <f t="shared" si="11"/>
        <v>0</v>
      </c>
      <c r="J46" s="46">
        <f t="shared" si="11"/>
        <v>0</v>
      </c>
      <c r="K46" s="46">
        <f t="shared" si="11"/>
        <v>0</v>
      </c>
      <c r="L46" s="46">
        <f t="shared" si="11"/>
        <v>0</v>
      </c>
      <c r="M46" s="46">
        <f t="shared" si="11"/>
        <v>0</v>
      </c>
      <c r="N46" s="46">
        <f t="shared" si="11"/>
        <v>0</v>
      </c>
      <c r="O46" s="46">
        <f t="shared" si="11"/>
        <v>0</v>
      </c>
      <c r="P46" s="46">
        <f t="shared" si="11"/>
        <v>0</v>
      </c>
      <c r="Q46" s="46">
        <f t="shared" si="11"/>
        <v>0</v>
      </c>
      <c r="R46" s="46">
        <f t="shared" si="11"/>
        <v>0</v>
      </c>
      <c r="S46" s="46">
        <f t="shared" si="11"/>
        <v>3850</v>
      </c>
      <c r="T46" s="46">
        <f t="shared" si="11"/>
        <v>3850</v>
      </c>
      <c r="U46" s="46"/>
    </row>
    <row r="47" spans="1:21" ht="12.75">
      <c r="A47" s="32">
        <v>1</v>
      </c>
      <c r="B47" s="33" t="s">
        <v>58</v>
      </c>
      <c r="C47" s="34">
        <v>2279</v>
      </c>
      <c r="D47" s="24">
        <v>3850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19">
        <f>SUM(E47:P47)</f>
        <v>0</v>
      </c>
      <c r="R47" s="19"/>
      <c r="S47" s="19">
        <f>SUM(D47)-SUM(Q47:Q47)</f>
        <v>3850</v>
      </c>
      <c r="T47" s="19">
        <f>S47-R47</f>
        <v>3850</v>
      </c>
      <c r="U47" s="34"/>
    </row>
    <row r="49" spans="2:21" ht="12.75">
      <c r="B49" s="35" t="s">
        <v>59</v>
      </c>
      <c r="C49" s="36"/>
      <c r="D49" s="36">
        <f>SUM(D50:D54)</f>
        <v>24345</v>
      </c>
      <c r="E49" s="36">
        <f aca="true" t="shared" si="12" ref="E49:T49">SUM(E50:E54)</f>
        <v>0</v>
      </c>
      <c r="F49" s="36">
        <f t="shared" si="12"/>
        <v>1796.95</v>
      </c>
      <c r="G49" s="36">
        <f t="shared" si="12"/>
        <v>572</v>
      </c>
      <c r="H49" s="36">
        <f t="shared" si="12"/>
        <v>154.88</v>
      </c>
      <c r="I49" s="36">
        <f t="shared" si="12"/>
        <v>94.38</v>
      </c>
      <c r="J49" s="36">
        <f t="shared" si="12"/>
        <v>0</v>
      </c>
      <c r="K49" s="36">
        <f t="shared" si="12"/>
        <v>0</v>
      </c>
      <c r="L49" s="36">
        <f t="shared" si="12"/>
        <v>0</v>
      </c>
      <c r="M49" s="36">
        <f t="shared" si="12"/>
        <v>0</v>
      </c>
      <c r="N49" s="36">
        <f t="shared" si="12"/>
        <v>0</v>
      </c>
      <c r="O49" s="36">
        <f t="shared" si="12"/>
        <v>0</v>
      </c>
      <c r="P49" s="36">
        <f t="shared" si="12"/>
        <v>0</v>
      </c>
      <c r="Q49" s="36">
        <f t="shared" si="12"/>
        <v>2618.2099999999996</v>
      </c>
      <c r="R49" s="36">
        <f t="shared" si="12"/>
        <v>0</v>
      </c>
      <c r="S49" s="36">
        <f t="shared" si="12"/>
        <v>21726.79</v>
      </c>
      <c r="T49" s="36">
        <f t="shared" si="12"/>
        <v>21726.79</v>
      </c>
      <c r="U49" s="36"/>
    </row>
    <row r="50" spans="2:21" ht="12.75">
      <c r="B50" s="3">
        <v>2279</v>
      </c>
      <c r="C50" s="35">
        <v>2279</v>
      </c>
      <c r="D50" s="37">
        <f>SUM(D15:D16,D18:D19,D21:D22,D24:D25,D28:D33)</f>
        <v>22571</v>
      </c>
      <c r="E50" s="37">
        <f aca="true" t="shared" si="13" ref="E50:T50">SUM(E15:E16,E18:E19,E21:E22,E24:E25,E28:E33)</f>
        <v>0</v>
      </c>
      <c r="F50" s="37">
        <f t="shared" si="13"/>
        <v>1782.23</v>
      </c>
      <c r="G50" s="37">
        <f t="shared" si="13"/>
        <v>199.65</v>
      </c>
      <c r="H50" s="37">
        <f t="shared" si="13"/>
        <v>154.88</v>
      </c>
      <c r="I50" s="37">
        <f t="shared" si="13"/>
        <v>94.38</v>
      </c>
      <c r="J50" s="37">
        <f t="shared" si="13"/>
        <v>0</v>
      </c>
      <c r="K50" s="37">
        <f t="shared" si="13"/>
        <v>0</v>
      </c>
      <c r="L50" s="37">
        <f t="shared" si="13"/>
        <v>0</v>
      </c>
      <c r="M50" s="37">
        <f t="shared" si="13"/>
        <v>0</v>
      </c>
      <c r="N50" s="37">
        <f t="shared" si="13"/>
        <v>0</v>
      </c>
      <c r="O50" s="37">
        <f t="shared" si="13"/>
        <v>0</v>
      </c>
      <c r="P50" s="37">
        <f t="shared" si="13"/>
        <v>0</v>
      </c>
      <c r="Q50" s="37">
        <f t="shared" si="13"/>
        <v>2231.14</v>
      </c>
      <c r="R50" s="37">
        <f t="shared" si="13"/>
        <v>0</v>
      </c>
      <c r="S50" s="37">
        <f t="shared" si="13"/>
        <v>20339.86</v>
      </c>
      <c r="T50" s="37">
        <f t="shared" si="13"/>
        <v>20339.86</v>
      </c>
      <c r="U50" s="35"/>
    </row>
    <row r="51" spans="2:21" ht="12.75">
      <c r="B51" s="3">
        <v>2390</v>
      </c>
      <c r="C51" s="35">
        <v>2390</v>
      </c>
      <c r="D51" s="37">
        <f>SUM(D26,D35,D36,D37,D38)</f>
        <v>780</v>
      </c>
      <c r="E51" s="37">
        <f aca="true" t="shared" si="14" ref="E51:T51">SUM(E26,E35,E36,E37,E38)</f>
        <v>0</v>
      </c>
      <c r="F51" s="37">
        <f t="shared" si="14"/>
        <v>14.72</v>
      </c>
      <c r="G51" s="37">
        <f t="shared" si="14"/>
        <v>0</v>
      </c>
      <c r="H51" s="37">
        <f t="shared" si="14"/>
        <v>0</v>
      </c>
      <c r="I51" s="37">
        <f t="shared" si="14"/>
        <v>0</v>
      </c>
      <c r="J51" s="37">
        <f t="shared" si="14"/>
        <v>0</v>
      </c>
      <c r="K51" s="37">
        <f t="shared" si="14"/>
        <v>0</v>
      </c>
      <c r="L51" s="37">
        <f t="shared" si="14"/>
        <v>0</v>
      </c>
      <c r="M51" s="37">
        <f t="shared" si="14"/>
        <v>0</v>
      </c>
      <c r="N51" s="37">
        <f t="shared" si="14"/>
        <v>0</v>
      </c>
      <c r="O51" s="37">
        <f t="shared" si="14"/>
        <v>0</v>
      </c>
      <c r="P51" s="37">
        <f t="shared" si="14"/>
        <v>0</v>
      </c>
      <c r="Q51" s="37">
        <f t="shared" si="14"/>
        <v>14.72</v>
      </c>
      <c r="R51" s="37">
        <f t="shared" si="14"/>
        <v>0</v>
      </c>
      <c r="S51" s="37">
        <f t="shared" si="14"/>
        <v>765.28</v>
      </c>
      <c r="T51" s="37">
        <f t="shared" si="14"/>
        <v>765.28</v>
      </c>
      <c r="U51" s="35"/>
    </row>
    <row r="52" spans="2:21" ht="12.75">
      <c r="B52" s="3">
        <v>5234</v>
      </c>
      <c r="C52" s="35">
        <v>5234</v>
      </c>
      <c r="D52" s="37">
        <f>D40</f>
        <v>0</v>
      </c>
      <c r="E52" s="37">
        <f aca="true" t="shared" si="15" ref="E52:T52">E40</f>
        <v>0</v>
      </c>
      <c r="F52" s="37">
        <f t="shared" si="15"/>
        <v>0</v>
      </c>
      <c r="G52" s="37">
        <f t="shared" si="15"/>
        <v>0</v>
      </c>
      <c r="H52" s="37">
        <f t="shared" si="15"/>
        <v>0</v>
      </c>
      <c r="I52" s="37">
        <f t="shared" si="15"/>
        <v>0</v>
      </c>
      <c r="J52" s="37">
        <f t="shared" si="15"/>
        <v>0</v>
      </c>
      <c r="K52" s="37">
        <f t="shared" si="15"/>
        <v>0</v>
      </c>
      <c r="L52" s="37">
        <f t="shared" si="15"/>
        <v>0</v>
      </c>
      <c r="M52" s="37">
        <f t="shared" si="15"/>
        <v>0</v>
      </c>
      <c r="N52" s="37">
        <f t="shared" si="15"/>
        <v>0</v>
      </c>
      <c r="O52" s="37">
        <f t="shared" si="15"/>
        <v>0</v>
      </c>
      <c r="P52" s="37">
        <f t="shared" si="15"/>
        <v>0</v>
      </c>
      <c r="Q52" s="37">
        <f t="shared" si="15"/>
        <v>0</v>
      </c>
      <c r="R52" s="37">
        <f t="shared" si="15"/>
        <v>0</v>
      </c>
      <c r="S52" s="37">
        <f t="shared" si="15"/>
        <v>0</v>
      </c>
      <c r="T52" s="37">
        <f t="shared" si="15"/>
        <v>0</v>
      </c>
      <c r="U52" s="35"/>
    </row>
    <row r="53" spans="2:21" ht="12.75">
      <c r="B53" s="3">
        <v>5239</v>
      </c>
      <c r="C53" s="35">
        <v>5239</v>
      </c>
      <c r="D53" s="37">
        <f>SUM(D14)</f>
        <v>994</v>
      </c>
      <c r="E53" s="37">
        <f aca="true" t="shared" si="16" ref="E53:T53">SUM(E14)</f>
        <v>0</v>
      </c>
      <c r="F53" s="37">
        <f t="shared" si="16"/>
        <v>0</v>
      </c>
      <c r="G53" s="37">
        <f t="shared" si="16"/>
        <v>372.35</v>
      </c>
      <c r="H53" s="37">
        <f t="shared" si="16"/>
        <v>0</v>
      </c>
      <c r="I53" s="37">
        <f t="shared" si="16"/>
        <v>0</v>
      </c>
      <c r="J53" s="37">
        <f t="shared" si="16"/>
        <v>0</v>
      </c>
      <c r="K53" s="37">
        <f t="shared" si="16"/>
        <v>0</v>
      </c>
      <c r="L53" s="37">
        <f t="shared" si="16"/>
        <v>0</v>
      </c>
      <c r="M53" s="37">
        <f t="shared" si="16"/>
        <v>0</v>
      </c>
      <c r="N53" s="37">
        <f t="shared" si="16"/>
        <v>0</v>
      </c>
      <c r="O53" s="37">
        <f t="shared" si="16"/>
        <v>0</v>
      </c>
      <c r="P53" s="37">
        <f t="shared" si="16"/>
        <v>0</v>
      </c>
      <c r="Q53" s="37">
        <f t="shared" si="16"/>
        <v>372.35</v>
      </c>
      <c r="R53" s="37">
        <f t="shared" si="16"/>
        <v>0</v>
      </c>
      <c r="S53" s="37">
        <f t="shared" si="16"/>
        <v>621.65</v>
      </c>
      <c r="T53" s="37">
        <f t="shared" si="16"/>
        <v>621.65</v>
      </c>
      <c r="U53" s="35"/>
    </row>
    <row r="54" spans="2:21" ht="12.75">
      <c r="B54" s="38" t="s">
        <v>60</v>
      </c>
      <c r="C54" s="39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9"/>
    </row>
    <row r="55" spans="5:20" ht="12.75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1" ht="12.75">
      <c r="B56" s="35" t="s">
        <v>61</v>
      </c>
      <c r="C56" s="36"/>
      <c r="D56" s="36">
        <f>D57</f>
        <v>3850</v>
      </c>
      <c r="E56" s="36">
        <f aca="true" t="shared" si="17" ref="E56:T56">E57</f>
        <v>0</v>
      </c>
      <c r="F56" s="36">
        <f t="shared" si="17"/>
        <v>0</v>
      </c>
      <c r="G56" s="36">
        <f t="shared" si="17"/>
        <v>0</v>
      </c>
      <c r="H56" s="36">
        <f t="shared" si="17"/>
        <v>0</v>
      </c>
      <c r="I56" s="36">
        <f t="shared" si="17"/>
        <v>0</v>
      </c>
      <c r="J56" s="36">
        <f t="shared" si="17"/>
        <v>0</v>
      </c>
      <c r="K56" s="36">
        <f t="shared" si="17"/>
        <v>0</v>
      </c>
      <c r="L56" s="36">
        <f t="shared" si="17"/>
        <v>0</v>
      </c>
      <c r="M56" s="36">
        <f t="shared" si="17"/>
        <v>0</v>
      </c>
      <c r="N56" s="36">
        <f t="shared" si="17"/>
        <v>0</v>
      </c>
      <c r="O56" s="36">
        <f t="shared" si="17"/>
        <v>0</v>
      </c>
      <c r="P56" s="36">
        <f t="shared" si="17"/>
        <v>0</v>
      </c>
      <c r="Q56" s="36">
        <f t="shared" si="17"/>
        <v>0</v>
      </c>
      <c r="R56" s="36">
        <f t="shared" si="17"/>
        <v>0</v>
      </c>
      <c r="S56" s="36">
        <f t="shared" si="17"/>
        <v>3850</v>
      </c>
      <c r="T56" s="36">
        <f t="shared" si="17"/>
        <v>3850</v>
      </c>
      <c r="U56" s="36"/>
    </row>
    <row r="57" spans="2:21" ht="12.75">
      <c r="B57" s="3">
        <v>2279</v>
      </c>
      <c r="C57" s="36"/>
      <c r="D57" s="37">
        <f>D47</f>
        <v>3850</v>
      </c>
      <c r="E57" s="37">
        <f aca="true" t="shared" si="18" ref="E57:T57">E47</f>
        <v>0</v>
      </c>
      <c r="F57" s="37">
        <f t="shared" si="18"/>
        <v>0</v>
      </c>
      <c r="G57" s="37">
        <f t="shared" si="18"/>
        <v>0</v>
      </c>
      <c r="H57" s="37">
        <f t="shared" si="18"/>
        <v>0</v>
      </c>
      <c r="I57" s="37">
        <f t="shared" si="18"/>
        <v>0</v>
      </c>
      <c r="J57" s="37">
        <f t="shared" si="18"/>
        <v>0</v>
      </c>
      <c r="K57" s="37">
        <f t="shared" si="18"/>
        <v>0</v>
      </c>
      <c r="L57" s="37">
        <f t="shared" si="18"/>
        <v>0</v>
      </c>
      <c r="M57" s="37">
        <f t="shared" si="18"/>
        <v>0</v>
      </c>
      <c r="N57" s="37">
        <f t="shared" si="18"/>
        <v>0</v>
      </c>
      <c r="O57" s="37">
        <f t="shared" si="18"/>
        <v>0</v>
      </c>
      <c r="P57" s="37">
        <f t="shared" si="18"/>
        <v>0</v>
      </c>
      <c r="Q57" s="37">
        <f t="shared" si="18"/>
        <v>0</v>
      </c>
      <c r="R57" s="37">
        <f t="shared" si="18"/>
        <v>0</v>
      </c>
      <c r="S57" s="37">
        <f t="shared" si="18"/>
        <v>3850</v>
      </c>
      <c r="T57" s="37">
        <f t="shared" si="18"/>
        <v>3850</v>
      </c>
      <c r="U57" s="36"/>
    </row>
  </sheetData>
  <sheetProtection/>
  <mergeCells count="23">
    <mergeCell ref="E9:P9"/>
    <mergeCell ref="T43:T45"/>
    <mergeCell ref="E44:P44"/>
    <mergeCell ref="A11:B11"/>
    <mergeCell ref="D43:D45"/>
    <mergeCell ref="A8:A10"/>
    <mergeCell ref="B8:B10"/>
    <mergeCell ref="C8:C10"/>
    <mergeCell ref="D8:D10"/>
    <mergeCell ref="A46:B46"/>
    <mergeCell ref="A43:A45"/>
    <mergeCell ref="B43:B45"/>
    <mergeCell ref="C43:C45"/>
    <mergeCell ref="U8:U10"/>
    <mergeCell ref="U43:U45"/>
    <mergeCell ref="R44:R45"/>
    <mergeCell ref="E43:R43"/>
    <mergeCell ref="S43:S45"/>
    <mergeCell ref="R9:R10"/>
    <mergeCell ref="E8:R8"/>
    <mergeCell ref="S8:S10"/>
    <mergeCell ref="T8:T10"/>
    <mergeCell ref="Q9:Q10"/>
  </mergeCells>
  <printOptions horizontalCentered="1"/>
  <pageMargins left="1.1811023622047245" right="0.1968503937007874" top="0.984251968503937" bottom="0.5905511811023623" header="0.11811023622047245" footer="0.11811023622047245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JPD</dc:creator>
  <cp:keywords/>
  <dc:description/>
  <cp:lastModifiedBy>Daina.Leinarte</cp:lastModifiedBy>
  <cp:lastPrinted>2009-08-14T13:04:29Z</cp:lastPrinted>
  <dcterms:created xsi:type="dcterms:W3CDTF">2009-08-06T10:24:04Z</dcterms:created>
  <dcterms:modified xsi:type="dcterms:W3CDTF">2009-08-14T13:04:37Z</dcterms:modified>
  <cp:category/>
  <cp:version/>
  <cp:contentType/>
  <cp:contentStatus/>
</cp:coreProperties>
</file>