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7400" windowHeight="11640" tabRatio="828" activeTab="2"/>
  </bookViews>
  <sheets>
    <sheet name="09.1.1." sheetId="5" r:id="rId1"/>
    <sheet name="09.1.2." sheetId="4" r:id="rId2"/>
    <sheet name="09.1.3." sheetId="6" r:id="rId3"/>
    <sheet name="09.1.4." sheetId="7" r:id="rId4"/>
    <sheet name="09.1.5." sheetId="8" r:id="rId5"/>
    <sheet name="09.1.6." sheetId="9" r:id="rId6"/>
    <sheet name="09.2.1." sheetId="10" r:id="rId7"/>
    <sheet name="09.2.2." sheetId="11" r:id="rId8"/>
    <sheet name="09.2.3." sheetId="12" r:id="rId9"/>
    <sheet name="09.3.1." sheetId="13" r:id="rId10"/>
    <sheet name="09.3.2." sheetId="14" r:id="rId11"/>
    <sheet name="09.3.3." sheetId="15" r:id="rId12"/>
    <sheet name="09.4.1." sheetId="16" r:id="rId13"/>
    <sheet name="09.4.2." sheetId="17" r:id="rId14"/>
    <sheet name="09.5.1." sheetId="18" r:id="rId15"/>
    <sheet name="09.6.1." sheetId="19" r:id="rId16"/>
    <sheet name="09.6.2." sheetId="20" r:id="rId17"/>
    <sheet name="09.7.1." sheetId="74" r:id="rId18"/>
    <sheet name="09.7.2." sheetId="22" r:id="rId19"/>
    <sheet name="09.8.1." sheetId="23" r:id="rId20"/>
    <sheet name="09.8.2." sheetId="24" r:id="rId21"/>
    <sheet name="09.9.1." sheetId="25" r:id="rId22"/>
    <sheet name="09.9.2." sheetId="26" r:id="rId23"/>
    <sheet name="09.10.1." sheetId="27" r:id="rId24"/>
    <sheet name="09.11.1." sheetId="28" r:id="rId25"/>
    <sheet name="09.11.2." sheetId="29" r:id="rId26"/>
    <sheet name="09.12.1." sheetId="30" r:id="rId27"/>
    <sheet name="09.13.1." sheetId="31" r:id="rId28"/>
    <sheet name="09.13.2." sheetId="32" r:id="rId29"/>
    <sheet name="09.14.1." sheetId="33" r:id="rId30"/>
    <sheet name="09.14.2." sheetId="34" r:id="rId31"/>
    <sheet name="09.15.1." sheetId="35" r:id="rId32"/>
    <sheet name="09.15.2." sheetId="36" r:id="rId33"/>
    <sheet name="09.16.1." sheetId="37" r:id="rId34"/>
    <sheet name="09.16.2." sheetId="38" r:id="rId35"/>
    <sheet name="09.17.1." sheetId="41" r:id="rId36"/>
    <sheet name="09.17.2." sheetId="42" r:id="rId37"/>
    <sheet name="09.18.1." sheetId="39" r:id="rId38"/>
    <sheet name="09.18.2." sheetId="40" r:id="rId39"/>
    <sheet name="09.19.1." sheetId="43" r:id="rId40"/>
    <sheet name="09.19.2." sheetId="44" r:id="rId41"/>
    <sheet name="09.20.1." sheetId="45" r:id="rId42"/>
    <sheet name="09.20.2." sheetId="46" r:id="rId43"/>
    <sheet name="09.21.1." sheetId="47" r:id="rId44"/>
    <sheet name="09.22.1." sheetId="48" r:id="rId45"/>
    <sheet name="09.22.2." sheetId="49" r:id="rId46"/>
    <sheet name="09.23.1." sheetId="50" r:id="rId47"/>
    <sheet name="09.23.2." sheetId="51" r:id="rId48"/>
    <sheet name="09.24.1." sheetId="75" r:id="rId49"/>
    <sheet name="09.24.2." sheetId="53" r:id="rId50"/>
    <sheet name="09.24.3." sheetId="54" r:id="rId51"/>
    <sheet name="09.25.1." sheetId="55" r:id="rId52"/>
    <sheet name="09.25.2." sheetId="56" r:id="rId53"/>
    <sheet name="09.25.3." sheetId="57" r:id="rId54"/>
    <sheet name="09.26.1." sheetId="58" r:id="rId55"/>
    <sheet name="09.26.2." sheetId="59" r:id="rId56"/>
    <sheet name="09.27.1." sheetId="60" r:id="rId57"/>
    <sheet name="09.27.2." sheetId="61" r:id="rId58"/>
    <sheet name="09.28.1." sheetId="62" r:id="rId59"/>
    <sheet name="09.28.2." sheetId="63" r:id="rId60"/>
    <sheet name="09.29.1." sheetId="64" r:id="rId61"/>
    <sheet name="09.30.1." sheetId="66" r:id="rId62"/>
    <sheet name="09.30.2." sheetId="65" r:id="rId63"/>
    <sheet name="09.31.1." sheetId="67" r:id="rId64"/>
    <sheet name="09.31.2." sheetId="68" r:id="rId65"/>
    <sheet name="09.32.1." sheetId="69" r:id="rId66"/>
    <sheet name="09.32.2." sheetId="70" r:id="rId67"/>
    <sheet name="09.33.1." sheetId="71" r:id="rId68"/>
    <sheet name="09.33.2." sheetId="72" r:id="rId69"/>
    <sheet name="09.33.3." sheetId="73" r:id="rId70"/>
  </sheets>
  <definedNames>
    <definedName name="_xlnm.Print_Titles" localSheetId="0">'09.1.1.'!$19:$19</definedName>
    <definedName name="_xlnm.Print_Titles" localSheetId="1">'09.1.2.'!$19:$19</definedName>
    <definedName name="_xlnm.Print_Titles" localSheetId="2">'09.1.3.'!$19:$19</definedName>
    <definedName name="_xlnm.Print_Titles" localSheetId="3">'09.1.4.'!$19:$19</definedName>
    <definedName name="_xlnm.Print_Titles" localSheetId="4">'09.1.5.'!$19:$19</definedName>
    <definedName name="_xlnm.Print_Titles" localSheetId="5">'09.1.6.'!$19:$19</definedName>
    <definedName name="_xlnm.Print_Titles" localSheetId="23">'09.10.1.'!$19:$19</definedName>
    <definedName name="_xlnm.Print_Titles" localSheetId="24">'09.11.1.'!$19:$19</definedName>
    <definedName name="_xlnm.Print_Titles" localSheetId="25">'09.11.2.'!$19:$19</definedName>
    <definedName name="_xlnm.Print_Titles" localSheetId="26">'09.12.1.'!$19:$19</definedName>
    <definedName name="_xlnm.Print_Titles" localSheetId="27">'09.13.1.'!$19:$19</definedName>
    <definedName name="_xlnm.Print_Titles" localSheetId="28">'09.13.2.'!$19:$19</definedName>
    <definedName name="_xlnm.Print_Titles" localSheetId="29">'09.14.1.'!$19:$19</definedName>
    <definedName name="_xlnm.Print_Titles" localSheetId="30">'09.14.2.'!$19:$19</definedName>
    <definedName name="_xlnm.Print_Titles" localSheetId="31">'09.15.1.'!$19:$19</definedName>
    <definedName name="_xlnm.Print_Titles" localSheetId="32">'09.15.2.'!$19:$19</definedName>
    <definedName name="_xlnm.Print_Titles" localSheetId="33">'09.16.1.'!$19:$19</definedName>
    <definedName name="_xlnm.Print_Titles" localSheetId="34">'09.16.2.'!$19:$19</definedName>
    <definedName name="_xlnm.Print_Titles" localSheetId="35">'09.17.1.'!$19:$19</definedName>
    <definedName name="_xlnm.Print_Titles" localSheetId="36">'09.17.2.'!$19:$19</definedName>
    <definedName name="_xlnm.Print_Titles" localSheetId="37">'09.18.1.'!$19:$19</definedName>
    <definedName name="_xlnm.Print_Titles" localSheetId="38">'09.18.2.'!$19:$19</definedName>
    <definedName name="_xlnm.Print_Titles" localSheetId="39">'09.19.1.'!$19:$19</definedName>
    <definedName name="_xlnm.Print_Titles" localSheetId="40">'09.19.2.'!$19:$19</definedName>
    <definedName name="_xlnm.Print_Titles" localSheetId="6">'09.2.1.'!$19:$19</definedName>
    <definedName name="_xlnm.Print_Titles" localSheetId="7">'09.2.2.'!$19:$19</definedName>
    <definedName name="_xlnm.Print_Titles" localSheetId="8">'09.2.3.'!$19:$19</definedName>
    <definedName name="_xlnm.Print_Titles" localSheetId="41">'09.20.1.'!$19:$19</definedName>
    <definedName name="_xlnm.Print_Titles" localSheetId="42">'09.20.2.'!$19:$19</definedName>
    <definedName name="_xlnm.Print_Titles" localSheetId="43">'09.21.1.'!$19:$19</definedName>
    <definedName name="_xlnm.Print_Titles" localSheetId="44">'09.22.1.'!$19:$19</definedName>
    <definedName name="_xlnm.Print_Titles" localSheetId="45">'09.22.2.'!$19:$19</definedName>
    <definedName name="_xlnm.Print_Titles" localSheetId="46">'09.23.1.'!$19:$19</definedName>
    <definedName name="_xlnm.Print_Titles" localSheetId="47">'09.23.2.'!$19:$19</definedName>
    <definedName name="_xlnm.Print_Titles" localSheetId="48">'09.24.1.'!$19:$19</definedName>
    <definedName name="_xlnm.Print_Titles" localSheetId="49">'09.24.2.'!$19:$19</definedName>
    <definedName name="_xlnm.Print_Titles" localSheetId="50">'09.24.3.'!$19:$19</definedName>
    <definedName name="_xlnm.Print_Titles" localSheetId="51">'09.25.1.'!$19:$19</definedName>
    <definedName name="_xlnm.Print_Titles" localSheetId="52">'09.25.2.'!$19:$19</definedName>
    <definedName name="_xlnm.Print_Titles" localSheetId="53">'09.25.3.'!$19:$19</definedName>
    <definedName name="_xlnm.Print_Titles" localSheetId="54">'09.26.1.'!$19:$19</definedName>
    <definedName name="_xlnm.Print_Titles" localSheetId="55">'09.26.2.'!$19:$19</definedName>
    <definedName name="_xlnm.Print_Titles" localSheetId="56">'09.27.1.'!$19:$19</definedName>
    <definedName name="_xlnm.Print_Titles" localSheetId="57">'09.27.2.'!$19:$19</definedName>
    <definedName name="_xlnm.Print_Titles" localSheetId="58">'09.28.1.'!$19:$19</definedName>
    <definedName name="_xlnm.Print_Titles" localSheetId="59">'09.28.2.'!$19:$19</definedName>
    <definedName name="_xlnm.Print_Titles" localSheetId="60">'09.29.1.'!$19:$19</definedName>
    <definedName name="_xlnm.Print_Titles" localSheetId="9">'09.3.1.'!$19:$19</definedName>
    <definedName name="_xlnm.Print_Titles" localSheetId="10">'09.3.2.'!$19:$19</definedName>
    <definedName name="_xlnm.Print_Titles" localSheetId="11">'09.3.3.'!$19:$19</definedName>
    <definedName name="_xlnm.Print_Titles" localSheetId="61">'09.30.1.'!$19:$19</definedName>
    <definedName name="_xlnm.Print_Titles" localSheetId="62">'09.30.2.'!$19:$19</definedName>
    <definedName name="_xlnm.Print_Titles" localSheetId="63">'09.31.1.'!$19:$19</definedName>
    <definedName name="_xlnm.Print_Titles" localSheetId="64">'09.31.2.'!$19:$19</definedName>
    <definedName name="_xlnm.Print_Titles" localSheetId="65">'09.32.1.'!$19:$19</definedName>
    <definedName name="_xlnm.Print_Titles" localSheetId="66">'09.32.2.'!$19:$19</definedName>
    <definedName name="_xlnm.Print_Titles" localSheetId="67">'09.33.1.'!$19:$19</definedName>
    <definedName name="_xlnm.Print_Titles" localSheetId="68">'09.33.2.'!$19:$19</definedName>
    <definedName name="_xlnm.Print_Titles" localSheetId="69">'09.33.3.'!$19:$19</definedName>
    <definedName name="_xlnm.Print_Titles" localSheetId="12">'09.4.1.'!$19:$19</definedName>
    <definedName name="_xlnm.Print_Titles" localSheetId="13">'09.4.2.'!$19:$19</definedName>
    <definedName name="_xlnm.Print_Titles" localSheetId="14">'09.5.1.'!$19:$19</definedName>
    <definedName name="_xlnm.Print_Titles" localSheetId="15">'09.6.1.'!$19:$19</definedName>
    <definedName name="_xlnm.Print_Titles" localSheetId="16">'09.6.2.'!$19:$19</definedName>
    <definedName name="_xlnm.Print_Titles" localSheetId="17">'09.7.1.'!$19:$19</definedName>
    <definedName name="_xlnm.Print_Titles" localSheetId="18">'09.7.2.'!$19:$19</definedName>
    <definedName name="_xlnm.Print_Titles" localSheetId="19">'09.8.1.'!$19:$19</definedName>
    <definedName name="_xlnm.Print_Titles" localSheetId="20">'09.8.2.'!$19:$19</definedName>
    <definedName name="_xlnm.Print_Titles" localSheetId="21">'09.9.1.'!$19:$19</definedName>
    <definedName name="_xlnm.Print_Titles" localSheetId="22">'09.9.2.'!$19:$19</definedName>
  </definedNames>
  <calcPr calcId="145621" calcMode="manual"/>
</workbook>
</file>

<file path=xl/calcChain.xml><?xml version="1.0" encoding="utf-8"?>
<calcChain xmlns="http://schemas.openxmlformats.org/spreadsheetml/2006/main">
  <c r="H315" i="75" l="1"/>
  <c r="C315" i="75"/>
  <c r="H313" i="75"/>
  <c r="C313" i="75"/>
  <c r="H311" i="75"/>
  <c r="C311" i="75"/>
  <c r="H310" i="75"/>
  <c r="C310" i="75"/>
  <c r="H309" i="75"/>
  <c r="C309" i="75"/>
  <c r="H308" i="75"/>
  <c r="C308" i="75"/>
  <c r="H307" i="75"/>
  <c r="C307" i="75"/>
  <c r="H306" i="75"/>
  <c r="C306" i="75"/>
  <c r="L305" i="75"/>
  <c r="K305" i="75"/>
  <c r="J305" i="75"/>
  <c r="I305" i="75"/>
  <c r="H305" i="75"/>
  <c r="G305" i="75"/>
  <c r="F305" i="75"/>
  <c r="E305" i="75"/>
  <c r="D305" i="75"/>
  <c r="C305" i="75"/>
  <c r="H297" i="75"/>
  <c r="C297" i="75"/>
  <c r="H296" i="75"/>
  <c r="C296" i="75"/>
  <c r="L295" i="75"/>
  <c r="L298" i="75" s="1"/>
  <c r="K295" i="75"/>
  <c r="K298" i="75" s="1"/>
  <c r="J295" i="75"/>
  <c r="J298" i="75" s="1"/>
  <c r="I295" i="75"/>
  <c r="H295" i="75" s="1"/>
  <c r="G295" i="75"/>
  <c r="G298" i="75" s="1"/>
  <c r="F295" i="75"/>
  <c r="F298" i="75" s="1"/>
  <c r="E295" i="75"/>
  <c r="E298" i="75" s="1"/>
  <c r="D295" i="75"/>
  <c r="D298" i="75" s="1"/>
  <c r="C295" i="75"/>
  <c r="H294" i="75"/>
  <c r="C294" i="75"/>
  <c r="H293" i="75"/>
  <c r="C293" i="75"/>
  <c r="H292" i="75"/>
  <c r="C292" i="75"/>
  <c r="H291" i="75"/>
  <c r="C291" i="75"/>
  <c r="L290" i="75"/>
  <c r="K290" i="75"/>
  <c r="J290" i="75"/>
  <c r="I290" i="75"/>
  <c r="H290" i="75" s="1"/>
  <c r="G290" i="75"/>
  <c r="F290" i="75"/>
  <c r="E290" i="75"/>
  <c r="D290" i="75"/>
  <c r="C290" i="75"/>
  <c r="H289" i="75"/>
  <c r="C289" i="75"/>
  <c r="H288" i="75"/>
  <c r="C288" i="75"/>
  <c r="H287" i="75"/>
  <c r="C287" i="75"/>
  <c r="L286" i="75"/>
  <c r="K286" i="75"/>
  <c r="J286" i="75"/>
  <c r="I286" i="75"/>
  <c r="H286" i="75" s="1"/>
  <c r="G286" i="75"/>
  <c r="F286" i="75"/>
  <c r="E286" i="75"/>
  <c r="D286" i="75"/>
  <c r="C286" i="75"/>
  <c r="H285" i="75"/>
  <c r="C285" i="75"/>
  <c r="L284" i="75"/>
  <c r="K284" i="75"/>
  <c r="J284" i="75"/>
  <c r="I284" i="75"/>
  <c r="H284" i="75"/>
  <c r="G284" i="75"/>
  <c r="F284" i="75"/>
  <c r="E284" i="75"/>
  <c r="D284" i="75"/>
  <c r="C284" i="75" s="1"/>
  <c r="L283" i="75"/>
  <c r="K283" i="75"/>
  <c r="J283" i="75"/>
  <c r="I283" i="75"/>
  <c r="H283" i="75" s="1"/>
  <c r="G283" i="75"/>
  <c r="F283" i="75"/>
  <c r="E283" i="75"/>
  <c r="D283" i="75"/>
  <c r="C283" i="75"/>
  <c r="H282" i="75"/>
  <c r="C282" i="75"/>
  <c r="H281" i="75"/>
  <c r="C281" i="75"/>
  <c r="H280" i="75"/>
  <c r="C280" i="75"/>
  <c r="L279" i="75"/>
  <c r="K279" i="75"/>
  <c r="J279" i="75"/>
  <c r="I279" i="75"/>
  <c r="H279" i="75" s="1"/>
  <c r="G279" i="75"/>
  <c r="F279" i="75"/>
  <c r="E279" i="75"/>
  <c r="D279" i="75"/>
  <c r="C279" i="75"/>
  <c r="H278" i="75"/>
  <c r="C278" i="75"/>
  <c r="H277" i="75"/>
  <c r="C277" i="75"/>
  <c r="H276" i="75"/>
  <c r="C276" i="75"/>
  <c r="L275" i="75"/>
  <c r="K275" i="75"/>
  <c r="J275" i="75"/>
  <c r="I275" i="75"/>
  <c r="H275" i="75" s="1"/>
  <c r="G275" i="75"/>
  <c r="F275" i="75"/>
  <c r="E275" i="75"/>
  <c r="D275" i="75"/>
  <c r="C275" i="75"/>
  <c r="L274" i="75"/>
  <c r="K274" i="75"/>
  <c r="J274" i="75"/>
  <c r="I274" i="75"/>
  <c r="H274" i="75" s="1"/>
  <c r="G274" i="75"/>
  <c r="F274" i="75"/>
  <c r="E274" i="75"/>
  <c r="D274" i="75"/>
  <c r="C274" i="75"/>
  <c r="H273" i="75"/>
  <c r="C273" i="75"/>
  <c r="H272" i="75"/>
  <c r="C272" i="75"/>
  <c r="H271" i="75"/>
  <c r="C271" i="75"/>
  <c r="L270" i="75"/>
  <c r="K270" i="75"/>
  <c r="J270" i="75"/>
  <c r="I270" i="75"/>
  <c r="H270" i="75" s="1"/>
  <c r="G270" i="75"/>
  <c r="F270" i="75"/>
  <c r="E270" i="75"/>
  <c r="D270" i="75"/>
  <c r="C270" i="75"/>
  <c r="H269" i="75"/>
  <c r="C269" i="75"/>
  <c r="H268" i="75"/>
  <c r="C268" i="75"/>
  <c r="L267" i="75"/>
  <c r="K267" i="75"/>
  <c r="J267" i="75"/>
  <c r="I267" i="75"/>
  <c r="H267" i="75" s="1"/>
  <c r="G267" i="75"/>
  <c r="F267" i="75"/>
  <c r="E267" i="75"/>
  <c r="D267" i="75"/>
  <c r="C267" i="75"/>
  <c r="L266" i="75"/>
  <c r="K266" i="75"/>
  <c r="J266" i="75"/>
  <c r="I266" i="75"/>
  <c r="H266" i="75" s="1"/>
  <c r="G266" i="75"/>
  <c r="F266" i="75"/>
  <c r="E266" i="75"/>
  <c r="D266" i="75"/>
  <c r="C266" i="75"/>
  <c r="H265" i="75"/>
  <c r="C265" i="75"/>
  <c r="H264" i="75"/>
  <c r="C264" i="75"/>
  <c r="H263" i="75"/>
  <c r="C263" i="75"/>
  <c r="L262" i="75"/>
  <c r="K262" i="75"/>
  <c r="J262" i="75"/>
  <c r="I262" i="75"/>
  <c r="H262" i="75" s="1"/>
  <c r="G262" i="75"/>
  <c r="F262" i="75"/>
  <c r="E262" i="75"/>
  <c r="D262" i="75"/>
  <c r="C262" i="75"/>
  <c r="H261" i="75"/>
  <c r="C261" i="75"/>
  <c r="H260" i="75"/>
  <c r="C260" i="75"/>
  <c r="H259" i="75"/>
  <c r="C259" i="75"/>
  <c r="L258" i="75"/>
  <c r="K258" i="75"/>
  <c r="J258" i="75"/>
  <c r="I258" i="75"/>
  <c r="H258" i="75" s="1"/>
  <c r="G258" i="75"/>
  <c r="F258" i="75"/>
  <c r="E258" i="75"/>
  <c r="D258" i="75"/>
  <c r="C258" i="75"/>
  <c r="L257" i="75"/>
  <c r="K257" i="75"/>
  <c r="J257" i="75"/>
  <c r="I257" i="75"/>
  <c r="H257" i="75" s="1"/>
  <c r="G257" i="75"/>
  <c r="F257" i="75"/>
  <c r="E257" i="75"/>
  <c r="D257" i="75"/>
  <c r="C257" i="75"/>
  <c r="H256" i="75"/>
  <c r="C256" i="75"/>
  <c r="H255" i="75"/>
  <c r="C255" i="75"/>
  <c r="H254" i="75"/>
  <c r="C254" i="75"/>
  <c r="H253" i="75"/>
  <c r="C253" i="75"/>
  <c r="H252" i="75"/>
  <c r="C252" i="75"/>
  <c r="L251" i="75"/>
  <c r="K251" i="75"/>
  <c r="J251" i="75"/>
  <c r="I251" i="75"/>
  <c r="H251" i="75" s="1"/>
  <c r="G251" i="75"/>
  <c r="F251" i="75"/>
  <c r="E251" i="75"/>
  <c r="D251" i="75"/>
  <c r="C251" i="75"/>
  <c r="L250" i="75"/>
  <c r="K250" i="75"/>
  <c r="J250" i="75"/>
  <c r="I250" i="75"/>
  <c r="H250" i="75" s="1"/>
  <c r="G250" i="75"/>
  <c r="F250" i="75"/>
  <c r="E250" i="75"/>
  <c r="D250" i="75"/>
  <c r="C250" i="75"/>
  <c r="H249" i="75"/>
  <c r="C249" i="75"/>
  <c r="H248" i="75"/>
  <c r="C248" i="75"/>
  <c r="H247" i="75"/>
  <c r="C247" i="75"/>
  <c r="H246" i="75"/>
  <c r="C246" i="75"/>
  <c r="L245" i="75"/>
  <c r="K245" i="75"/>
  <c r="J245" i="75"/>
  <c r="I245" i="75"/>
  <c r="H245" i="75" s="1"/>
  <c r="G245" i="75"/>
  <c r="F245" i="75"/>
  <c r="E245" i="75"/>
  <c r="D245" i="75"/>
  <c r="C245" i="75"/>
  <c r="H244" i="75"/>
  <c r="C244" i="75"/>
  <c r="H243" i="75"/>
  <c r="C243" i="75"/>
  <c r="H242" i="75"/>
  <c r="C242" i="75"/>
  <c r="H241" i="75"/>
  <c r="C241" i="75"/>
  <c r="H240" i="75"/>
  <c r="C240" i="75"/>
  <c r="H239" i="75"/>
  <c r="C239" i="75"/>
  <c r="H238" i="75"/>
  <c r="C238" i="75"/>
  <c r="L237" i="75"/>
  <c r="K237" i="75"/>
  <c r="J237" i="75"/>
  <c r="I237" i="75"/>
  <c r="H237" i="75" s="1"/>
  <c r="G237" i="75"/>
  <c r="F237" i="75"/>
  <c r="E237" i="75"/>
  <c r="D237" i="75"/>
  <c r="C237" i="75"/>
  <c r="H236" i="75"/>
  <c r="C236" i="75"/>
  <c r="H235" i="75"/>
  <c r="C235" i="75"/>
  <c r="L234" i="75"/>
  <c r="K234" i="75"/>
  <c r="J234" i="75"/>
  <c r="I234" i="75"/>
  <c r="H234" i="75" s="1"/>
  <c r="G234" i="75"/>
  <c r="F234" i="75"/>
  <c r="E234" i="75"/>
  <c r="D234" i="75"/>
  <c r="C234" i="75"/>
  <c r="H233" i="75"/>
  <c r="C233" i="75"/>
  <c r="L232" i="75"/>
  <c r="K232" i="75"/>
  <c r="J232" i="75"/>
  <c r="I232" i="75"/>
  <c r="H232" i="75" s="1"/>
  <c r="G232" i="75"/>
  <c r="F232" i="75"/>
  <c r="E232" i="75"/>
  <c r="D232" i="75"/>
  <c r="C232" i="75" s="1"/>
  <c r="L231" i="75"/>
  <c r="K231" i="75"/>
  <c r="J231" i="75"/>
  <c r="I231" i="75"/>
  <c r="H231" i="75"/>
  <c r="G231" i="75"/>
  <c r="F231" i="75"/>
  <c r="E231" i="75"/>
  <c r="D231" i="75"/>
  <c r="C231" i="75" s="1"/>
  <c r="H230" i="75"/>
  <c r="C230" i="75"/>
  <c r="L229" i="75"/>
  <c r="K229" i="75"/>
  <c r="J229" i="75"/>
  <c r="I229" i="75"/>
  <c r="H229" i="75"/>
  <c r="G229" i="75"/>
  <c r="F229" i="75"/>
  <c r="E229" i="75"/>
  <c r="D229" i="75"/>
  <c r="C229" i="75" s="1"/>
  <c r="H228" i="75"/>
  <c r="C228" i="75"/>
  <c r="L227" i="75"/>
  <c r="K227" i="75"/>
  <c r="J227" i="75"/>
  <c r="I227" i="75"/>
  <c r="H227" i="75"/>
  <c r="G227" i="75"/>
  <c r="F227" i="75"/>
  <c r="E227" i="75"/>
  <c r="D227" i="75"/>
  <c r="C227" i="75" s="1"/>
  <c r="H226" i="75"/>
  <c r="C226" i="75"/>
  <c r="H225" i="75"/>
  <c r="C225" i="75"/>
  <c r="L224" i="75"/>
  <c r="K224" i="75"/>
  <c r="J224" i="75"/>
  <c r="I224" i="75"/>
  <c r="H224" i="75"/>
  <c r="G224" i="75"/>
  <c r="F224" i="75"/>
  <c r="E224" i="75"/>
  <c r="D224" i="75"/>
  <c r="C224" i="75" s="1"/>
  <c r="H223" i="75"/>
  <c r="C223" i="75"/>
  <c r="H222" i="75"/>
  <c r="C222" i="75"/>
  <c r="H221" i="75"/>
  <c r="C221" i="75"/>
  <c r="H220" i="75"/>
  <c r="C220" i="75"/>
  <c r="H219" i="75"/>
  <c r="C219" i="75"/>
  <c r="H218" i="75"/>
  <c r="C218" i="75"/>
  <c r="H217" i="75"/>
  <c r="C217" i="75"/>
  <c r="H216" i="75"/>
  <c r="C216" i="75"/>
  <c r="H215" i="75"/>
  <c r="C215" i="75"/>
  <c r="H214" i="75"/>
  <c r="C214" i="75"/>
  <c r="L213" i="75"/>
  <c r="K213" i="75"/>
  <c r="J213" i="75"/>
  <c r="I213" i="75"/>
  <c r="H213" i="75"/>
  <c r="G213" i="75"/>
  <c r="F213" i="75"/>
  <c r="E213" i="75"/>
  <c r="D213" i="75"/>
  <c r="C213" i="75" s="1"/>
  <c r="H212" i="75"/>
  <c r="C212" i="75"/>
  <c r="H211" i="75"/>
  <c r="C211" i="75"/>
  <c r="H210" i="75"/>
  <c r="C210" i="75"/>
  <c r="H209" i="75"/>
  <c r="C209" i="75"/>
  <c r="H208" i="75"/>
  <c r="C208" i="75"/>
  <c r="H207" i="75"/>
  <c r="C207" i="75"/>
  <c r="H206" i="75"/>
  <c r="C206" i="75"/>
  <c r="H205" i="75"/>
  <c r="C205" i="75"/>
  <c r="H204" i="75"/>
  <c r="C204" i="75"/>
  <c r="H203" i="75"/>
  <c r="C203" i="75"/>
  <c r="L202" i="75"/>
  <c r="K202" i="75"/>
  <c r="J202" i="75"/>
  <c r="I202" i="75"/>
  <c r="H202" i="75"/>
  <c r="G202" i="75"/>
  <c r="F202" i="75"/>
  <c r="E202" i="75"/>
  <c r="D202" i="75"/>
  <c r="C202" i="75" s="1"/>
  <c r="L201" i="75"/>
  <c r="K201" i="75"/>
  <c r="J201" i="75"/>
  <c r="I201" i="75"/>
  <c r="H201" i="75"/>
  <c r="G201" i="75"/>
  <c r="F201" i="75"/>
  <c r="E201" i="75"/>
  <c r="D201" i="75"/>
  <c r="C201" i="75"/>
  <c r="H200" i="75"/>
  <c r="C200" i="75"/>
  <c r="H199" i="75"/>
  <c r="C199" i="75"/>
  <c r="H198" i="75"/>
  <c r="C198" i="75"/>
  <c r="H197" i="75"/>
  <c r="C197" i="75"/>
  <c r="H196" i="75"/>
  <c r="C196" i="75"/>
  <c r="L195" i="75"/>
  <c r="K195" i="75"/>
  <c r="J195" i="75"/>
  <c r="I195" i="75"/>
  <c r="H195" i="75" s="1"/>
  <c r="G195" i="75"/>
  <c r="F195" i="75"/>
  <c r="E195" i="75"/>
  <c r="D195" i="75"/>
  <c r="C195" i="75"/>
  <c r="H194" i="75"/>
  <c r="C194" i="75"/>
  <c r="L193" i="75"/>
  <c r="K193" i="75"/>
  <c r="J193" i="75"/>
  <c r="I193" i="75"/>
  <c r="H193" i="75" s="1"/>
  <c r="G193" i="75"/>
  <c r="F193" i="75"/>
  <c r="E193" i="75"/>
  <c r="D193" i="75"/>
  <c r="C193" i="75"/>
  <c r="L192" i="75"/>
  <c r="K192" i="75"/>
  <c r="J192" i="75"/>
  <c r="I192" i="75"/>
  <c r="H192" i="75" s="1"/>
  <c r="G192" i="75"/>
  <c r="F192" i="75"/>
  <c r="E192" i="75"/>
  <c r="D192" i="75"/>
  <c r="C192" i="75"/>
  <c r="L191" i="75"/>
  <c r="K191" i="75"/>
  <c r="J191" i="75"/>
  <c r="I191" i="75"/>
  <c r="H191" i="75" s="1"/>
  <c r="G191" i="75"/>
  <c r="F191" i="75"/>
  <c r="E191" i="75"/>
  <c r="D191" i="75"/>
  <c r="C191" i="75"/>
  <c r="H190" i="75"/>
  <c r="C190" i="75"/>
  <c r="L189" i="75"/>
  <c r="K189" i="75"/>
  <c r="J189" i="75"/>
  <c r="I189" i="75"/>
  <c r="H189" i="75" s="1"/>
  <c r="G189" i="75"/>
  <c r="F189" i="75"/>
  <c r="E189" i="75"/>
  <c r="D189" i="75"/>
  <c r="C189" i="75"/>
  <c r="L188" i="75"/>
  <c r="K188" i="75"/>
  <c r="J188" i="75"/>
  <c r="I188" i="75"/>
  <c r="H188" i="75" s="1"/>
  <c r="G188" i="75"/>
  <c r="F188" i="75"/>
  <c r="E188" i="75"/>
  <c r="D188" i="75"/>
  <c r="C188" i="75"/>
  <c r="H187" i="75"/>
  <c r="C187" i="75"/>
  <c r="H186" i="75"/>
  <c r="C186" i="75"/>
  <c r="L185" i="75"/>
  <c r="K185" i="75"/>
  <c r="J185" i="75"/>
  <c r="I185" i="75"/>
  <c r="H185" i="75" s="1"/>
  <c r="G185" i="75"/>
  <c r="F185" i="75"/>
  <c r="E185" i="75"/>
  <c r="D185" i="75"/>
  <c r="C185" i="75"/>
  <c r="L184" i="75"/>
  <c r="K184" i="75"/>
  <c r="J184" i="75"/>
  <c r="I184" i="75"/>
  <c r="H184" i="75" s="1"/>
  <c r="G184" i="75"/>
  <c r="F184" i="75"/>
  <c r="E184" i="75"/>
  <c r="D184" i="75"/>
  <c r="C184" i="75"/>
  <c r="H183" i="75"/>
  <c r="C183" i="75"/>
  <c r="H182" i="75"/>
  <c r="C182" i="75"/>
  <c r="L181" i="75"/>
  <c r="K181" i="75"/>
  <c r="J181" i="75"/>
  <c r="I181" i="75"/>
  <c r="H181" i="75" s="1"/>
  <c r="G181" i="75"/>
  <c r="F181" i="75"/>
  <c r="E181" i="75"/>
  <c r="D181" i="75"/>
  <c r="C181" i="75"/>
  <c r="H180" i="75"/>
  <c r="C180" i="75"/>
  <c r="H179" i="75"/>
  <c r="C179" i="75"/>
  <c r="H178" i="75"/>
  <c r="C178" i="75"/>
  <c r="H177" i="75"/>
  <c r="C177" i="75"/>
  <c r="L176" i="75"/>
  <c r="K176" i="75"/>
  <c r="J176" i="75"/>
  <c r="I176" i="75"/>
  <c r="H176" i="75" s="1"/>
  <c r="G176" i="75"/>
  <c r="F176" i="75"/>
  <c r="E176" i="75"/>
  <c r="D176" i="75"/>
  <c r="C176" i="75"/>
  <c r="H175" i="75"/>
  <c r="C175" i="75"/>
  <c r="H174" i="75"/>
  <c r="C174" i="75"/>
  <c r="H173" i="75"/>
  <c r="C173" i="75"/>
  <c r="L172" i="75"/>
  <c r="K172" i="75"/>
  <c r="J172" i="75"/>
  <c r="I172" i="75"/>
  <c r="H172" i="75" s="1"/>
  <c r="G172" i="75"/>
  <c r="F172" i="75"/>
  <c r="E172" i="75"/>
  <c r="D172" i="75"/>
  <c r="C172" i="75"/>
  <c r="L171" i="75"/>
  <c r="K171" i="75"/>
  <c r="J171" i="75"/>
  <c r="I171" i="75"/>
  <c r="H171" i="75"/>
  <c r="G171" i="75"/>
  <c r="F171" i="75"/>
  <c r="E171" i="75"/>
  <c r="D171" i="75"/>
  <c r="C171" i="75" s="1"/>
  <c r="L170" i="75"/>
  <c r="K170" i="75"/>
  <c r="J170" i="75"/>
  <c r="I170" i="75"/>
  <c r="H170" i="75"/>
  <c r="G170" i="75"/>
  <c r="F170" i="75"/>
  <c r="E170" i="75"/>
  <c r="D170" i="75"/>
  <c r="C170" i="75" s="1"/>
  <c r="H169" i="75"/>
  <c r="C169" i="75"/>
  <c r="H168" i="75"/>
  <c r="C168" i="75"/>
  <c r="H167" i="75"/>
  <c r="C167" i="75"/>
  <c r="H166" i="75"/>
  <c r="C166" i="75"/>
  <c r="H165" i="75"/>
  <c r="C165" i="75"/>
  <c r="H164" i="75"/>
  <c r="C164" i="75"/>
  <c r="L163" i="75"/>
  <c r="K163" i="75"/>
  <c r="J163" i="75"/>
  <c r="I163" i="75"/>
  <c r="H163" i="75"/>
  <c r="G163" i="75"/>
  <c r="F163" i="75"/>
  <c r="E163" i="75"/>
  <c r="D163" i="75"/>
  <c r="C163" i="75" s="1"/>
  <c r="L162" i="75"/>
  <c r="K162" i="75"/>
  <c r="J162" i="75"/>
  <c r="I162" i="75"/>
  <c r="H162" i="75"/>
  <c r="G162" i="75"/>
  <c r="F162" i="75"/>
  <c r="E162" i="75"/>
  <c r="D162" i="75"/>
  <c r="C162" i="75" s="1"/>
  <c r="H161" i="75"/>
  <c r="C161" i="75"/>
  <c r="H160" i="75"/>
  <c r="C160" i="75"/>
  <c r="H159" i="75"/>
  <c r="C159" i="75"/>
  <c r="H158" i="75"/>
  <c r="C158" i="75"/>
  <c r="L157" i="75"/>
  <c r="K157" i="75"/>
  <c r="J157" i="75"/>
  <c r="I157" i="75"/>
  <c r="H157" i="75"/>
  <c r="G157" i="75"/>
  <c r="F157" i="75"/>
  <c r="E157" i="75"/>
  <c r="D157" i="75"/>
  <c r="C157" i="75" s="1"/>
  <c r="H156" i="75"/>
  <c r="C156" i="75"/>
  <c r="H155" i="75"/>
  <c r="C155" i="75"/>
  <c r="H154" i="75"/>
  <c r="C154" i="75"/>
  <c r="H153" i="75"/>
  <c r="C153" i="75"/>
  <c r="H152" i="75"/>
  <c r="C152" i="75"/>
  <c r="H151" i="75"/>
  <c r="C151" i="75"/>
  <c r="H150" i="75"/>
  <c r="C150" i="75"/>
  <c r="I149" i="75"/>
  <c r="H149" i="75" s="1"/>
  <c r="C149" i="75"/>
  <c r="L148" i="75"/>
  <c r="K148" i="75"/>
  <c r="J148" i="75"/>
  <c r="I148" i="75"/>
  <c r="H148" i="75" s="1"/>
  <c r="G148" i="75"/>
  <c r="F148" i="75"/>
  <c r="E148" i="75"/>
  <c r="D148" i="75"/>
  <c r="C148" i="75"/>
  <c r="H147" i="75"/>
  <c r="C147" i="75"/>
  <c r="H146" i="75"/>
  <c r="C146" i="75"/>
  <c r="H145" i="75"/>
  <c r="C145" i="75"/>
  <c r="H144" i="75"/>
  <c r="C144" i="75"/>
  <c r="H143" i="75"/>
  <c r="C143" i="75"/>
  <c r="H142" i="75"/>
  <c r="C142" i="75"/>
  <c r="L141" i="75"/>
  <c r="K141" i="75"/>
  <c r="J141" i="75"/>
  <c r="I141" i="75"/>
  <c r="H141" i="75" s="1"/>
  <c r="G141" i="75"/>
  <c r="F141" i="75"/>
  <c r="E141" i="75"/>
  <c r="D141" i="75"/>
  <c r="C141" i="75"/>
  <c r="H140" i="75"/>
  <c r="C140" i="75"/>
  <c r="H139" i="75"/>
  <c r="C139" i="75"/>
  <c r="L138" i="75"/>
  <c r="K138" i="75"/>
  <c r="J138" i="75"/>
  <c r="I138" i="75"/>
  <c r="H138" i="75" s="1"/>
  <c r="G138" i="75"/>
  <c r="F138" i="75"/>
  <c r="E138" i="75"/>
  <c r="D138" i="75"/>
  <c r="C138" i="75"/>
  <c r="H137" i="75"/>
  <c r="C137" i="75"/>
  <c r="H136" i="75"/>
  <c r="C136" i="75"/>
  <c r="H135" i="75"/>
  <c r="C135" i="75"/>
  <c r="H134" i="75"/>
  <c r="C134" i="75"/>
  <c r="L133" i="75"/>
  <c r="K133" i="75"/>
  <c r="J133" i="75"/>
  <c r="I133" i="75"/>
  <c r="H133" i="75" s="1"/>
  <c r="G133" i="75"/>
  <c r="F133" i="75"/>
  <c r="E133" i="75"/>
  <c r="D133" i="75"/>
  <c r="C133" i="75"/>
  <c r="H132" i="75"/>
  <c r="C132" i="75"/>
  <c r="H131" i="75"/>
  <c r="C131" i="75"/>
  <c r="H130" i="75"/>
  <c r="C130" i="75"/>
  <c r="L129" i="75"/>
  <c r="K129" i="75"/>
  <c r="J129" i="75"/>
  <c r="I129" i="75"/>
  <c r="H129" i="75" s="1"/>
  <c r="G129" i="75"/>
  <c r="F129" i="75"/>
  <c r="E129" i="75"/>
  <c r="D129" i="75"/>
  <c r="C129" i="75"/>
  <c r="L128" i="75"/>
  <c r="K128" i="75"/>
  <c r="J128" i="75"/>
  <c r="I128" i="75"/>
  <c r="H128" i="75" s="1"/>
  <c r="G128" i="75"/>
  <c r="F128" i="75"/>
  <c r="E128" i="75"/>
  <c r="D128" i="75"/>
  <c r="C128" i="75" s="1"/>
  <c r="H127" i="75"/>
  <c r="C127" i="75"/>
  <c r="L126" i="75"/>
  <c r="K126" i="75"/>
  <c r="J126" i="75"/>
  <c r="I126" i="75"/>
  <c r="H126" i="75"/>
  <c r="G126" i="75"/>
  <c r="F126" i="75"/>
  <c r="E126" i="75"/>
  <c r="D126" i="75"/>
  <c r="C126" i="75"/>
  <c r="H125" i="75"/>
  <c r="C125" i="75"/>
  <c r="H124" i="75"/>
  <c r="C124" i="75"/>
  <c r="H123" i="75"/>
  <c r="C123" i="75"/>
  <c r="H122" i="75"/>
  <c r="C122" i="75"/>
  <c r="H121" i="75"/>
  <c r="C121" i="75"/>
  <c r="L120" i="75"/>
  <c r="K120" i="75"/>
  <c r="J120" i="75"/>
  <c r="I120" i="75"/>
  <c r="H120" i="75"/>
  <c r="G120" i="75"/>
  <c r="F120" i="75"/>
  <c r="E120" i="75"/>
  <c r="D120" i="75"/>
  <c r="C120" i="75" s="1"/>
  <c r="H119" i="75"/>
  <c r="C119" i="75"/>
  <c r="H118" i="75"/>
  <c r="C118" i="75"/>
  <c r="H117" i="75"/>
  <c r="C117" i="75"/>
  <c r="H116" i="75"/>
  <c r="C116" i="75"/>
  <c r="H115" i="75"/>
  <c r="C115" i="75"/>
  <c r="L114" i="75"/>
  <c r="K114" i="75"/>
  <c r="J114" i="75"/>
  <c r="I114" i="75"/>
  <c r="H114" i="75"/>
  <c r="G114" i="75"/>
  <c r="F114" i="75"/>
  <c r="E114" i="75"/>
  <c r="D114" i="75"/>
  <c r="C114" i="75" s="1"/>
  <c r="H113" i="75"/>
  <c r="C113" i="75"/>
  <c r="H112" i="75"/>
  <c r="C112" i="75"/>
  <c r="H111" i="75"/>
  <c r="C111" i="75"/>
  <c r="L110" i="75"/>
  <c r="K110" i="75"/>
  <c r="J110" i="75"/>
  <c r="I110" i="75"/>
  <c r="H110" i="75" s="1"/>
  <c r="G110" i="75"/>
  <c r="F110" i="75"/>
  <c r="E110" i="75"/>
  <c r="D110" i="75"/>
  <c r="C110" i="75" s="1"/>
  <c r="H109" i="75"/>
  <c r="C109" i="75"/>
  <c r="H108" i="75"/>
  <c r="C108" i="75"/>
  <c r="H107" i="75"/>
  <c r="C107" i="75"/>
  <c r="H106" i="75"/>
  <c r="C106" i="75"/>
  <c r="H105" i="75"/>
  <c r="C105" i="75"/>
  <c r="H104" i="75"/>
  <c r="C104" i="75"/>
  <c r="H103" i="75"/>
  <c r="C103" i="75"/>
  <c r="H102" i="75"/>
  <c r="C102" i="75"/>
  <c r="L101" i="75"/>
  <c r="K101" i="75"/>
  <c r="J101" i="75"/>
  <c r="I101" i="75"/>
  <c r="H101" i="75"/>
  <c r="G101" i="75"/>
  <c r="F101" i="75"/>
  <c r="E101" i="75"/>
  <c r="D101" i="75"/>
  <c r="C101" i="75" s="1"/>
  <c r="H100" i="75"/>
  <c r="C100" i="75"/>
  <c r="H99" i="75"/>
  <c r="C99" i="75"/>
  <c r="H98" i="75"/>
  <c r="C98" i="75"/>
  <c r="H97" i="75"/>
  <c r="C97" i="75"/>
  <c r="H96" i="75"/>
  <c r="C96" i="75"/>
  <c r="H95" i="75"/>
  <c r="C95" i="75"/>
  <c r="H94" i="75"/>
  <c r="C94" i="75"/>
  <c r="L93" i="75"/>
  <c r="K93" i="75"/>
  <c r="J93" i="75"/>
  <c r="I93" i="75"/>
  <c r="H93" i="75"/>
  <c r="G93" i="75"/>
  <c r="F93" i="75"/>
  <c r="E93" i="75"/>
  <c r="D93" i="75"/>
  <c r="C93" i="75" s="1"/>
  <c r="H92" i="75"/>
  <c r="C92" i="75"/>
  <c r="H91" i="75"/>
  <c r="C91" i="75"/>
  <c r="H90" i="75"/>
  <c r="C90" i="75"/>
  <c r="H89" i="75"/>
  <c r="C89" i="75"/>
  <c r="H88" i="75"/>
  <c r="C88" i="75"/>
  <c r="L87" i="75"/>
  <c r="K87" i="75"/>
  <c r="J87" i="75"/>
  <c r="I87" i="75"/>
  <c r="H87" i="75"/>
  <c r="G87" i="75"/>
  <c r="F87" i="75"/>
  <c r="E87" i="75"/>
  <c r="D87" i="75"/>
  <c r="C87" i="75" s="1"/>
  <c r="H86" i="75"/>
  <c r="C86" i="75"/>
  <c r="H85" i="75"/>
  <c r="C85" i="75"/>
  <c r="H84" i="75"/>
  <c r="C84" i="75"/>
  <c r="H83" i="75"/>
  <c r="C83" i="75"/>
  <c r="L82" i="75"/>
  <c r="K82" i="75"/>
  <c r="J82" i="75"/>
  <c r="I82" i="75"/>
  <c r="H82" i="75"/>
  <c r="G82" i="75"/>
  <c r="F82" i="75"/>
  <c r="E82" i="75"/>
  <c r="D82" i="75"/>
  <c r="C82" i="75" s="1"/>
  <c r="L81" i="75"/>
  <c r="K81" i="75"/>
  <c r="J81" i="75"/>
  <c r="I81" i="75"/>
  <c r="H81" i="75" s="1"/>
  <c r="G81" i="75"/>
  <c r="F81" i="75"/>
  <c r="E81" i="75"/>
  <c r="D81" i="75"/>
  <c r="C81" i="75"/>
  <c r="H80" i="75"/>
  <c r="C80" i="75"/>
  <c r="H79" i="75"/>
  <c r="C79" i="75"/>
  <c r="L78" i="75"/>
  <c r="K78" i="75"/>
  <c r="J78" i="75"/>
  <c r="I78" i="75"/>
  <c r="H78" i="75" s="1"/>
  <c r="G78" i="75"/>
  <c r="F78" i="75"/>
  <c r="E78" i="75"/>
  <c r="D78" i="75"/>
  <c r="C78" i="75"/>
  <c r="H77" i="75"/>
  <c r="C77" i="75"/>
  <c r="H76" i="75"/>
  <c r="C76" i="75"/>
  <c r="L75" i="75"/>
  <c r="K75" i="75"/>
  <c r="J75" i="75"/>
  <c r="I75" i="75"/>
  <c r="H75" i="75" s="1"/>
  <c r="G75" i="75"/>
  <c r="F75" i="75"/>
  <c r="E75" i="75"/>
  <c r="D75" i="75"/>
  <c r="C75" i="75"/>
  <c r="L74" i="75"/>
  <c r="K74" i="75"/>
  <c r="J74" i="75"/>
  <c r="I74" i="75"/>
  <c r="H74" i="75" s="1"/>
  <c r="G74" i="75"/>
  <c r="F74" i="75"/>
  <c r="E74" i="75"/>
  <c r="D74" i="75"/>
  <c r="C74" i="75"/>
  <c r="L73" i="75"/>
  <c r="K73" i="75"/>
  <c r="J73" i="75"/>
  <c r="I73" i="75"/>
  <c r="H73" i="75" s="1"/>
  <c r="G73" i="75"/>
  <c r="F73" i="75"/>
  <c r="E73" i="75"/>
  <c r="D73" i="75"/>
  <c r="C73" i="75" s="1"/>
  <c r="H72" i="75"/>
  <c r="C72" i="75"/>
  <c r="H71" i="75"/>
  <c r="C71" i="75"/>
  <c r="H70" i="75"/>
  <c r="C70" i="75"/>
  <c r="H69" i="75"/>
  <c r="C69" i="75"/>
  <c r="L68" i="75"/>
  <c r="K68" i="75"/>
  <c r="J68" i="75"/>
  <c r="I68" i="75"/>
  <c r="H68" i="75"/>
  <c r="G68" i="75"/>
  <c r="F68" i="75"/>
  <c r="E68" i="75"/>
  <c r="D68" i="75"/>
  <c r="C68" i="75" s="1"/>
  <c r="H67" i="75"/>
  <c r="C67" i="75"/>
  <c r="L66" i="75"/>
  <c r="K66" i="75"/>
  <c r="J66" i="75"/>
  <c r="I66" i="75"/>
  <c r="H66" i="75"/>
  <c r="G66" i="75"/>
  <c r="F66" i="75"/>
  <c r="E66" i="75"/>
  <c r="D66" i="75"/>
  <c r="C66" i="75" s="1"/>
  <c r="H65" i="75"/>
  <c r="C65" i="75"/>
  <c r="H64" i="75"/>
  <c r="C64" i="75"/>
  <c r="H63" i="75"/>
  <c r="C63" i="75"/>
  <c r="H62" i="75"/>
  <c r="C62" i="75"/>
  <c r="H61" i="75"/>
  <c r="C61" i="75"/>
  <c r="H60" i="75"/>
  <c r="C60" i="75"/>
  <c r="H59" i="75"/>
  <c r="C59" i="75"/>
  <c r="H58" i="75"/>
  <c r="C58" i="75"/>
  <c r="L57" i="75"/>
  <c r="K57" i="75"/>
  <c r="J57" i="75"/>
  <c r="I57" i="75"/>
  <c r="H57" i="75"/>
  <c r="G57" i="75"/>
  <c r="F57" i="75"/>
  <c r="E57" i="75"/>
  <c r="D57" i="75"/>
  <c r="C57" i="75" s="1"/>
  <c r="H56" i="75"/>
  <c r="C56" i="75"/>
  <c r="H55" i="75"/>
  <c r="C55" i="75"/>
  <c r="L54" i="75"/>
  <c r="K54" i="75"/>
  <c r="J54" i="75"/>
  <c r="I54" i="75"/>
  <c r="H54" i="75"/>
  <c r="G54" i="75"/>
  <c r="F54" i="75"/>
  <c r="E54" i="75"/>
  <c r="D54" i="75"/>
  <c r="C54" i="75" s="1"/>
  <c r="L53" i="75"/>
  <c r="K53" i="75"/>
  <c r="J53" i="75"/>
  <c r="I53" i="75"/>
  <c r="H53" i="75"/>
  <c r="G53" i="75"/>
  <c r="F53" i="75"/>
  <c r="E53" i="75"/>
  <c r="D53" i="75"/>
  <c r="C53" i="75" s="1"/>
  <c r="L52" i="75"/>
  <c r="K52" i="75"/>
  <c r="J52" i="75"/>
  <c r="I52" i="75"/>
  <c r="H52" i="75"/>
  <c r="G52" i="75"/>
  <c r="F52" i="75"/>
  <c r="E52" i="75"/>
  <c r="D52" i="75"/>
  <c r="C52" i="75" s="1"/>
  <c r="L51" i="75"/>
  <c r="K51" i="75"/>
  <c r="J51" i="75"/>
  <c r="I51" i="75"/>
  <c r="H51" i="75" s="1"/>
  <c r="G51" i="75"/>
  <c r="F51" i="75"/>
  <c r="E51" i="75"/>
  <c r="D51" i="75"/>
  <c r="C51" i="75"/>
  <c r="L50" i="75"/>
  <c r="K50" i="75"/>
  <c r="J50" i="75"/>
  <c r="J300" i="75" s="1"/>
  <c r="I50" i="75"/>
  <c r="I300" i="75" s="1"/>
  <c r="H300" i="75" s="1"/>
  <c r="G50" i="75"/>
  <c r="F50" i="75"/>
  <c r="E50" i="75"/>
  <c r="E300" i="75" s="1"/>
  <c r="D50" i="75"/>
  <c r="D300" i="75" s="1"/>
  <c r="C50" i="75"/>
  <c r="L49" i="75"/>
  <c r="K49" i="75"/>
  <c r="J49" i="75"/>
  <c r="I49" i="75"/>
  <c r="H49" i="75"/>
  <c r="G49" i="75"/>
  <c r="F49" i="75"/>
  <c r="E49" i="75"/>
  <c r="D49" i="75"/>
  <c r="C49" i="75" s="1"/>
  <c r="H46" i="75"/>
  <c r="C46" i="75"/>
  <c r="H45" i="75"/>
  <c r="C45" i="75"/>
  <c r="L44" i="75"/>
  <c r="L300" i="75" s="1"/>
  <c r="G44" i="75"/>
  <c r="C44" i="75" s="1"/>
  <c r="H43" i="75"/>
  <c r="C43" i="75"/>
  <c r="I42" i="75"/>
  <c r="H42" i="75" s="1"/>
  <c r="D42" i="75"/>
  <c r="C42" i="75" s="1"/>
  <c r="H41" i="75"/>
  <c r="C41" i="75"/>
  <c r="H40" i="75"/>
  <c r="C40" i="75"/>
  <c r="H39" i="75"/>
  <c r="C39" i="75"/>
  <c r="H38" i="75"/>
  <c r="C38" i="75"/>
  <c r="K37" i="75"/>
  <c r="H37" i="75"/>
  <c r="F37" i="75"/>
  <c r="C37" i="75"/>
  <c r="H36" i="75"/>
  <c r="C36" i="75"/>
  <c r="H35" i="75"/>
  <c r="C35" i="75"/>
  <c r="K34" i="75"/>
  <c r="H34" i="75"/>
  <c r="F34" i="75"/>
  <c r="C34" i="75"/>
  <c r="H33" i="75"/>
  <c r="C33" i="75"/>
  <c r="K32" i="75"/>
  <c r="H32" i="75"/>
  <c r="F32" i="75"/>
  <c r="C32" i="75"/>
  <c r="H31" i="75"/>
  <c r="C31" i="75"/>
  <c r="H30" i="75"/>
  <c r="C30" i="75"/>
  <c r="H29" i="75"/>
  <c r="C29" i="75"/>
  <c r="K28" i="75"/>
  <c r="H28" i="75"/>
  <c r="F28" i="75"/>
  <c r="C28" i="75"/>
  <c r="K27" i="75"/>
  <c r="K300" i="75" s="1"/>
  <c r="H27" i="75"/>
  <c r="F27" i="75"/>
  <c r="F300" i="75" s="1"/>
  <c r="H26" i="75"/>
  <c r="C26" i="75"/>
  <c r="I25" i="75"/>
  <c r="H25" i="75" s="1"/>
  <c r="C25" i="75"/>
  <c r="H24" i="75"/>
  <c r="C24" i="75"/>
  <c r="H23" i="75"/>
  <c r="C23" i="75"/>
  <c r="L22" i="75"/>
  <c r="L303" i="75" s="1"/>
  <c r="L302" i="75" s="1"/>
  <c r="K22" i="75"/>
  <c r="K303" i="75" s="1"/>
  <c r="K302" i="75" s="1"/>
  <c r="J22" i="75"/>
  <c r="J303" i="75" s="1"/>
  <c r="J302" i="75" s="1"/>
  <c r="I22" i="75"/>
  <c r="H22" i="75" s="1"/>
  <c r="H303" i="75" s="1"/>
  <c r="H302" i="75" s="1"/>
  <c r="G22" i="75"/>
  <c r="G303" i="75" s="1"/>
  <c r="G302" i="75" s="1"/>
  <c r="F22" i="75"/>
  <c r="F303" i="75" s="1"/>
  <c r="F302" i="75" s="1"/>
  <c r="E22" i="75"/>
  <c r="E303" i="75" s="1"/>
  <c r="E302" i="75" s="1"/>
  <c r="D22" i="75"/>
  <c r="D303" i="75" s="1"/>
  <c r="D302" i="75" s="1"/>
  <c r="C22" i="75"/>
  <c r="C303" i="75" s="1"/>
  <c r="C302" i="75" s="1"/>
  <c r="L21" i="75"/>
  <c r="K21" i="75"/>
  <c r="J21" i="75"/>
  <c r="I21" i="75"/>
  <c r="H21" i="75" s="1"/>
  <c r="G21" i="75"/>
  <c r="F21" i="75"/>
  <c r="E21" i="75"/>
  <c r="D21" i="75"/>
  <c r="C21" i="75"/>
  <c r="H298" i="75" l="1"/>
  <c r="C298" i="75"/>
  <c r="H50" i="75"/>
  <c r="I298" i="75"/>
  <c r="G300" i="75"/>
  <c r="C300" i="75" s="1"/>
  <c r="I303" i="75"/>
  <c r="I302" i="75" s="1"/>
  <c r="C27" i="75"/>
  <c r="H44" i="75"/>
  <c r="H315" i="74"/>
  <c r="C315" i="74"/>
  <c r="H313" i="74"/>
  <c r="C313" i="74"/>
  <c r="H311" i="74"/>
  <c r="C311" i="74"/>
  <c r="H310" i="74"/>
  <c r="C310" i="74"/>
  <c r="H309" i="74"/>
  <c r="C309" i="74"/>
  <c r="H308" i="74"/>
  <c r="C308" i="74"/>
  <c r="H307" i="74"/>
  <c r="C307" i="74"/>
  <c r="H306" i="74"/>
  <c r="C306" i="74"/>
  <c r="L305" i="74"/>
  <c r="K305" i="74"/>
  <c r="J305" i="74"/>
  <c r="I305" i="74"/>
  <c r="H305" i="74"/>
  <c r="G305" i="74"/>
  <c r="F305" i="74"/>
  <c r="E305" i="74"/>
  <c r="D305" i="74"/>
  <c r="C305" i="74"/>
  <c r="H297" i="74"/>
  <c r="C297" i="74"/>
  <c r="H296" i="74"/>
  <c r="C296" i="74"/>
  <c r="L295" i="74"/>
  <c r="L298" i="74" s="1"/>
  <c r="K295" i="74"/>
  <c r="K298" i="74" s="1"/>
  <c r="J295" i="74"/>
  <c r="J298" i="74" s="1"/>
  <c r="I295" i="74"/>
  <c r="H295" i="74" s="1"/>
  <c r="G295" i="74"/>
  <c r="G298" i="74" s="1"/>
  <c r="F295" i="74"/>
  <c r="F298" i="74" s="1"/>
  <c r="E295" i="74"/>
  <c r="E298" i="74" s="1"/>
  <c r="D295" i="74"/>
  <c r="D298" i="74" s="1"/>
  <c r="C295" i="74"/>
  <c r="H294" i="74"/>
  <c r="C294" i="74"/>
  <c r="H293" i="74"/>
  <c r="C293" i="74"/>
  <c r="H292" i="74"/>
  <c r="C292" i="74"/>
  <c r="H291" i="74"/>
  <c r="C291" i="74"/>
  <c r="L290" i="74"/>
  <c r="K290" i="74"/>
  <c r="J290" i="74"/>
  <c r="I290" i="74"/>
  <c r="H290" i="74" s="1"/>
  <c r="G290" i="74"/>
  <c r="F290" i="74"/>
  <c r="E290" i="74"/>
  <c r="D290" i="74"/>
  <c r="C290" i="74"/>
  <c r="H289" i="74"/>
  <c r="C289" i="74"/>
  <c r="H288" i="74"/>
  <c r="C288" i="74"/>
  <c r="H287" i="74"/>
  <c r="C287" i="74"/>
  <c r="L286" i="74"/>
  <c r="K286" i="74"/>
  <c r="J286" i="74"/>
  <c r="I286" i="74"/>
  <c r="H286" i="74" s="1"/>
  <c r="G286" i="74"/>
  <c r="F286" i="74"/>
  <c r="E286" i="74"/>
  <c r="D286" i="74"/>
  <c r="C286" i="74"/>
  <c r="H285" i="74"/>
  <c r="C285" i="74"/>
  <c r="L284" i="74"/>
  <c r="K284" i="74"/>
  <c r="J284" i="74"/>
  <c r="I284" i="74"/>
  <c r="H284" i="74" s="1"/>
  <c r="G284" i="74"/>
  <c r="F284" i="74"/>
  <c r="E284" i="74"/>
  <c r="D284" i="74"/>
  <c r="C284" i="74" s="1"/>
  <c r="L283" i="74"/>
  <c r="K283" i="74"/>
  <c r="J283" i="74"/>
  <c r="I283" i="74"/>
  <c r="H283" i="74"/>
  <c r="G283" i="74"/>
  <c r="F283" i="74"/>
  <c r="E283" i="74"/>
  <c r="D283" i="74"/>
  <c r="C283" i="74" s="1"/>
  <c r="H282" i="74"/>
  <c r="C282" i="74"/>
  <c r="H281" i="74"/>
  <c r="C281" i="74"/>
  <c r="H280" i="74"/>
  <c r="C280" i="74"/>
  <c r="L279" i="74"/>
  <c r="K279" i="74"/>
  <c r="J279" i="74"/>
  <c r="I279" i="74"/>
  <c r="H279" i="74"/>
  <c r="G279" i="74"/>
  <c r="F279" i="74"/>
  <c r="E279" i="74"/>
  <c r="D279" i="74"/>
  <c r="C279" i="74" s="1"/>
  <c r="H278" i="74"/>
  <c r="C278" i="74"/>
  <c r="H277" i="74"/>
  <c r="C277" i="74"/>
  <c r="H276" i="74"/>
  <c r="C276" i="74"/>
  <c r="L275" i="74"/>
  <c r="K275" i="74"/>
  <c r="J275" i="74"/>
  <c r="I275" i="74"/>
  <c r="H275" i="74"/>
  <c r="G275" i="74"/>
  <c r="F275" i="74"/>
  <c r="E275" i="74"/>
  <c r="D275" i="74"/>
  <c r="C275" i="74" s="1"/>
  <c r="L274" i="74"/>
  <c r="K274" i="74"/>
  <c r="J274" i="74"/>
  <c r="I274" i="74"/>
  <c r="H274" i="74"/>
  <c r="G274" i="74"/>
  <c r="F274" i="74"/>
  <c r="E274" i="74"/>
  <c r="D274" i="74"/>
  <c r="C274" i="74" s="1"/>
  <c r="H273" i="74"/>
  <c r="C273" i="74"/>
  <c r="H272" i="74"/>
  <c r="C272" i="74"/>
  <c r="H271" i="74"/>
  <c r="C271" i="74"/>
  <c r="L270" i="74"/>
  <c r="K270" i="74"/>
  <c r="J270" i="74"/>
  <c r="I270" i="74"/>
  <c r="H270" i="74"/>
  <c r="G270" i="74"/>
  <c r="F270" i="74"/>
  <c r="E270" i="74"/>
  <c r="D270" i="74"/>
  <c r="C270" i="74" s="1"/>
  <c r="H269" i="74"/>
  <c r="C269" i="74"/>
  <c r="H268" i="74"/>
  <c r="C268" i="74"/>
  <c r="L267" i="74"/>
  <c r="K267" i="74"/>
  <c r="J267" i="74"/>
  <c r="I267" i="74"/>
  <c r="H267" i="74"/>
  <c r="G267" i="74"/>
  <c r="F267" i="74"/>
  <c r="E267" i="74"/>
  <c r="D267" i="74"/>
  <c r="C267" i="74" s="1"/>
  <c r="L266" i="74"/>
  <c r="K266" i="74"/>
  <c r="J266" i="74"/>
  <c r="I266" i="74"/>
  <c r="H266" i="74" s="1"/>
  <c r="G266" i="74"/>
  <c r="F266" i="74"/>
  <c r="E266" i="74"/>
  <c r="D266" i="74"/>
  <c r="C266" i="74"/>
  <c r="H265" i="74"/>
  <c r="C265" i="74"/>
  <c r="H264" i="74"/>
  <c r="C264" i="74"/>
  <c r="H263" i="74"/>
  <c r="C263" i="74"/>
  <c r="L262" i="74"/>
  <c r="K262" i="74"/>
  <c r="J262" i="74"/>
  <c r="I262" i="74"/>
  <c r="H262" i="74" s="1"/>
  <c r="G262" i="74"/>
  <c r="F262" i="74"/>
  <c r="E262" i="74"/>
  <c r="D262" i="74"/>
  <c r="C262" i="74"/>
  <c r="H261" i="74"/>
  <c r="C261" i="74"/>
  <c r="H260" i="74"/>
  <c r="C260" i="74"/>
  <c r="H259" i="74"/>
  <c r="C259" i="74"/>
  <c r="L258" i="74"/>
  <c r="K258" i="74"/>
  <c r="J258" i="74"/>
  <c r="I258" i="74"/>
  <c r="H258" i="74" s="1"/>
  <c r="G258" i="74"/>
  <c r="F258" i="74"/>
  <c r="E258" i="74"/>
  <c r="D258" i="74"/>
  <c r="C258" i="74"/>
  <c r="L257" i="74"/>
  <c r="K257" i="74"/>
  <c r="J257" i="74"/>
  <c r="I257" i="74"/>
  <c r="H257" i="74" s="1"/>
  <c r="G257" i="74"/>
  <c r="F257" i="74"/>
  <c r="E257" i="74"/>
  <c r="D257" i="74"/>
  <c r="C257" i="74" s="1"/>
  <c r="H256" i="74"/>
  <c r="C256" i="74"/>
  <c r="H255" i="74"/>
  <c r="C255" i="74"/>
  <c r="H254" i="74"/>
  <c r="C254" i="74"/>
  <c r="H253" i="74"/>
  <c r="C253" i="74"/>
  <c r="H252" i="74"/>
  <c r="C252" i="74"/>
  <c r="L251" i="74"/>
  <c r="K251" i="74"/>
  <c r="J251" i="74"/>
  <c r="I251" i="74"/>
  <c r="H251" i="74"/>
  <c r="G251" i="74"/>
  <c r="F251" i="74"/>
  <c r="E251" i="74"/>
  <c r="D251" i="74"/>
  <c r="C251" i="74" s="1"/>
  <c r="L250" i="74"/>
  <c r="K250" i="74"/>
  <c r="J250" i="74"/>
  <c r="I250" i="74"/>
  <c r="H250" i="74"/>
  <c r="G250" i="74"/>
  <c r="F250" i="74"/>
  <c r="E250" i="74"/>
  <c r="D250" i="74"/>
  <c r="C250" i="74" s="1"/>
  <c r="H249" i="74"/>
  <c r="C249" i="74"/>
  <c r="H248" i="74"/>
  <c r="C248" i="74"/>
  <c r="H247" i="74"/>
  <c r="C247" i="74"/>
  <c r="H246" i="74"/>
  <c r="C246" i="74"/>
  <c r="L245" i="74"/>
  <c r="K245" i="74"/>
  <c r="J245" i="74"/>
  <c r="I245" i="74"/>
  <c r="H245" i="74"/>
  <c r="G245" i="74"/>
  <c r="F245" i="74"/>
  <c r="E245" i="74"/>
  <c r="D245" i="74"/>
  <c r="C245" i="74" s="1"/>
  <c r="H244" i="74"/>
  <c r="C244" i="74"/>
  <c r="H243" i="74"/>
  <c r="C243" i="74"/>
  <c r="H242" i="74"/>
  <c r="C242" i="74"/>
  <c r="H241" i="74"/>
  <c r="C241" i="74"/>
  <c r="H240" i="74"/>
  <c r="C240" i="74"/>
  <c r="H239" i="74"/>
  <c r="C239" i="74"/>
  <c r="H238" i="74"/>
  <c r="C238" i="74"/>
  <c r="L237" i="74"/>
  <c r="K237" i="74"/>
  <c r="J237" i="74"/>
  <c r="I237" i="74"/>
  <c r="H237" i="74"/>
  <c r="G237" i="74"/>
  <c r="F237" i="74"/>
  <c r="E237" i="74"/>
  <c r="D237" i="74"/>
  <c r="C237" i="74" s="1"/>
  <c r="H236" i="74"/>
  <c r="C236" i="74"/>
  <c r="H235" i="74"/>
  <c r="C235" i="74"/>
  <c r="L234" i="74"/>
  <c r="K234" i="74"/>
  <c r="J234" i="74"/>
  <c r="I234" i="74"/>
  <c r="H234" i="74"/>
  <c r="G234" i="74"/>
  <c r="F234" i="74"/>
  <c r="E234" i="74"/>
  <c r="D234" i="74"/>
  <c r="C234" i="74" s="1"/>
  <c r="H233" i="74"/>
  <c r="C233" i="74"/>
  <c r="L232" i="74"/>
  <c r="K232" i="74"/>
  <c r="J232" i="74"/>
  <c r="I232" i="74"/>
  <c r="H232" i="74"/>
  <c r="G232" i="74"/>
  <c r="F232" i="74"/>
  <c r="E232" i="74"/>
  <c r="D232" i="74"/>
  <c r="C232" i="74"/>
  <c r="L231" i="74"/>
  <c r="K231" i="74"/>
  <c r="J231" i="74"/>
  <c r="I231" i="74"/>
  <c r="H231" i="74" s="1"/>
  <c r="G231" i="74"/>
  <c r="F231" i="74"/>
  <c r="E231" i="74"/>
  <c r="D231" i="74"/>
  <c r="C231" i="74"/>
  <c r="H230" i="74"/>
  <c r="C230" i="74"/>
  <c r="L229" i="74"/>
  <c r="K229" i="74"/>
  <c r="J229" i="74"/>
  <c r="I229" i="74"/>
  <c r="H229" i="74"/>
  <c r="G229" i="74"/>
  <c r="F229" i="74"/>
  <c r="E229" i="74"/>
  <c r="D229" i="74"/>
  <c r="C229" i="74" s="1"/>
  <c r="H228" i="74"/>
  <c r="C228" i="74"/>
  <c r="L227" i="74"/>
  <c r="K227" i="74"/>
  <c r="J227" i="74"/>
  <c r="I227" i="74"/>
  <c r="H227" i="74"/>
  <c r="G227" i="74"/>
  <c r="F227" i="74"/>
  <c r="E227" i="74"/>
  <c r="D227" i="74"/>
  <c r="C227" i="74" s="1"/>
  <c r="H226" i="74"/>
  <c r="C226" i="74"/>
  <c r="H225" i="74"/>
  <c r="C225" i="74"/>
  <c r="L224" i="74"/>
  <c r="K224" i="74"/>
  <c r="J224" i="74"/>
  <c r="I224" i="74"/>
  <c r="H224" i="74"/>
  <c r="G224" i="74"/>
  <c r="F224" i="74"/>
  <c r="E224" i="74"/>
  <c r="D224" i="74"/>
  <c r="C224" i="74" s="1"/>
  <c r="H223" i="74"/>
  <c r="C223" i="74"/>
  <c r="H222" i="74"/>
  <c r="C222" i="74"/>
  <c r="H221" i="74"/>
  <c r="C221" i="74"/>
  <c r="H220" i="74"/>
  <c r="C220" i="74"/>
  <c r="H219" i="74"/>
  <c r="C219" i="74"/>
  <c r="H218" i="74"/>
  <c r="C218" i="74"/>
  <c r="H217" i="74"/>
  <c r="C217" i="74"/>
  <c r="H216" i="74"/>
  <c r="C216" i="74"/>
  <c r="H215" i="74"/>
  <c r="C215" i="74"/>
  <c r="H214" i="74"/>
  <c r="C214" i="74"/>
  <c r="L213" i="74"/>
  <c r="K213" i="74"/>
  <c r="J213" i="74"/>
  <c r="I213" i="74"/>
  <c r="H213" i="74"/>
  <c r="G213" i="74"/>
  <c r="F213" i="74"/>
  <c r="E213" i="74"/>
  <c r="D213" i="74"/>
  <c r="C213" i="74" s="1"/>
  <c r="H212" i="74"/>
  <c r="C212" i="74"/>
  <c r="H211" i="74"/>
  <c r="C211" i="74"/>
  <c r="H210" i="74"/>
  <c r="C210" i="74"/>
  <c r="H209" i="74"/>
  <c r="C209" i="74"/>
  <c r="H208" i="74"/>
  <c r="C208" i="74"/>
  <c r="H207" i="74"/>
  <c r="C207" i="74"/>
  <c r="H206" i="74"/>
  <c r="C206" i="74"/>
  <c r="H205" i="74"/>
  <c r="C205" i="74"/>
  <c r="H204" i="74"/>
  <c r="C204" i="74"/>
  <c r="H203" i="74"/>
  <c r="C203" i="74"/>
  <c r="L202" i="74"/>
  <c r="K202" i="74"/>
  <c r="J202" i="74"/>
  <c r="I202" i="74"/>
  <c r="H202" i="74"/>
  <c r="G202" i="74"/>
  <c r="F202" i="74"/>
  <c r="E202" i="74"/>
  <c r="D202" i="74"/>
  <c r="C202" i="74" s="1"/>
  <c r="L201" i="74"/>
  <c r="K201" i="74"/>
  <c r="J201" i="74"/>
  <c r="I201" i="74"/>
  <c r="H201" i="74"/>
  <c r="G201" i="74"/>
  <c r="F201" i="74"/>
  <c r="E201" i="74"/>
  <c r="D201" i="74"/>
  <c r="C201" i="74" s="1"/>
  <c r="H200" i="74"/>
  <c r="C200" i="74"/>
  <c r="H199" i="74"/>
  <c r="C199" i="74"/>
  <c r="H198" i="74"/>
  <c r="C198" i="74"/>
  <c r="H197" i="74"/>
  <c r="C197" i="74"/>
  <c r="H196" i="74"/>
  <c r="C196" i="74"/>
  <c r="L195" i="74"/>
  <c r="K195" i="74"/>
  <c r="J195" i="74"/>
  <c r="I195" i="74"/>
  <c r="H195" i="74"/>
  <c r="G195" i="74"/>
  <c r="F195" i="74"/>
  <c r="E195" i="74"/>
  <c r="D195" i="74"/>
  <c r="C195" i="74" s="1"/>
  <c r="H194" i="74"/>
  <c r="C194" i="74"/>
  <c r="L193" i="74"/>
  <c r="K193" i="74"/>
  <c r="J193" i="74"/>
  <c r="I193" i="74"/>
  <c r="H193" i="74"/>
  <c r="G193" i="74"/>
  <c r="F193" i="74"/>
  <c r="E193" i="74"/>
  <c r="D193" i="74"/>
  <c r="C193" i="74" s="1"/>
  <c r="L192" i="74"/>
  <c r="K192" i="74"/>
  <c r="J192" i="74"/>
  <c r="I192" i="74"/>
  <c r="H192" i="74"/>
  <c r="G192" i="74"/>
  <c r="F192" i="74"/>
  <c r="E192" i="74"/>
  <c r="D192" i="74"/>
  <c r="C192" i="74" s="1"/>
  <c r="L191" i="74"/>
  <c r="K191" i="74"/>
  <c r="J191" i="74"/>
  <c r="I191" i="74"/>
  <c r="H191" i="74"/>
  <c r="G191" i="74"/>
  <c r="F191" i="74"/>
  <c r="E191" i="74"/>
  <c r="D191" i="74"/>
  <c r="C191" i="74" s="1"/>
  <c r="H190" i="74"/>
  <c r="C190" i="74"/>
  <c r="L189" i="74"/>
  <c r="K189" i="74"/>
  <c r="J189" i="74"/>
  <c r="I189" i="74"/>
  <c r="H189" i="74"/>
  <c r="G189" i="74"/>
  <c r="F189" i="74"/>
  <c r="E189" i="74"/>
  <c r="D189" i="74"/>
  <c r="C189" i="74" s="1"/>
  <c r="L188" i="74"/>
  <c r="K188" i="74"/>
  <c r="J188" i="74"/>
  <c r="I188" i="74"/>
  <c r="H188" i="74"/>
  <c r="G188" i="74"/>
  <c r="F188" i="74"/>
  <c r="E188" i="74"/>
  <c r="D188" i="74"/>
  <c r="C188" i="74" s="1"/>
  <c r="H187" i="74"/>
  <c r="C187" i="74"/>
  <c r="H186" i="74"/>
  <c r="C186" i="74"/>
  <c r="L185" i="74"/>
  <c r="K185" i="74"/>
  <c r="J185" i="74"/>
  <c r="I185" i="74"/>
  <c r="H185" i="74"/>
  <c r="G185" i="74"/>
  <c r="F185" i="74"/>
  <c r="E185" i="74"/>
  <c r="D185" i="74"/>
  <c r="C185" i="74" s="1"/>
  <c r="L184" i="74"/>
  <c r="K184" i="74"/>
  <c r="J184" i="74"/>
  <c r="I184" i="74"/>
  <c r="H184" i="74"/>
  <c r="G184" i="74"/>
  <c r="F184" i="74"/>
  <c r="E184" i="74"/>
  <c r="D184" i="74"/>
  <c r="C184" i="74" s="1"/>
  <c r="H183" i="74"/>
  <c r="C183" i="74"/>
  <c r="H182" i="74"/>
  <c r="C182" i="74"/>
  <c r="L181" i="74"/>
  <c r="K181" i="74"/>
  <c r="J181" i="74"/>
  <c r="I181" i="74"/>
  <c r="H181" i="74"/>
  <c r="G181" i="74"/>
  <c r="F181" i="74"/>
  <c r="E181" i="74"/>
  <c r="D181" i="74"/>
  <c r="C181" i="74" s="1"/>
  <c r="H180" i="74"/>
  <c r="C180" i="74"/>
  <c r="H179" i="74"/>
  <c r="C179" i="74"/>
  <c r="H178" i="74"/>
  <c r="C178" i="74"/>
  <c r="H177" i="74"/>
  <c r="C177" i="74"/>
  <c r="L176" i="74"/>
  <c r="K176" i="74"/>
  <c r="J176" i="74"/>
  <c r="I176" i="74"/>
  <c r="H176" i="74"/>
  <c r="G176" i="74"/>
  <c r="F176" i="74"/>
  <c r="E176" i="74"/>
  <c r="D176" i="74"/>
  <c r="C176" i="74" s="1"/>
  <c r="H175" i="74"/>
  <c r="C175" i="74"/>
  <c r="H174" i="74"/>
  <c r="C174" i="74"/>
  <c r="H173" i="74"/>
  <c r="C173" i="74"/>
  <c r="L172" i="74"/>
  <c r="K172" i="74"/>
  <c r="J172" i="74"/>
  <c r="I172" i="74"/>
  <c r="H172" i="74"/>
  <c r="G172" i="74"/>
  <c r="F172" i="74"/>
  <c r="E172" i="74"/>
  <c r="D172" i="74"/>
  <c r="C172" i="74" s="1"/>
  <c r="L171" i="74"/>
  <c r="K171" i="74"/>
  <c r="J171" i="74"/>
  <c r="I171" i="74"/>
  <c r="H171" i="74"/>
  <c r="G171" i="74"/>
  <c r="F171" i="74"/>
  <c r="E171" i="74"/>
  <c r="D171" i="74"/>
  <c r="C171" i="74" s="1"/>
  <c r="L170" i="74"/>
  <c r="K170" i="74"/>
  <c r="J170" i="74"/>
  <c r="I170" i="74"/>
  <c r="H170" i="74"/>
  <c r="G170" i="74"/>
  <c r="F170" i="74"/>
  <c r="E170" i="74"/>
  <c r="D170" i="74"/>
  <c r="C170" i="74" s="1"/>
  <c r="H169" i="74"/>
  <c r="C169" i="74"/>
  <c r="H168" i="74"/>
  <c r="C168" i="74"/>
  <c r="H167" i="74"/>
  <c r="C167" i="74"/>
  <c r="H166" i="74"/>
  <c r="C166" i="74"/>
  <c r="H165" i="74"/>
  <c r="C165" i="74"/>
  <c r="H164" i="74"/>
  <c r="C164" i="74"/>
  <c r="L163" i="74"/>
  <c r="K163" i="74"/>
  <c r="J163" i="74"/>
  <c r="I163" i="74"/>
  <c r="H163" i="74" s="1"/>
  <c r="G163" i="74"/>
  <c r="F163" i="74"/>
  <c r="E163" i="74"/>
  <c r="D163" i="74"/>
  <c r="C163" i="74"/>
  <c r="L162" i="74"/>
  <c r="K162" i="74"/>
  <c r="J162" i="74"/>
  <c r="I162" i="74"/>
  <c r="H162" i="74"/>
  <c r="G162" i="74"/>
  <c r="F162" i="74"/>
  <c r="E162" i="74"/>
  <c r="D162" i="74"/>
  <c r="C162" i="74" s="1"/>
  <c r="H161" i="74"/>
  <c r="C161" i="74"/>
  <c r="H160" i="74"/>
  <c r="C160" i="74"/>
  <c r="H159" i="74"/>
  <c r="C159" i="74"/>
  <c r="H158" i="74"/>
  <c r="C158" i="74"/>
  <c r="L157" i="74"/>
  <c r="K157" i="74"/>
  <c r="J157" i="74"/>
  <c r="I157" i="74"/>
  <c r="H157" i="74"/>
  <c r="G157" i="74"/>
  <c r="F157" i="74"/>
  <c r="E157" i="74"/>
  <c r="D157" i="74"/>
  <c r="C157" i="74" s="1"/>
  <c r="H156" i="74"/>
  <c r="C156" i="74"/>
  <c r="H155" i="74"/>
  <c r="C155" i="74"/>
  <c r="H154" i="74"/>
  <c r="C154" i="74"/>
  <c r="H153" i="74"/>
  <c r="C153" i="74"/>
  <c r="H152" i="74"/>
  <c r="C152" i="74"/>
  <c r="H151" i="74"/>
  <c r="C151" i="74"/>
  <c r="H150" i="74"/>
  <c r="C150" i="74"/>
  <c r="H149" i="74"/>
  <c r="C149" i="74"/>
  <c r="L148" i="74"/>
  <c r="K148" i="74"/>
  <c r="J148" i="74"/>
  <c r="I148" i="74"/>
  <c r="H148" i="74"/>
  <c r="G148" i="74"/>
  <c r="F148" i="74"/>
  <c r="E148" i="74"/>
  <c r="D148" i="74"/>
  <c r="C148" i="74" s="1"/>
  <c r="H147" i="74"/>
  <c r="C147" i="74"/>
  <c r="H146" i="74"/>
  <c r="C146" i="74"/>
  <c r="H145" i="74"/>
  <c r="C145" i="74"/>
  <c r="H144" i="74"/>
  <c r="C144" i="74"/>
  <c r="H143" i="74"/>
  <c r="C143" i="74"/>
  <c r="H142" i="74"/>
  <c r="C142" i="74"/>
  <c r="L141" i="74"/>
  <c r="K141" i="74"/>
  <c r="J141" i="74"/>
  <c r="I141" i="74"/>
  <c r="H141" i="74"/>
  <c r="G141" i="74"/>
  <c r="F141" i="74"/>
  <c r="E141" i="74"/>
  <c r="D141" i="74"/>
  <c r="C141" i="74" s="1"/>
  <c r="H140" i="74"/>
  <c r="C140" i="74"/>
  <c r="H139" i="74"/>
  <c r="C139" i="74"/>
  <c r="L138" i="74"/>
  <c r="K138" i="74"/>
  <c r="J138" i="74"/>
  <c r="I138" i="74"/>
  <c r="H138" i="74"/>
  <c r="G138" i="74"/>
  <c r="F138" i="74"/>
  <c r="E138" i="74"/>
  <c r="D138" i="74"/>
  <c r="C138" i="74" s="1"/>
  <c r="H137" i="74"/>
  <c r="C137" i="74"/>
  <c r="H136" i="74"/>
  <c r="C136" i="74"/>
  <c r="H135" i="74"/>
  <c r="C135" i="74"/>
  <c r="H134" i="74"/>
  <c r="C134" i="74"/>
  <c r="L133" i="74"/>
  <c r="K133" i="74"/>
  <c r="J133" i="74"/>
  <c r="I133" i="74"/>
  <c r="H133" i="74"/>
  <c r="G133" i="74"/>
  <c r="F133" i="74"/>
  <c r="E133" i="74"/>
  <c r="D133" i="74"/>
  <c r="C133" i="74" s="1"/>
  <c r="H132" i="74"/>
  <c r="C132" i="74"/>
  <c r="H131" i="74"/>
  <c r="C131" i="74"/>
  <c r="H130" i="74"/>
  <c r="C130" i="74"/>
  <c r="L129" i="74"/>
  <c r="K129" i="74"/>
  <c r="J129" i="74"/>
  <c r="I129" i="74"/>
  <c r="H129" i="74"/>
  <c r="G129" i="74"/>
  <c r="F129" i="74"/>
  <c r="E129" i="74"/>
  <c r="D129" i="74"/>
  <c r="C129" i="74" s="1"/>
  <c r="L128" i="74"/>
  <c r="K128" i="74"/>
  <c r="J128" i="74"/>
  <c r="I128" i="74"/>
  <c r="H128" i="74"/>
  <c r="G128" i="74"/>
  <c r="F128" i="74"/>
  <c r="E128" i="74"/>
  <c r="D128" i="74"/>
  <c r="C128" i="74"/>
  <c r="H127" i="74"/>
  <c r="C127" i="74"/>
  <c r="L126" i="74"/>
  <c r="K126" i="74"/>
  <c r="J126" i="74"/>
  <c r="I126" i="74"/>
  <c r="H126" i="74"/>
  <c r="G126" i="74"/>
  <c r="F126" i="74"/>
  <c r="E126" i="74"/>
  <c r="D126" i="74"/>
  <c r="C126" i="74"/>
  <c r="H125" i="74"/>
  <c r="C125" i="74"/>
  <c r="H124" i="74"/>
  <c r="C124" i="74"/>
  <c r="H123" i="74"/>
  <c r="C123" i="74"/>
  <c r="H122" i="74"/>
  <c r="C122" i="74"/>
  <c r="H121" i="74"/>
  <c r="C121" i="74"/>
  <c r="L120" i="74"/>
  <c r="K120" i="74"/>
  <c r="J120" i="74"/>
  <c r="I120" i="74"/>
  <c r="H120" i="74" s="1"/>
  <c r="G120" i="74"/>
  <c r="F120" i="74"/>
  <c r="E120" i="74"/>
  <c r="D120" i="74"/>
  <c r="C120" i="74"/>
  <c r="H119" i="74"/>
  <c r="C119" i="74"/>
  <c r="H118" i="74"/>
  <c r="C118" i="74"/>
  <c r="H117" i="74"/>
  <c r="C117" i="74"/>
  <c r="H116" i="74"/>
  <c r="C116" i="74"/>
  <c r="H115" i="74"/>
  <c r="C115" i="74"/>
  <c r="L114" i="74"/>
  <c r="K114" i="74"/>
  <c r="J114" i="74"/>
  <c r="I114" i="74"/>
  <c r="H114" i="74" s="1"/>
  <c r="G114" i="74"/>
  <c r="F114" i="74"/>
  <c r="E114" i="74"/>
  <c r="D114" i="74"/>
  <c r="C114" i="74"/>
  <c r="H113" i="74"/>
  <c r="C113" i="74"/>
  <c r="H112" i="74"/>
  <c r="C112" i="74"/>
  <c r="H111" i="74"/>
  <c r="C111" i="74"/>
  <c r="L110" i="74"/>
  <c r="K110" i="74"/>
  <c r="J110" i="74"/>
  <c r="I110" i="74"/>
  <c r="H110" i="74" s="1"/>
  <c r="G110" i="74"/>
  <c r="F110" i="74"/>
  <c r="E110" i="74"/>
  <c r="D110" i="74"/>
  <c r="C110" i="74"/>
  <c r="H109" i="74"/>
  <c r="C109" i="74"/>
  <c r="H108" i="74"/>
  <c r="C108" i="74"/>
  <c r="H107" i="74"/>
  <c r="C107" i="74"/>
  <c r="H106" i="74"/>
  <c r="C106" i="74"/>
  <c r="H105" i="74"/>
  <c r="C105" i="74"/>
  <c r="H104" i="74"/>
  <c r="C104" i="74"/>
  <c r="H103" i="74"/>
  <c r="C103" i="74"/>
  <c r="H102" i="74"/>
  <c r="C102" i="74"/>
  <c r="L101" i="74"/>
  <c r="K101" i="74"/>
  <c r="J101" i="74"/>
  <c r="I101" i="74"/>
  <c r="H101" i="74" s="1"/>
  <c r="G101" i="74"/>
  <c r="F101" i="74"/>
  <c r="E101" i="74"/>
  <c r="D101" i="74"/>
  <c r="C101" i="74"/>
  <c r="H100" i="74"/>
  <c r="C100" i="74"/>
  <c r="H99" i="74"/>
  <c r="C99" i="74"/>
  <c r="H98" i="74"/>
  <c r="C98" i="74"/>
  <c r="H97" i="74"/>
  <c r="C97" i="74"/>
  <c r="H96" i="74"/>
  <c r="C96" i="74"/>
  <c r="H95" i="74"/>
  <c r="C95" i="74"/>
  <c r="H94" i="74"/>
  <c r="C94" i="74"/>
  <c r="L93" i="74"/>
  <c r="K93" i="74"/>
  <c r="J93" i="74"/>
  <c r="I93" i="74"/>
  <c r="H93" i="74" s="1"/>
  <c r="G93" i="74"/>
  <c r="F93" i="74"/>
  <c r="E93" i="74"/>
  <c r="D93" i="74"/>
  <c r="C93" i="74"/>
  <c r="H92" i="74"/>
  <c r="C92" i="74"/>
  <c r="H91" i="74"/>
  <c r="C91" i="74"/>
  <c r="I90" i="74"/>
  <c r="H90" i="74"/>
  <c r="C90" i="74"/>
  <c r="H89" i="74"/>
  <c r="C89" i="74"/>
  <c r="H88" i="74"/>
  <c r="C88" i="74"/>
  <c r="L87" i="74"/>
  <c r="K87" i="74"/>
  <c r="J87" i="74"/>
  <c r="I87" i="74"/>
  <c r="H87" i="74"/>
  <c r="G87" i="74"/>
  <c r="F87" i="74"/>
  <c r="E87" i="74"/>
  <c r="D87" i="74"/>
  <c r="C87" i="74" s="1"/>
  <c r="H86" i="74"/>
  <c r="C86" i="74"/>
  <c r="H85" i="74"/>
  <c r="C85" i="74"/>
  <c r="H84" i="74"/>
  <c r="C84" i="74"/>
  <c r="H83" i="74"/>
  <c r="C83" i="74"/>
  <c r="L82" i="74"/>
  <c r="K82" i="74"/>
  <c r="J82" i="74"/>
  <c r="I82" i="74"/>
  <c r="H82" i="74"/>
  <c r="G82" i="74"/>
  <c r="F82" i="74"/>
  <c r="E82" i="74"/>
  <c r="D82" i="74"/>
  <c r="C82" i="74" s="1"/>
  <c r="L81" i="74"/>
  <c r="K81" i="74"/>
  <c r="J81" i="74"/>
  <c r="I81" i="74"/>
  <c r="H81" i="74" s="1"/>
  <c r="G81" i="74"/>
  <c r="F81" i="74"/>
  <c r="E81" i="74"/>
  <c r="D81" i="74"/>
  <c r="C81" i="74"/>
  <c r="H80" i="74"/>
  <c r="C80" i="74"/>
  <c r="H79" i="74"/>
  <c r="C79" i="74"/>
  <c r="L78" i="74"/>
  <c r="K78" i="74"/>
  <c r="J78" i="74"/>
  <c r="I78" i="74"/>
  <c r="H78" i="74" s="1"/>
  <c r="G78" i="74"/>
  <c r="F78" i="74"/>
  <c r="E78" i="74"/>
  <c r="D78" i="74"/>
  <c r="C78" i="74"/>
  <c r="H77" i="74"/>
  <c r="C77" i="74"/>
  <c r="H76" i="74"/>
  <c r="C76" i="74"/>
  <c r="L75" i="74"/>
  <c r="K75" i="74"/>
  <c r="J75" i="74"/>
  <c r="I75" i="74"/>
  <c r="H75" i="74" s="1"/>
  <c r="G75" i="74"/>
  <c r="F75" i="74"/>
  <c r="E75" i="74"/>
  <c r="D75" i="74"/>
  <c r="C75" i="74"/>
  <c r="L74" i="74"/>
  <c r="K74" i="74"/>
  <c r="J74" i="74"/>
  <c r="I74" i="74"/>
  <c r="H74" i="74" s="1"/>
  <c r="G74" i="74"/>
  <c r="F74" i="74"/>
  <c r="E74" i="74"/>
  <c r="D74" i="74"/>
  <c r="C74" i="74"/>
  <c r="L73" i="74"/>
  <c r="K73" i="74"/>
  <c r="J73" i="74"/>
  <c r="I73" i="74"/>
  <c r="H73" i="74"/>
  <c r="G73" i="74"/>
  <c r="F73" i="74"/>
  <c r="E73" i="74"/>
  <c r="D73" i="74"/>
  <c r="C73" i="74" s="1"/>
  <c r="H72" i="74"/>
  <c r="C72" i="74"/>
  <c r="H71" i="74"/>
  <c r="C71" i="74"/>
  <c r="H70" i="74"/>
  <c r="C70" i="74"/>
  <c r="H69" i="74"/>
  <c r="C69" i="74"/>
  <c r="L68" i="74"/>
  <c r="K68" i="74"/>
  <c r="J68" i="74"/>
  <c r="I68" i="74"/>
  <c r="H68" i="74"/>
  <c r="G68" i="74"/>
  <c r="F68" i="74"/>
  <c r="E68" i="74"/>
  <c r="D68" i="74"/>
  <c r="C68" i="74" s="1"/>
  <c r="H67" i="74"/>
  <c r="C67" i="74"/>
  <c r="L66" i="74"/>
  <c r="K66" i="74"/>
  <c r="J66" i="74"/>
  <c r="I66" i="74"/>
  <c r="H66" i="74"/>
  <c r="G66" i="74"/>
  <c r="F66" i="74"/>
  <c r="E66" i="74"/>
  <c r="D66" i="74"/>
  <c r="C66" i="74" s="1"/>
  <c r="H65" i="74"/>
  <c r="C65" i="74"/>
  <c r="H64" i="74"/>
  <c r="C64" i="74"/>
  <c r="H63" i="74"/>
  <c r="C63" i="74"/>
  <c r="H62" i="74"/>
  <c r="C62" i="74"/>
  <c r="H61" i="74"/>
  <c r="C61" i="74"/>
  <c r="H60" i="74"/>
  <c r="C60" i="74"/>
  <c r="H59" i="74"/>
  <c r="C59" i="74"/>
  <c r="H58" i="74"/>
  <c r="C58" i="74"/>
  <c r="L57" i="74"/>
  <c r="K57" i="74"/>
  <c r="J57" i="74"/>
  <c r="I57" i="74"/>
  <c r="H57" i="74"/>
  <c r="G57" i="74"/>
  <c r="F57" i="74"/>
  <c r="E57" i="74"/>
  <c r="D57" i="74"/>
  <c r="C57" i="74" s="1"/>
  <c r="H56" i="74"/>
  <c r="C56" i="74"/>
  <c r="H55" i="74"/>
  <c r="C55" i="74"/>
  <c r="L54" i="74"/>
  <c r="K54" i="74"/>
  <c r="J54" i="74"/>
  <c r="I54" i="74"/>
  <c r="H54" i="74"/>
  <c r="G54" i="74"/>
  <c r="F54" i="74"/>
  <c r="E54" i="74"/>
  <c r="D54" i="74"/>
  <c r="C54" i="74" s="1"/>
  <c r="L53" i="74"/>
  <c r="K53" i="74"/>
  <c r="J53" i="74"/>
  <c r="I53" i="74"/>
  <c r="H53" i="74"/>
  <c r="G53" i="74"/>
  <c r="F53" i="74"/>
  <c r="E53" i="74"/>
  <c r="D53" i="74"/>
  <c r="C53" i="74" s="1"/>
  <c r="L52" i="74"/>
  <c r="K52" i="74"/>
  <c r="J52" i="74"/>
  <c r="I52" i="74"/>
  <c r="H52" i="74"/>
  <c r="G52" i="74"/>
  <c r="F52" i="74"/>
  <c r="E52" i="74"/>
  <c r="D52" i="74"/>
  <c r="C52" i="74" s="1"/>
  <c r="L51" i="74"/>
  <c r="K51" i="74"/>
  <c r="J51" i="74"/>
  <c r="I51" i="74"/>
  <c r="H51" i="74"/>
  <c r="G51" i="74"/>
  <c r="F51" i="74"/>
  <c r="E51" i="74"/>
  <c r="D51" i="74"/>
  <c r="C51" i="74" s="1"/>
  <c r="L50" i="74"/>
  <c r="K50" i="74"/>
  <c r="J50" i="74"/>
  <c r="J300" i="74" s="1"/>
  <c r="I50" i="74"/>
  <c r="I300" i="74" s="1"/>
  <c r="H300" i="74" s="1"/>
  <c r="H50" i="74"/>
  <c r="G50" i="74"/>
  <c r="F50" i="74"/>
  <c r="E50" i="74"/>
  <c r="E300" i="74" s="1"/>
  <c r="D50" i="74"/>
  <c r="D300" i="74" s="1"/>
  <c r="C50" i="74"/>
  <c r="L49" i="74"/>
  <c r="K49" i="74"/>
  <c r="J49" i="74"/>
  <c r="I49" i="74"/>
  <c r="H49" i="74" s="1"/>
  <c r="G49" i="74"/>
  <c r="F49" i="74"/>
  <c r="E49" i="74"/>
  <c r="D49" i="74"/>
  <c r="C49" i="74" s="1"/>
  <c r="H46" i="74"/>
  <c r="C46" i="74"/>
  <c r="H45" i="74"/>
  <c r="C45" i="74"/>
  <c r="L44" i="74"/>
  <c r="L300" i="74" s="1"/>
  <c r="G44" i="74"/>
  <c r="C44" i="74" s="1"/>
  <c r="H43" i="74"/>
  <c r="C43" i="74"/>
  <c r="I42" i="74"/>
  <c r="H42" i="74" s="1"/>
  <c r="D42" i="74"/>
  <c r="C42" i="74" s="1"/>
  <c r="H41" i="74"/>
  <c r="C41" i="74"/>
  <c r="H40" i="74"/>
  <c r="C40" i="74"/>
  <c r="H39" i="74"/>
  <c r="C39" i="74"/>
  <c r="H38" i="74"/>
  <c r="C38" i="74"/>
  <c r="K37" i="74"/>
  <c r="H37" i="74"/>
  <c r="F37" i="74"/>
  <c r="C37" i="74"/>
  <c r="H36" i="74"/>
  <c r="C36" i="74"/>
  <c r="H35" i="74"/>
  <c r="C35" i="74"/>
  <c r="K34" i="74"/>
  <c r="H34" i="74"/>
  <c r="F34" i="74"/>
  <c r="C34" i="74"/>
  <c r="H33" i="74"/>
  <c r="C33" i="74"/>
  <c r="K32" i="74"/>
  <c r="H32" i="74"/>
  <c r="F32" i="74"/>
  <c r="C32" i="74"/>
  <c r="H31" i="74"/>
  <c r="C31" i="74"/>
  <c r="H30" i="74"/>
  <c r="C30" i="74"/>
  <c r="H29" i="74"/>
  <c r="C29" i="74"/>
  <c r="K28" i="74"/>
  <c r="H28" i="74"/>
  <c r="F28" i="74"/>
  <c r="C28" i="74"/>
  <c r="K27" i="74"/>
  <c r="K300" i="74" s="1"/>
  <c r="H27" i="74"/>
  <c r="F27" i="74"/>
  <c r="F300" i="74" s="1"/>
  <c r="H26" i="74"/>
  <c r="C26" i="74"/>
  <c r="I25" i="74"/>
  <c r="H25" i="74" s="1"/>
  <c r="D25" i="74"/>
  <c r="C25" i="74" s="1"/>
  <c r="H24" i="74"/>
  <c r="C24" i="74"/>
  <c r="H23" i="74"/>
  <c r="C23" i="74"/>
  <c r="L22" i="74"/>
  <c r="L303" i="74" s="1"/>
  <c r="L302" i="74" s="1"/>
  <c r="K22" i="74"/>
  <c r="K303" i="74" s="1"/>
  <c r="K302" i="74" s="1"/>
  <c r="J22" i="74"/>
  <c r="J303" i="74" s="1"/>
  <c r="J302" i="74" s="1"/>
  <c r="I22" i="74"/>
  <c r="I303" i="74" s="1"/>
  <c r="I302" i="74" s="1"/>
  <c r="H22" i="74"/>
  <c r="H303" i="74" s="1"/>
  <c r="H302" i="74" s="1"/>
  <c r="G22" i="74"/>
  <c r="G303" i="74" s="1"/>
  <c r="G302" i="74" s="1"/>
  <c r="F22" i="74"/>
  <c r="F303" i="74" s="1"/>
  <c r="F302" i="74" s="1"/>
  <c r="E22" i="74"/>
  <c r="E303" i="74" s="1"/>
  <c r="E302" i="74" s="1"/>
  <c r="D22" i="74"/>
  <c r="D303" i="74" s="1"/>
  <c r="D302" i="74" s="1"/>
  <c r="L21" i="74"/>
  <c r="K21" i="74"/>
  <c r="J21" i="74"/>
  <c r="I21" i="74"/>
  <c r="H21" i="74"/>
  <c r="G21" i="74"/>
  <c r="F21" i="74"/>
  <c r="E21" i="74"/>
  <c r="D21" i="74"/>
  <c r="C21" i="74" s="1"/>
  <c r="H298" i="74" l="1"/>
  <c r="C298" i="74"/>
  <c r="I298" i="74"/>
  <c r="G300" i="74"/>
  <c r="C300" i="74" s="1"/>
  <c r="C22" i="74"/>
  <c r="C303" i="74" s="1"/>
  <c r="C302" i="74" s="1"/>
  <c r="C27" i="74"/>
  <c r="H44" i="74"/>
  <c r="H315" i="73" l="1"/>
  <c r="C315" i="73"/>
  <c r="H313" i="73"/>
  <c r="C313" i="73"/>
  <c r="H311" i="73"/>
  <c r="C311" i="73"/>
  <c r="H310" i="73"/>
  <c r="C310" i="73"/>
  <c r="H309" i="73"/>
  <c r="C309" i="73"/>
  <c r="H308" i="73"/>
  <c r="C308" i="73"/>
  <c r="H307" i="73"/>
  <c r="C307" i="73"/>
  <c r="H306" i="73"/>
  <c r="C306" i="73"/>
  <c r="L305" i="73"/>
  <c r="K305" i="73"/>
  <c r="J305" i="73"/>
  <c r="I305" i="73"/>
  <c r="H305" i="73"/>
  <c r="G305" i="73"/>
  <c r="F305" i="73"/>
  <c r="E305" i="73"/>
  <c r="D305" i="73"/>
  <c r="C305" i="73"/>
  <c r="H297" i="73"/>
  <c r="C297" i="73"/>
  <c r="H296" i="73"/>
  <c r="C296" i="73"/>
  <c r="L295" i="73"/>
  <c r="K295" i="73"/>
  <c r="J295" i="73"/>
  <c r="I295" i="73"/>
  <c r="H295" i="73"/>
  <c r="G295" i="73"/>
  <c r="F295" i="73"/>
  <c r="E295" i="73"/>
  <c r="D295" i="73"/>
  <c r="H294" i="73"/>
  <c r="C294" i="73"/>
  <c r="H293" i="73"/>
  <c r="C293" i="73"/>
  <c r="H292" i="73"/>
  <c r="C292" i="73"/>
  <c r="H291" i="73"/>
  <c r="C291" i="73"/>
  <c r="L290" i="73"/>
  <c r="K290" i="73"/>
  <c r="J290" i="73"/>
  <c r="I290" i="73"/>
  <c r="H290" i="73"/>
  <c r="G290" i="73"/>
  <c r="F290" i="73"/>
  <c r="E290" i="73"/>
  <c r="D290" i="73"/>
  <c r="C290" i="73" s="1"/>
  <c r="H289" i="73"/>
  <c r="C289" i="73"/>
  <c r="H288" i="73"/>
  <c r="C288" i="73"/>
  <c r="H287" i="73"/>
  <c r="C287" i="73"/>
  <c r="L286" i="73"/>
  <c r="K286" i="73"/>
  <c r="J286" i="73"/>
  <c r="I286" i="73"/>
  <c r="H286" i="73"/>
  <c r="G286" i="73"/>
  <c r="F286" i="73"/>
  <c r="E286" i="73"/>
  <c r="D286" i="73"/>
  <c r="C286" i="73" s="1"/>
  <c r="H285" i="73"/>
  <c r="C285" i="73"/>
  <c r="L284" i="73"/>
  <c r="K284" i="73"/>
  <c r="J284" i="73"/>
  <c r="I284" i="73"/>
  <c r="H284" i="73"/>
  <c r="G284" i="73"/>
  <c r="F284" i="73"/>
  <c r="E284" i="73"/>
  <c r="D284" i="73"/>
  <c r="C284" i="73" s="1"/>
  <c r="L283" i="73"/>
  <c r="K283" i="73"/>
  <c r="J283" i="73"/>
  <c r="I283" i="73"/>
  <c r="H283" i="73"/>
  <c r="G283" i="73"/>
  <c r="F283" i="73"/>
  <c r="E283" i="73"/>
  <c r="D283" i="73"/>
  <c r="C283" i="73" s="1"/>
  <c r="H282" i="73"/>
  <c r="C282" i="73"/>
  <c r="H281" i="73"/>
  <c r="C281" i="73"/>
  <c r="H280" i="73"/>
  <c r="C280" i="73"/>
  <c r="L279" i="73"/>
  <c r="K279" i="73"/>
  <c r="J279" i="73"/>
  <c r="I279" i="73"/>
  <c r="H279" i="73"/>
  <c r="G279" i="73"/>
  <c r="F279" i="73"/>
  <c r="E279" i="73"/>
  <c r="D279" i="73"/>
  <c r="C279" i="73" s="1"/>
  <c r="H278" i="73"/>
  <c r="C278" i="73"/>
  <c r="H277" i="73"/>
  <c r="C277" i="73"/>
  <c r="H276" i="73"/>
  <c r="C276" i="73"/>
  <c r="L275" i="73"/>
  <c r="K275" i="73"/>
  <c r="J275" i="73"/>
  <c r="I275" i="73"/>
  <c r="H275" i="73"/>
  <c r="G275" i="73"/>
  <c r="F275" i="73"/>
  <c r="E275" i="73"/>
  <c r="D275" i="73"/>
  <c r="C275" i="73" s="1"/>
  <c r="L274" i="73"/>
  <c r="K274" i="73"/>
  <c r="J274" i="73"/>
  <c r="I274" i="73"/>
  <c r="H274" i="73"/>
  <c r="G274" i="73"/>
  <c r="F274" i="73"/>
  <c r="E274" i="73"/>
  <c r="D274" i="73"/>
  <c r="C274" i="73" s="1"/>
  <c r="H273" i="73"/>
  <c r="C273" i="73"/>
  <c r="H272" i="73"/>
  <c r="C272" i="73"/>
  <c r="H271" i="73"/>
  <c r="C271" i="73"/>
  <c r="L270" i="73"/>
  <c r="K270" i="73"/>
  <c r="J270" i="73"/>
  <c r="I270" i="73"/>
  <c r="H270" i="73"/>
  <c r="G270" i="73"/>
  <c r="F270" i="73"/>
  <c r="E270" i="73"/>
  <c r="D270" i="73"/>
  <c r="C270" i="73" s="1"/>
  <c r="H269" i="73"/>
  <c r="C269" i="73"/>
  <c r="H268" i="73"/>
  <c r="C268" i="73"/>
  <c r="L267" i="73"/>
  <c r="K267" i="73"/>
  <c r="J267" i="73"/>
  <c r="I267" i="73"/>
  <c r="H267" i="73"/>
  <c r="G267" i="73"/>
  <c r="F267" i="73"/>
  <c r="E267" i="73"/>
  <c r="D267" i="73"/>
  <c r="C267" i="73" s="1"/>
  <c r="L266" i="73"/>
  <c r="K266" i="73"/>
  <c r="J266" i="73"/>
  <c r="I266" i="73"/>
  <c r="H266" i="73" s="1"/>
  <c r="G266" i="73"/>
  <c r="F266" i="73"/>
  <c r="E266" i="73"/>
  <c r="D266" i="73"/>
  <c r="C266" i="73" s="1"/>
  <c r="H265" i="73"/>
  <c r="C265" i="73"/>
  <c r="H264" i="73"/>
  <c r="C264" i="73"/>
  <c r="H263" i="73"/>
  <c r="C263" i="73"/>
  <c r="L262" i="73"/>
  <c r="K262" i="73"/>
  <c r="J262" i="73"/>
  <c r="I262" i="73"/>
  <c r="H262" i="73"/>
  <c r="G262" i="73"/>
  <c r="F262" i="73"/>
  <c r="E262" i="73"/>
  <c r="D262" i="73"/>
  <c r="C262" i="73" s="1"/>
  <c r="H261" i="73"/>
  <c r="C261" i="73"/>
  <c r="H260" i="73"/>
  <c r="C260" i="73"/>
  <c r="H259" i="73"/>
  <c r="C259" i="73"/>
  <c r="L258" i="73"/>
  <c r="K258" i="73"/>
  <c r="J258" i="73"/>
  <c r="I258" i="73"/>
  <c r="H258" i="73"/>
  <c r="G258" i="73"/>
  <c r="F258" i="73"/>
  <c r="E258" i="73"/>
  <c r="D258" i="73"/>
  <c r="C258" i="73" s="1"/>
  <c r="L257" i="73"/>
  <c r="K257" i="73"/>
  <c r="J257" i="73"/>
  <c r="I257" i="73"/>
  <c r="H257" i="73"/>
  <c r="G257" i="73"/>
  <c r="F257" i="73"/>
  <c r="E257" i="73"/>
  <c r="D257" i="73"/>
  <c r="C257" i="73"/>
  <c r="H256" i="73"/>
  <c r="C256" i="73"/>
  <c r="H255" i="73"/>
  <c r="C255" i="73"/>
  <c r="H254" i="73"/>
  <c r="C254" i="73"/>
  <c r="H253" i="73"/>
  <c r="C253" i="73"/>
  <c r="H252" i="73"/>
  <c r="C252" i="73"/>
  <c r="L251" i="73"/>
  <c r="K251" i="73"/>
  <c r="J251" i="73"/>
  <c r="I251" i="73"/>
  <c r="H251" i="73" s="1"/>
  <c r="G251" i="73"/>
  <c r="F251" i="73"/>
  <c r="E251" i="73"/>
  <c r="D251" i="73"/>
  <c r="C251" i="73"/>
  <c r="L250" i="73"/>
  <c r="K250" i="73"/>
  <c r="J250" i="73"/>
  <c r="I250" i="73"/>
  <c r="H250" i="73" s="1"/>
  <c r="G250" i="73"/>
  <c r="F250" i="73"/>
  <c r="E250" i="73"/>
  <c r="D250" i="73"/>
  <c r="C250" i="73"/>
  <c r="H249" i="73"/>
  <c r="C249" i="73"/>
  <c r="H248" i="73"/>
  <c r="C248" i="73"/>
  <c r="H247" i="73"/>
  <c r="C247" i="73"/>
  <c r="H246" i="73"/>
  <c r="C246" i="73"/>
  <c r="L245" i="73"/>
  <c r="K245" i="73"/>
  <c r="J245" i="73"/>
  <c r="I245" i="73"/>
  <c r="H245" i="73" s="1"/>
  <c r="G245" i="73"/>
  <c r="F245" i="73"/>
  <c r="E245" i="73"/>
  <c r="D245" i="73"/>
  <c r="C245" i="73"/>
  <c r="H244" i="73"/>
  <c r="C244" i="73"/>
  <c r="H243" i="73"/>
  <c r="C243" i="73"/>
  <c r="H242" i="73"/>
  <c r="C242" i="73"/>
  <c r="H241" i="73"/>
  <c r="C241" i="73"/>
  <c r="H240" i="73"/>
  <c r="C240" i="73"/>
  <c r="H239" i="73"/>
  <c r="C239" i="73"/>
  <c r="H238" i="73"/>
  <c r="C238" i="73"/>
  <c r="L237" i="73"/>
  <c r="K237" i="73"/>
  <c r="J237" i="73"/>
  <c r="I237" i="73"/>
  <c r="H237" i="73" s="1"/>
  <c r="G237" i="73"/>
  <c r="F237" i="73"/>
  <c r="E237" i="73"/>
  <c r="D237" i="73"/>
  <c r="C237" i="73"/>
  <c r="H236" i="73"/>
  <c r="C236" i="73"/>
  <c r="H235" i="73"/>
  <c r="C235" i="73"/>
  <c r="L234" i="73"/>
  <c r="K234" i="73"/>
  <c r="J234" i="73"/>
  <c r="I234" i="73"/>
  <c r="H234" i="73" s="1"/>
  <c r="G234" i="73"/>
  <c r="F234" i="73"/>
  <c r="E234" i="73"/>
  <c r="D234" i="73"/>
  <c r="C234" i="73"/>
  <c r="H233" i="73"/>
  <c r="C233" i="73"/>
  <c r="L232" i="73"/>
  <c r="K232" i="73"/>
  <c r="J232" i="73"/>
  <c r="I232" i="73"/>
  <c r="H232" i="73" s="1"/>
  <c r="G232" i="73"/>
  <c r="F232" i="73"/>
  <c r="E232" i="73"/>
  <c r="D232" i="73"/>
  <c r="C232" i="73" s="1"/>
  <c r="L231" i="73"/>
  <c r="K231" i="73"/>
  <c r="J231" i="73"/>
  <c r="I231" i="73"/>
  <c r="H231" i="73"/>
  <c r="G231" i="73"/>
  <c r="F231" i="73"/>
  <c r="E231" i="73"/>
  <c r="D231" i="73"/>
  <c r="C231" i="73" s="1"/>
  <c r="H230" i="73"/>
  <c r="C230" i="73"/>
  <c r="L229" i="73"/>
  <c r="K229" i="73"/>
  <c r="J229" i="73"/>
  <c r="I229" i="73"/>
  <c r="H229" i="73"/>
  <c r="G229" i="73"/>
  <c r="F229" i="73"/>
  <c r="E229" i="73"/>
  <c r="D229" i="73"/>
  <c r="C229" i="73" s="1"/>
  <c r="H228" i="73"/>
  <c r="C228" i="73"/>
  <c r="L227" i="73"/>
  <c r="K227" i="73"/>
  <c r="J227" i="73"/>
  <c r="I227" i="73"/>
  <c r="H227" i="73"/>
  <c r="G227" i="73"/>
  <c r="F227" i="73"/>
  <c r="E227" i="73"/>
  <c r="D227" i="73"/>
  <c r="C227" i="73" s="1"/>
  <c r="H226" i="73"/>
  <c r="C226" i="73"/>
  <c r="H225" i="73"/>
  <c r="C225" i="73"/>
  <c r="L224" i="73"/>
  <c r="K224" i="73"/>
  <c r="J224" i="73"/>
  <c r="I224" i="73"/>
  <c r="H224" i="73"/>
  <c r="G224" i="73"/>
  <c r="F224" i="73"/>
  <c r="E224" i="73"/>
  <c r="D224" i="73"/>
  <c r="C224" i="73" s="1"/>
  <c r="H223" i="73"/>
  <c r="C223" i="73"/>
  <c r="H222" i="73"/>
  <c r="C222" i="73"/>
  <c r="H221" i="73"/>
  <c r="C221" i="73"/>
  <c r="H220" i="73"/>
  <c r="C220" i="73"/>
  <c r="H219" i="73"/>
  <c r="C219" i="73"/>
  <c r="H218" i="73"/>
  <c r="C218" i="73"/>
  <c r="H217" i="73"/>
  <c r="C217" i="73"/>
  <c r="H216" i="73"/>
  <c r="C216" i="73"/>
  <c r="H215" i="73"/>
  <c r="C215" i="73"/>
  <c r="H214" i="73"/>
  <c r="C214" i="73"/>
  <c r="L213" i="73"/>
  <c r="K213" i="73"/>
  <c r="J213" i="73"/>
  <c r="I213" i="73"/>
  <c r="H213" i="73"/>
  <c r="G213" i="73"/>
  <c r="F213" i="73"/>
  <c r="E213" i="73"/>
  <c r="D213" i="73"/>
  <c r="C213" i="73" s="1"/>
  <c r="H212" i="73"/>
  <c r="C212" i="73"/>
  <c r="H211" i="73"/>
  <c r="C211" i="73"/>
  <c r="H210" i="73"/>
  <c r="C210" i="73"/>
  <c r="H209" i="73"/>
  <c r="C209" i="73"/>
  <c r="H208" i="73"/>
  <c r="C208" i="73"/>
  <c r="H207" i="73"/>
  <c r="C207" i="73"/>
  <c r="H206" i="73"/>
  <c r="C206" i="73"/>
  <c r="H205" i="73"/>
  <c r="C205" i="73"/>
  <c r="H204" i="73"/>
  <c r="C204" i="73"/>
  <c r="H203" i="73"/>
  <c r="C203" i="73"/>
  <c r="L202" i="73"/>
  <c r="K202" i="73"/>
  <c r="J202" i="73"/>
  <c r="I202" i="73"/>
  <c r="H202" i="73"/>
  <c r="G202" i="73"/>
  <c r="F202" i="73"/>
  <c r="E202" i="73"/>
  <c r="D202" i="73"/>
  <c r="C202" i="73" s="1"/>
  <c r="L201" i="73"/>
  <c r="K201" i="73"/>
  <c r="J201" i="73"/>
  <c r="I201" i="73"/>
  <c r="H201" i="73"/>
  <c r="G201" i="73"/>
  <c r="F201" i="73"/>
  <c r="E201" i="73"/>
  <c r="D201" i="73"/>
  <c r="C201" i="73"/>
  <c r="H200" i="73"/>
  <c r="C200" i="73"/>
  <c r="H199" i="73"/>
  <c r="C199" i="73"/>
  <c r="H198" i="73"/>
  <c r="C198" i="73"/>
  <c r="H197" i="73"/>
  <c r="C197" i="73"/>
  <c r="H196" i="73"/>
  <c r="C196" i="73"/>
  <c r="L195" i="73"/>
  <c r="K195" i="73"/>
  <c r="J195" i="73"/>
  <c r="I195" i="73"/>
  <c r="H195" i="73" s="1"/>
  <c r="G195" i="73"/>
  <c r="F195" i="73"/>
  <c r="E195" i="73"/>
  <c r="D195" i="73"/>
  <c r="C195" i="73"/>
  <c r="H194" i="73"/>
  <c r="C194" i="73"/>
  <c r="L193" i="73"/>
  <c r="K193" i="73"/>
  <c r="J193" i="73"/>
  <c r="I193" i="73"/>
  <c r="H193" i="73" s="1"/>
  <c r="G193" i="73"/>
  <c r="F193" i="73"/>
  <c r="E193" i="73"/>
  <c r="D193" i="73"/>
  <c r="C193" i="73"/>
  <c r="L192" i="73"/>
  <c r="K192" i="73"/>
  <c r="J192" i="73"/>
  <c r="I192" i="73"/>
  <c r="H192" i="73" s="1"/>
  <c r="G192" i="73"/>
  <c r="F192" i="73"/>
  <c r="E192" i="73"/>
  <c r="D192" i="73"/>
  <c r="C192" i="73"/>
  <c r="L191" i="73"/>
  <c r="K191" i="73"/>
  <c r="J191" i="73"/>
  <c r="I191" i="73"/>
  <c r="H191" i="73" s="1"/>
  <c r="G191" i="73"/>
  <c r="F191" i="73"/>
  <c r="E191" i="73"/>
  <c r="D191" i="73"/>
  <c r="C191" i="73"/>
  <c r="H190" i="73"/>
  <c r="C190" i="73"/>
  <c r="L189" i="73"/>
  <c r="K189" i="73"/>
  <c r="J189" i="73"/>
  <c r="I189" i="73"/>
  <c r="H189" i="73" s="1"/>
  <c r="G189" i="73"/>
  <c r="F189" i="73"/>
  <c r="E189" i="73"/>
  <c r="D189" i="73"/>
  <c r="C189" i="73"/>
  <c r="L188" i="73"/>
  <c r="K188" i="73"/>
  <c r="J188" i="73"/>
  <c r="I188" i="73"/>
  <c r="H188" i="73" s="1"/>
  <c r="G188" i="73"/>
  <c r="F188" i="73"/>
  <c r="E188" i="73"/>
  <c r="D188" i="73"/>
  <c r="C188" i="73"/>
  <c r="H187" i="73"/>
  <c r="C187" i="73"/>
  <c r="H186" i="73"/>
  <c r="C186" i="73"/>
  <c r="L185" i="73"/>
  <c r="K185" i="73"/>
  <c r="J185" i="73"/>
  <c r="I185" i="73"/>
  <c r="H185" i="73" s="1"/>
  <c r="G185" i="73"/>
  <c r="F185" i="73"/>
  <c r="E185" i="73"/>
  <c r="D185" i="73"/>
  <c r="C185" i="73"/>
  <c r="L184" i="73"/>
  <c r="K184" i="73"/>
  <c r="J184" i="73"/>
  <c r="I184" i="73"/>
  <c r="H184" i="73" s="1"/>
  <c r="G184" i="73"/>
  <c r="F184" i="73"/>
  <c r="E184" i="73"/>
  <c r="D184" i="73"/>
  <c r="C184" i="73"/>
  <c r="H183" i="73"/>
  <c r="C183" i="73"/>
  <c r="H182" i="73"/>
  <c r="C182" i="73"/>
  <c r="L181" i="73"/>
  <c r="K181" i="73"/>
  <c r="J181" i="73"/>
  <c r="I181" i="73"/>
  <c r="H181" i="73" s="1"/>
  <c r="G181" i="73"/>
  <c r="F181" i="73"/>
  <c r="E181" i="73"/>
  <c r="D181" i="73"/>
  <c r="C181" i="73"/>
  <c r="H180" i="73"/>
  <c r="C180" i="73"/>
  <c r="H179" i="73"/>
  <c r="C179" i="73"/>
  <c r="H178" i="73"/>
  <c r="C178" i="73"/>
  <c r="H177" i="73"/>
  <c r="C177" i="73"/>
  <c r="L176" i="73"/>
  <c r="K176" i="73"/>
  <c r="J176" i="73"/>
  <c r="I176" i="73"/>
  <c r="H176" i="73" s="1"/>
  <c r="G176" i="73"/>
  <c r="F176" i="73"/>
  <c r="E176" i="73"/>
  <c r="D176" i="73"/>
  <c r="C176" i="73"/>
  <c r="H175" i="73"/>
  <c r="C175" i="73"/>
  <c r="H174" i="73"/>
  <c r="C174" i="73"/>
  <c r="H173" i="73"/>
  <c r="C173" i="73"/>
  <c r="L172" i="73"/>
  <c r="K172" i="73"/>
  <c r="J172" i="73"/>
  <c r="I172" i="73"/>
  <c r="H172" i="73" s="1"/>
  <c r="G172" i="73"/>
  <c r="F172" i="73"/>
  <c r="E172" i="73"/>
  <c r="D172" i="73"/>
  <c r="C172" i="73" s="1"/>
  <c r="L171" i="73"/>
  <c r="K171" i="73"/>
  <c r="J171" i="73"/>
  <c r="I171" i="73"/>
  <c r="G171" i="73"/>
  <c r="F171" i="73"/>
  <c r="E171" i="73"/>
  <c r="D171" i="73"/>
  <c r="L170" i="73"/>
  <c r="K170" i="73"/>
  <c r="J170" i="73"/>
  <c r="I170" i="73"/>
  <c r="G170" i="73"/>
  <c r="F170" i="73"/>
  <c r="E170" i="73"/>
  <c r="D170" i="73"/>
  <c r="C170" i="73" s="1"/>
  <c r="H169" i="73"/>
  <c r="C169" i="73"/>
  <c r="H168" i="73"/>
  <c r="C168" i="73"/>
  <c r="H167" i="73"/>
  <c r="C167" i="73"/>
  <c r="H166" i="73"/>
  <c r="C166" i="73"/>
  <c r="H165" i="73"/>
  <c r="C165" i="73"/>
  <c r="H164" i="73"/>
  <c r="C164" i="73"/>
  <c r="L163" i="73"/>
  <c r="K163" i="73"/>
  <c r="J163" i="73"/>
  <c r="I163" i="73"/>
  <c r="H163" i="73"/>
  <c r="G163" i="73"/>
  <c r="F163" i="73"/>
  <c r="E163" i="73"/>
  <c r="D163" i="73"/>
  <c r="C163" i="73" s="1"/>
  <c r="L162" i="73"/>
  <c r="K162" i="73"/>
  <c r="J162" i="73"/>
  <c r="I162" i="73"/>
  <c r="H162" i="73"/>
  <c r="G162" i="73"/>
  <c r="F162" i="73"/>
  <c r="E162" i="73"/>
  <c r="D162" i="73"/>
  <c r="C162" i="73" s="1"/>
  <c r="H161" i="73"/>
  <c r="C161" i="73"/>
  <c r="H160" i="73"/>
  <c r="C160" i="73"/>
  <c r="H159" i="73"/>
  <c r="C159" i="73"/>
  <c r="H158" i="73"/>
  <c r="C158" i="73"/>
  <c r="L157" i="73"/>
  <c r="K157" i="73"/>
  <c r="J157" i="73"/>
  <c r="I157" i="73"/>
  <c r="H157" i="73"/>
  <c r="G157" i="73"/>
  <c r="F157" i="73"/>
  <c r="E157" i="73"/>
  <c r="D157" i="73"/>
  <c r="C157" i="73" s="1"/>
  <c r="H156" i="73"/>
  <c r="C156" i="73"/>
  <c r="H155" i="73"/>
  <c r="C155" i="73"/>
  <c r="H154" i="73"/>
  <c r="C154" i="73"/>
  <c r="H153" i="73"/>
  <c r="C153" i="73"/>
  <c r="H152" i="73"/>
  <c r="C152" i="73"/>
  <c r="H151" i="73"/>
  <c r="C151" i="73"/>
  <c r="H150" i="73"/>
  <c r="C150" i="73"/>
  <c r="H149" i="73"/>
  <c r="C149" i="73"/>
  <c r="L148" i="73"/>
  <c r="K148" i="73"/>
  <c r="J148" i="73"/>
  <c r="I148" i="73"/>
  <c r="H148" i="73"/>
  <c r="G148" i="73"/>
  <c r="F148" i="73"/>
  <c r="E148" i="73"/>
  <c r="D148" i="73"/>
  <c r="C148" i="73" s="1"/>
  <c r="H147" i="73"/>
  <c r="C147" i="73"/>
  <c r="H146" i="73"/>
  <c r="C146" i="73"/>
  <c r="H145" i="73"/>
  <c r="C145" i="73"/>
  <c r="H144" i="73"/>
  <c r="C144" i="73"/>
  <c r="H143" i="73"/>
  <c r="C143" i="73"/>
  <c r="H142" i="73"/>
  <c r="C142" i="73"/>
  <c r="L141" i="73"/>
  <c r="K141" i="73"/>
  <c r="J141" i="73"/>
  <c r="I141" i="73"/>
  <c r="H141" i="73"/>
  <c r="G141" i="73"/>
  <c r="F141" i="73"/>
  <c r="E141" i="73"/>
  <c r="D141" i="73"/>
  <c r="C141" i="73" s="1"/>
  <c r="H140" i="73"/>
  <c r="C140" i="73"/>
  <c r="H139" i="73"/>
  <c r="C139" i="73"/>
  <c r="L138" i="73"/>
  <c r="K138" i="73"/>
  <c r="J138" i="73"/>
  <c r="I138" i="73"/>
  <c r="H138" i="73"/>
  <c r="G138" i="73"/>
  <c r="F138" i="73"/>
  <c r="E138" i="73"/>
  <c r="D138" i="73"/>
  <c r="C138" i="73" s="1"/>
  <c r="H137" i="73"/>
  <c r="C137" i="73"/>
  <c r="H136" i="73"/>
  <c r="C136" i="73"/>
  <c r="H135" i="73"/>
  <c r="C135" i="73"/>
  <c r="H134" i="73"/>
  <c r="C134" i="73"/>
  <c r="L133" i="73"/>
  <c r="K133" i="73"/>
  <c r="J133" i="73"/>
  <c r="I133" i="73"/>
  <c r="H133" i="73"/>
  <c r="G133" i="73"/>
  <c r="F133" i="73"/>
  <c r="E133" i="73"/>
  <c r="D133" i="73"/>
  <c r="C133" i="73" s="1"/>
  <c r="H132" i="73"/>
  <c r="C132" i="73"/>
  <c r="H131" i="73"/>
  <c r="C131" i="73"/>
  <c r="H130" i="73"/>
  <c r="C130" i="73"/>
  <c r="L129" i="73"/>
  <c r="K129" i="73"/>
  <c r="J129" i="73"/>
  <c r="I129" i="73"/>
  <c r="H129" i="73"/>
  <c r="G129" i="73"/>
  <c r="F129" i="73"/>
  <c r="E129" i="73"/>
  <c r="D129" i="73"/>
  <c r="C129" i="73" s="1"/>
  <c r="L128" i="73"/>
  <c r="K128" i="73"/>
  <c r="J128" i="73"/>
  <c r="I128" i="73"/>
  <c r="H128" i="73"/>
  <c r="G128" i="73"/>
  <c r="F128" i="73"/>
  <c r="E128" i="73"/>
  <c r="D128" i="73"/>
  <c r="C128" i="73"/>
  <c r="H127" i="73"/>
  <c r="C127" i="73"/>
  <c r="L126" i="73"/>
  <c r="K126" i="73"/>
  <c r="J126" i="73"/>
  <c r="I126" i="73"/>
  <c r="H126" i="73"/>
  <c r="G126" i="73"/>
  <c r="F126" i="73"/>
  <c r="E126" i="73"/>
  <c r="D126" i="73"/>
  <c r="C126" i="73"/>
  <c r="H125" i="73"/>
  <c r="C125" i="73"/>
  <c r="H124" i="73"/>
  <c r="C124" i="73"/>
  <c r="H123" i="73"/>
  <c r="C123" i="73"/>
  <c r="H122" i="73"/>
  <c r="C122" i="73"/>
  <c r="H121" i="73"/>
  <c r="C121" i="73"/>
  <c r="L120" i="73"/>
  <c r="K120" i="73"/>
  <c r="J120" i="73"/>
  <c r="I120" i="73"/>
  <c r="H120" i="73" s="1"/>
  <c r="G120" i="73"/>
  <c r="F120" i="73"/>
  <c r="E120" i="73"/>
  <c r="D120" i="73"/>
  <c r="C120" i="73"/>
  <c r="H119" i="73"/>
  <c r="C119" i="73"/>
  <c r="H118" i="73"/>
  <c r="C118" i="73"/>
  <c r="H117" i="73"/>
  <c r="C117" i="73"/>
  <c r="H116" i="73"/>
  <c r="C116" i="73"/>
  <c r="H115" i="73"/>
  <c r="C115" i="73"/>
  <c r="L114" i="73"/>
  <c r="K114" i="73"/>
  <c r="J114" i="73"/>
  <c r="I114" i="73"/>
  <c r="H114" i="73" s="1"/>
  <c r="G114" i="73"/>
  <c r="F114" i="73"/>
  <c r="E114" i="73"/>
  <c r="D114" i="73"/>
  <c r="C114" i="73"/>
  <c r="H113" i="73"/>
  <c r="C113" i="73"/>
  <c r="H112" i="73"/>
  <c r="C112" i="73"/>
  <c r="H111" i="73"/>
  <c r="C111" i="73"/>
  <c r="L110" i="73"/>
  <c r="K110" i="73"/>
  <c r="J110" i="73"/>
  <c r="I110" i="73"/>
  <c r="H110" i="73" s="1"/>
  <c r="G110" i="73"/>
  <c r="F110" i="73"/>
  <c r="E110" i="73"/>
  <c r="D110" i="73"/>
  <c r="C110" i="73"/>
  <c r="H109" i="73"/>
  <c r="C109" i="73"/>
  <c r="H108" i="73"/>
  <c r="C108" i="73"/>
  <c r="H107" i="73"/>
  <c r="C107" i="73"/>
  <c r="H106" i="73"/>
  <c r="C106" i="73"/>
  <c r="H105" i="73"/>
  <c r="C105" i="73"/>
  <c r="H104" i="73"/>
  <c r="C104" i="73"/>
  <c r="H103" i="73"/>
  <c r="C103" i="73"/>
  <c r="H102" i="73"/>
  <c r="C102" i="73"/>
  <c r="L101" i="73"/>
  <c r="K101" i="73"/>
  <c r="J101" i="73"/>
  <c r="I101" i="73"/>
  <c r="H101" i="73" s="1"/>
  <c r="G101" i="73"/>
  <c r="F101" i="73"/>
  <c r="E101" i="73"/>
  <c r="D101" i="73"/>
  <c r="C101" i="73"/>
  <c r="H100" i="73"/>
  <c r="C100" i="73"/>
  <c r="H99" i="73"/>
  <c r="C99" i="73"/>
  <c r="H98" i="73"/>
  <c r="C98" i="73"/>
  <c r="H97" i="73"/>
  <c r="C97" i="73"/>
  <c r="H96" i="73"/>
  <c r="C96" i="73"/>
  <c r="H95" i="73"/>
  <c r="C95" i="73"/>
  <c r="H94" i="73"/>
  <c r="C94" i="73"/>
  <c r="L93" i="73"/>
  <c r="K93" i="73"/>
  <c r="J93" i="73"/>
  <c r="I93" i="73"/>
  <c r="H93" i="73" s="1"/>
  <c r="G93" i="73"/>
  <c r="F93" i="73"/>
  <c r="E93" i="73"/>
  <c r="D93" i="73"/>
  <c r="C93" i="73"/>
  <c r="H92" i="73"/>
  <c r="C92" i="73"/>
  <c r="H91" i="73"/>
  <c r="C91" i="73"/>
  <c r="H90" i="73"/>
  <c r="C90" i="73"/>
  <c r="H89" i="73"/>
  <c r="C89" i="73"/>
  <c r="H88" i="73"/>
  <c r="C88" i="73"/>
  <c r="L87" i="73"/>
  <c r="K87" i="73"/>
  <c r="J87" i="73"/>
  <c r="I87" i="73"/>
  <c r="H87" i="73" s="1"/>
  <c r="G87" i="73"/>
  <c r="F87" i="73"/>
  <c r="E87" i="73"/>
  <c r="D87" i="73"/>
  <c r="C87" i="73"/>
  <c r="H86" i="73"/>
  <c r="C86" i="73"/>
  <c r="H85" i="73"/>
  <c r="C85" i="73"/>
  <c r="H84" i="73"/>
  <c r="C84" i="73"/>
  <c r="H83" i="73"/>
  <c r="C83" i="73"/>
  <c r="L82" i="73"/>
  <c r="K82" i="73"/>
  <c r="J82" i="73"/>
  <c r="I82" i="73"/>
  <c r="H82" i="73" s="1"/>
  <c r="G82" i="73"/>
  <c r="F82" i="73"/>
  <c r="E82" i="73"/>
  <c r="D82" i="73"/>
  <c r="C82" i="73"/>
  <c r="L81" i="73"/>
  <c r="K81" i="73"/>
  <c r="J81" i="73"/>
  <c r="I81" i="73"/>
  <c r="H81" i="73"/>
  <c r="G81" i="73"/>
  <c r="F81" i="73"/>
  <c r="E81" i="73"/>
  <c r="D81" i="73"/>
  <c r="C81" i="73" s="1"/>
  <c r="H80" i="73"/>
  <c r="C80" i="73"/>
  <c r="H79" i="73"/>
  <c r="C79" i="73"/>
  <c r="L78" i="73"/>
  <c r="K78" i="73"/>
  <c r="J78" i="73"/>
  <c r="I78" i="73"/>
  <c r="H78" i="73"/>
  <c r="G78" i="73"/>
  <c r="F78" i="73"/>
  <c r="E78" i="73"/>
  <c r="D78" i="73"/>
  <c r="C78" i="73" s="1"/>
  <c r="H77" i="73"/>
  <c r="C77" i="73"/>
  <c r="H76" i="73"/>
  <c r="C76" i="73"/>
  <c r="L75" i="73"/>
  <c r="K75" i="73"/>
  <c r="J75" i="73"/>
  <c r="I75" i="73"/>
  <c r="H75" i="73"/>
  <c r="G75" i="73"/>
  <c r="F75" i="73"/>
  <c r="E75" i="73"/>
  <c r="D75" i="73"/>
  <c r="C75" i="73" s="1"/>
  <c r="L74" i="73"/>
  <c r="K74" i="73"/>
  <c r="J74" i="73"/>
  <c r="I74" i="73"/>
  <c r="H74" i="73"/>
  <c r="G74" i="73"/>
  <c r="F74" i="73"/>
  <c r="E74" i="73"/>
  <c r="D74" i="73"/>
  <c r="C74" i="73" s="1"/>
  <c r="L73" i="73"/>
  <c r="K73" i="73"/>
  <c r="J73" i="73"/>
  <c r="I73" i="73"/>
  <c r="H73" i="73"/>
  <c r="G73" i="73"/>
  <c r="F73" i="73"/>
  <c r="E73" i="73"/>
  <c r="D73" i="73"/>
  <c r="C73" i="73" s="1"/>
  <c r="H72" i="73"/>
  <c r="C72" i="73"/>
  <c r="H71" i="73"/>
  <c r="C71" i="73"/>
  <c r="H70" i="73"/>
  <c r="C70" i="73"/>
  <c r="H69" i="73"/>
  <c r="C69" i="73"/>
  <c r="L68" i="73"/>
  <c r="K68" i="73"/>
  <c r="J68" i="73"/>
  <c r="I68" i="73"/>
  <c r="H68" i="73"/>
  <c r="G68" i="73"/>
  <c r="F68" i="73"/>
  <c r="E68" i="73"/>
  <c r="D68" i="73"/>
  <c r="C68" i="73" s="1"/>
  <c r="H67" i="73"/>
  <c r="C67" i="73"/>
  <c r="L66" i="73"/>
  <c r="K66" i="73"/>
  <c r="J66" i="73"/>
  <c r="I66" i="73"/>
  <c r="H66" i="73"/>
  <c r="G66" i="73"/>
  <c r="F66" i="73"/>
  <c r="E66" i="73"/>
  <c r="D66" i="73"/>
  <c r="C66" i="73" s="1"/>
  <c r="H65" i="73"/>
  <c r="C65" i="73"/>
  <c r="H64" i="73"/>
  <c r="C64" i="73"/>
  <c r="H63" i="73"/>
  <c r="C63" i="73"/>
  <c r="H62" i="73"/>
  <c r="C62" i="73"/>
  <c r="H61" i="73"/>
  <c r="C61" i="73"/>
  <c r="H60" i="73"/>
  <c r="C60" i="73"/>
  <c r="H59" i="73"/>
  <c r="C59" i="73"/>
  <c r="H58" i="73"/>
  <c r="C58" i="73"/>
  <c r="L57" i="73"/>
  <c r="K57" i="73"/>
  <c r="J57" i="73"/>
  <c r="I57" i="73"/>
  <c r="H57" i="73"/>
  <c r="G57" i="73"/>
  <c r="F57" i="73"/>
  <c r="E57" i="73"/>
  <c r="D57" i="73"/>
  <c r="C57" i="73" s="1"/>
  <c r="H56" i="73"/>
  <c r="C56" i="73"/>
  <c r="H55" i="73"/>
  <c r="C55" i="73"/>
  <c r="L54" i="73"/>
  <c r="K54" i="73"/>
  <c r="J54" i="73"/>
  <c r="I54" i="73"/>
  <c r="H54" i="73"/>
  <c r="G54" i="73"/>
  <c r="F54" i="73"/>
  <c r="E54" i="73"/>
  <c r="D54" i="73"/>
  <c r="C54" i="73" s="1"/>
  <c r="L53" i="73"/>
  <c r="K53" i="73"/>
  <c r="J53" i="73"/>
  <c r="I53" i="73"/>
  <c r="H53" i="73"/>
  <c r="G53" i="73"/>
  <c r="F53" i="73"/>
  <c r="E53" i="73"/>
  <c r="D53" i="73"/>
  <c r="C53" i="73"/>
  <c r="L52" i="73"/>
  <c r="K52" i="73"/>
  <c r="J52" i="73"/>
  <c r="I52" i="73"/>
  <c r="H52" i="73" s="1"/>
  <c r="G52" i="73"/>
  <c r="F52" i="73"/>
  <c r="E52" i="73"/>
  <c r="D52" i="73"/>
  <c r="C52" i="73"/>
  <c r="L51" i="73"/>
  <c r="K51" i="73"/>
  <c r="J51" i="73"/>
  <c r="I51" i="73"/>
  <c r="G51" i="73"/>
  <c r="F51" i="73"/>
  <c r="E51" i="73"/>
  <c r="D51" i="73"/>
  <c r="L50" i="73"/>
  <c r="K50" i="73"/>
  <c r="J50" i="73"/>
  <c r="J300" i="73" s="1"/>
  <c r="I50" i="73"/>
  <c r="H50" i="73" s="1"/>
  <c r="G50" i="73"/>
  <c r="F50" i="73"/>
  <c r="E50" i="73"/>
  <c r="E300" i="73" s="1"/>
  <c r="D50" i="73"/>
  <c r="D300" i="73" s="1"/>
  <c r="C50" i="73"/>
  <c r="L49" i="73"/>
  <c r="K49" i="73"/>
  <c r="J49" i="73"/>
  <c r="I49" i="73"/>
  <c r="H49" i="73" s="1"/>
  <c r="G49" i="73"/>
  <c r="F49" i="73"/>
  <c r="E49" i="73"/>
  <c r="D49" i="73"/>
  <c r="C49" i="73" s="1"/>
  <c r="H46" i="73"/>
  <c r="C46" i="73"/>
  <c r="H45" i="73"/>
  <c r="C45" i="73"/>
  <c r="L44" i="73"/>
  <c r="L300" i="73" s="1"/>
  <c r="H44" i="73"/>
  <c r="G44" i="73"/>
  <c r="G300" i="73" s="1"/>
  <c r="C44" i="73"/>
  <c r="H43" i="73"/>
  <c r="C43" i="73"/>
  <c r="I42" i="73"/>
  <c r="H42" i="73"/>
  <c r="D42" i="73"/>
  <c r="C42" i="73"/>
  <c r="H41" i="73"/>
  <c r="C41" i="73"/>
  <c r="H40" i="73"/>
  <c r="C40" i="73"/>
  <c r="H39" i="73"/>
  <c r="C39" i="73"/>
  <c r="H38" i="73"/>
  <c r="C38" i="73"/>
  <c r="K37" i="73"/>
  <c r="H37" i="73"/>
  <c r="F37" i="73"/>
  <c r="C37" i="73"/>
  <c r="H36" i="73"/>
  <c r="C36" i="73"/>
  <c r="H35" i="73"/>
  <c r="C35" i="73"/>
  <c r="K34" i="73"/>
  <c r="H34" i="73"/>
  <c r="F34" i="73"/>
  <c r="C34" i="73"/>
  <c r="H33" i="73"/>
  <c r="C33" i="73"/>
  <c r="K32" i="73"/>
  <c r="H32" i="73"/>
  <c r="F32" i="73"/>
  <c r="C32" i="73"/>
  <c r="H31" i="73"/>
  <c r="C31" i="73"/>
  <c r="H30" i="73"/>
  <c r="C30" i="73"/>
  <c r="H29" i="73"/>
  <c r="C29" i="73"/>
  <c r="K28" i="73"/>
  <c r="H28" i="73"/>
  <c r="F28" i="73"/>
  <c r="C28" i="73"/>
  <c r="K27" i="73"/>
  <c r="K300" i="73" s="1"/>
  <c r="H27" i="73"/>
  <c r="F27" i="73"/>
  <c r="F300" i="73" s="1"/>
  <c r="H26" i="73"/>
  <c r="C26" i="73"/>
  <c r="I25" i="73"/>
  <c r="H25" i="73" s="1"/>
  <c r="C25" i="73"/>
  <c r="H24" i="73"/>
  <c r="C24" i="73"/>
  <c r="H23" i="73"/>
  <c r="C23" i="73"/>
  <c r="L22" i="73"/>
  <c r="L303" i="73" s="1"/>
  <c r="L302" i="73" s="1"/>
  <c r="K22" i="73"/>
  <c r="K303" i="73" s="1"/>
  <c r="K302" i="73" s="1"/>
  <c r="J22" i="73"/>
  <c r="J303" i="73" s="1"/>
  <c r="J302" i="73" s="1"/>
  <c r="I22" i="73"/>
  <c r="I303" i="73" s="1"/>
  <c r="I302" i="73" s="1"/>
  <c r="H22" i="73"/>
  <c r="H303" i="73" s="1"/>
  <c r="H302" i="73" s="1"/>
  <c r="G22" i="73"/>
  <c r="G303" i="73" s="1"/>
  <c r="G302" i="73" s="1"/>
  <c r="F22" i="73"/>
  <c r="F303" i="73" s="1"/>
  <c r="F302" i="73" s="1"/>
  <c r="E22" i="73"/>
  <c r="E303" i="73" s="1"/>
  <c r="E302" i="73" s="1"/>
  <c r="D22" i="73"/>
  <c r="D303" i="73" s="1"/>
  <c r="D302" i="73" s="1"/>
  <c r="L21" i="73"/>
  <c r="K21" i="73"/>
  <c r="J21" i="73"/>
  <c r="I21" i="73"/>
  <c r="H21" i="73" s="1"/>
  <c r="G21" i="73"/>
  <c r="F21" i="73"/>
  <c r="E21" i="73"/>
  <c r="D21" i="73"/>
  <c r="C21" i="73"/>
  <c r="H315" i="72"/>
  <c r="C315" i="72"/>
  <c r="H313" i="72"/>
  <c r="C313" i="72"/>
  <c r="H311" i="72"/>
  <c r="C311" i="72"/>
  <c r="H310" i="72"/>
  <c r="C310" i="72"/>
  <c r="H309" i="72"/>
  <c r="C309" i="72"/>
  <c r="H308" i="72"/>
  <c r="C308" i="72"/>
  <c r="H307" i="72"/>
  <c r="C307" i="72"/>
  <c r="H306" i="72"/>
  <c r="C306" i="72"/>
  <c r="L305" i="72"/>
  <c r="K305" i="72"/>
  <c r="J305" i="72"/>
  <c r="I305" i="72"/>
  <c r="H305" i="72"/>
  <c r="G305" i="72"/>
  <c r="F305" i="72"/>
  <c r="E305" i="72"/>
  <c r="D305" i="72"/>
  <c r="C305" i="72"/>
  <c r="H297" i="72"/>
  <c r="C297" i="72"/>
  <c r="H296" i="72"/>
  <c r="C296" i="72"/>
  <c r="L295" i="72"/>
  <c r="K295" i="72"/>
  <c r="J295" i="72"/>
  <c r="I295" i="72"/>
  <c r="H295" i="72"/>
  <c r="G295" i="72"/>
  <c r="F295" i="72"/>
  <c r="E295" i="72"/>
  <c r="D295" i="72"/>
  <c r="C295" i="72" s="1"/>
  <c r="H294" i="72"/>
  <c r="C294" i="72"/>
  <c r="H293" i="72"/>
  <c r="C293" i="72"/>
  <c r="H292" i="72"/>
  <c r="C292" i="72"/>
  <c r="H291" i="72"/>
  <c r="C291" i="72"/>
  <c r="L290" i="72"/>
  <c r="K290" i="72"/>
  <c r="J290" i="72"/>
  <c r="I290" i="72"/>
  <c r="H290" i="72"/>
  <c r="G290" i="72"/>
  <c r="F290" i="72"/>
  <c r="E290" i="72"/>
  <c r="D290" i="72"/>
  <c r="C290" i="72" s="1"/>
  <c r="H289" i="72"/>
  <c r="C289" i="72"/>
  <c r="H288" i="72"/>
  <c r="C288" i="72"/>
  <c r="H287" i="72"/>
  <c r="C287" i="72"/>
  <c r="L286" i="72"/>
  <c r="K286" i="72"/>
  <c r="J286" i="72"/>
  <c r="I286" i="72"/>
  <c r="H286" i="72"/>
  <c r="G286" i="72"/>
  <c r="F286" i="72"/>
  <c r="E286" i="72"/>
  <c r="D286" i="72"/>
  <c r="C286" i="72" s="1"/>
  <c r="H285" i="72"/>
  <c r="C285" i="72"/>
  <c r="L284" i="72"/>
  <c r="K284" i="72"/>
  <c r="J284" i="72"/>
  <c r="I284" i="72"/>
  <c r="H284" i="72"/>
  <c r="G284" i="72"/>
  <c r="F284" i="72"/>
  <c r="E284" i="72"/>
  <c r="D284" i="72"/>
  <c r="C284" i="72" s="1"/>
  <c r="L283" i="72"/>
  <c r="K283" i="72"/>
  <c r="J283" i="72"/>
  <c r="I283" i="72"/>
  <c r="H283" i="72"/>
  <c r="G283" i="72"/>
  <c r="F283" i="72"/>
  <c r="E283" i="72"/>
  <c r="D283" i="72"/>
  <c r="C283" i="72" s="1"/>
  <c r="H282" i="72"/>
  <c r="C282" i="72"/>
  <c r="H281" i="72"/>
  <c r="C281" i="72"/>
  <c r="H280" i="72"/>
  <c r="C280" i="72"/>
  <c r="L279" i="72"/>
  <c r="K279" i="72"/>
  <c r="J279" i="72"/>
  <c r="I279" i="72"/>
  <c r="H279" i="72"/>
  <c r="G279" i="72"/>
  <c r="F279" i="72"/>
  <c r="E279" i="72"/>
  <c r="D279" i="72"/>
  <c r="C279" i="72" s="1"/>
  <c r="H278" i="72"/>
  <c r="C278" i="72"/>
  <c r="H277" i="72"/>
  <c r="C277" i="72"/>
  <c r="H276" i="72"/>
  <c r="C276" i="72"/>
  <c r="L275" i="72"/>
  <c r="K275" i="72"/>
  <c r="J275" i="72"/>
  <c r="I275" i="72"/>
  <c r="H275" i="72"/>
  <c r="G275" i="72"/>
  <c r="F275" i="72"/>
  <c r="E275" i="72"/>
  <c r="D275" i="72"/>
  <c r="C275" i="72" s="1"/>
  <c r="L274" i="72"/>
  <c r="K274" i="72"/>
  <c r="J274" i="72"/>
  <c r="I274" i="72"/>
  <c r="H274" i="72"/>
  <c r="G274" i="72"/>
  <c r="F274" i="72"/>
  <c r="E274" i="72"/>
  <c r="D274" i="72"/>
  <c r="C274" i="72" s="1"/>
  <c r="H273" i="72"/>
  <c r="C273" i="72"/>
  <c r="H272" i="72"/>
  <c r="C272" i="72"/>
  <c r="H271" i="72"/>
  <c r="C271" i="72"/>
  <c r="L270" i="72"/>
  <c r="K270" i="72"/>
  <c r="J270" i="72"/>
  <c r="I270" i="72"/>
  <c r="H270" i="72"/>
  <c r="G270" i="72"/>
  <c r="F270" i="72"/>
  <c r="E270" i="72"/>
  <c r="D270" i="72"/>
  <c r="C270" i="72" s="1"/>
  <c r="H269" i="72"/>
  <c r="C269" i="72"/>
  <c r="H268" i="72"/>
  <c r="C268" i="72"/>
  <c r="L267" i="72"/>
  <c r="K267" i="72"/>
  <c r="J267" i="72"/>
  <c r="I267" i="72"/>
  <c r="H267" i="72"/>
  <c r="G267" i="72"/>
  <c r="F267" i="72"/>
  <c r="E267" i="72"/>
  <c r="D267" i="72"/>
  <c r="C267" i="72" s="1"/>
  <c r="L266" i="72"/>
  <c r="K266" i="72"/>
  <c r="J266" i="72"/>
  <c r="I266" i="72"/>
  <c r="H266" i="72"/>
  <c r="G266" i="72"/>
  <c r="F266" i="72"/>
  <c r="E266" i="72"/>
  <c r="D266" i="72"/>
  <c r="C266" i="72"/>
  <c r="H265" i="72"/>
  <c r="C265" i="72"/>
  <c r="H264" i="72"/>
  <c r="C264" i="72"/>
  <c r="H263" i="72"/>
  <c r="C263" i="72"/>
  <c r="L262" i="72"/>
  <c r="K262" i="72"/>
  <c r="J262" i="72"/>
  <c r="I262" i="72"/>
  <c r="H262" i="72" s="1"/>
  <c r="G262" i="72"/>
  <c r="F262" i="72"/>
  <c r="E262" i="72"/>
  <c r="D262" i="72"/>
  <c r="C262" i="72"/>
  <c r="H261" i="72"/>
  <c r="C261" i="72"/>
  <c r="H260" i="72"/>
  <c r="C260" i="72"/>
  <c r="H259" i="72"/>
  <c r="C259" i="72"/>
  <c r="L258" i="72"/>
  <c r="K258" i="72"/>
  <c r="J258" i="72"/>
  <c r="I258" i="72"/>
  <c r="H258" i="72" s="1"/>
  <c r="G258" i="72"/>
  <c r="F258" i="72"/>
  <c r="E258" i="72"/>
  <c r="D258" i="72"/>
  <c r="C258" i="72" s="1"/>
  <c r="L257" i="72"/>
  <c r="K257" i="72"/>
  <c r="J257" i="72"/>
  <c r="G257" i="72"/>
  <c r="F257" i="72"/>
  <c r="E257" i="72"/>
  <c r="D257" i="72"/>
  <c r="C257" i="72" s="1"/>
  <c r="H256" i="72"/>
  <c r="C256" i="72"/>
  <c r="H255" i="72"/>
  <c r="C255" i="72"/>
  <c r="H254" i="72"/>
  <c r="C254" i="72"/>
  <c r="H253" i="72"/>
  <c r="C253" i="72"/>
  <c r="H252" i="72"/>
  <c r="C252" i="72"/>
  <c r="L251" i="72"/>
  <c r="K251" i="72"/>
  <c r="J251" i="72"/>
  <c r="I251" i="72"/>
  <c r="H251" i="72"/>
  <c r="G251" i="72"/>
  <c r="F251" i="72"/>
  <c r="E251" i="72"/>
  <c r="D251" i="72"/>
  <c r="C251" i="72" s="1"/>
  <c r="L250" i="72"/>
  <c r="K250" i="72"/>
  <c r="J250" i="72"/>
  <c r="I250" i="72"/>
  <c r="H250" i="72"/>
  <c r="G250" i="72"/>
  <c r="F250" i="72"/>
  <c r="E250" i="72"/>
  <c r="D250" i="72"/>
  <c r="C250" i="72" s="1"/>
  <c r="H249" i="72"/>
  <c r="C249" i="72"/>
  <c r="H248" i="72"/>
  <c r="C248" i="72"/>
  <c r="H247" i="72"/>
  <c r="C247" i="72"/>
  <c r="H246" i="72"/>
  <c r="C246" i="72"/>
  <c r="L245" i="72"/>
  <c r="K245" i="72"/>
  <c r="J245" i="72"/>
  <c r="I245" i="72"/>
  <c r="H245" i="72"/>
  <c r="G245" i="72"/>
  <c r="F245" i="72"/>
  <c r="E245" i="72"/>
  <c r="D245" i="72"/>
  <c r="C245" i="72" s="1"/>
  <c r="H244" i="72"/>
  <c r="C244" i="72"/>
  <c r="H243" i="72"/>
  <c r="C243" i="72"/>
  <c r="H242" i="72"/>
  <c r="C242" i="72"/>
  <c r="H241" i="72"/>
  <c r="C241" i="72"/>
  <c r="H240" i="72"/>
  <c r="C240" i="72"/>
  <c r="H239" i="72"/>
  <c r="C239" i="72"/>
  <c r="H238" i="72"/>
  <c r="C238" i="72"/>
  <c r="L237" i="72"/>
  <c r="K237" i="72"/>
  <c r="J237" i="72"/>
  <c r="I237" i="72"/>
  <c r="H237" i="72"/>
  <c r="G237" i="72"/>
  <c r="F237" i="72"/>
  <c r="E237" i="72"/>
  <c r="D237" i="72"/>
  <c r="C237" i="72" s="1"/>
  <c r="H236" i="72"/>
  <c r="C236" i="72"/>
  <c r="H235" i="72"/>
  <c r="C235" i="72"/>
  <c r="L234" i="72"/>
  <c r="K234" i="72"/>
  <c r="J234" i="72"/>
  <c r="I234" i="72"/>
  <c r="H234" i="72"/>
  <c r="G234" i="72"/>
  <c r="F234" i="72"/>
  <c r="E234" i="72"/>
  <c r="D234" i="72"/>
  <c r="C234" i="72" s="1"/>
  <c r="H233" i="72"/>
  <c r="C233" i="72"/>
  <c r="L232" i="72"/>
  <c r="K232" i="72"/>
  <c r="J232" i="72"/>
  <c r="I232" i="72"/>
  <c r="H232" i="72"/>
  <c r="G232" i="72"/>
  <c r="F232" i="72"/>
  <c r="E232" i="72"/>
  <c r="D232" i="72"/>
  <c r="C232" i="72" s="1"/>
  <c r="L231" i="72"/>
  <c r="K231" i="72"/>
  <c r="J231" i="72"/>
  <c r="G231" i="72"/>
  <c r="F231" i="72"/>
  <c r="E231" i="72"/>
  <c r="D231" i="72"/>
  <c r="C231" i="72"/>
  <c r="H230" i="72"/>
  <c r="C230" i="72"/>
  <c r="L229" i="72"/>
  <c r="K229" i="72"/>
  <c r="J229" i="72"/>
  <c r="I229" i="72"/>
  <c r="H229" i="72" s="1"/>
  <c r="G229" i="72"/>
  <c r="F229" i="72"/>
  <c r="E229" i="72"/>
  <c r="D229" i="72"/>
  <c r="C229" i="72"/>
  <c r="H228" i="72"/>
  <c r="C228" i="72"/>
  <c r="L227" i="72"/>
  <c r="K227" i="72"/>
  <c r="J227" i="72"/>
  <c r="I227" i="72"/>
  <c r="H227" i="72"/>
  <c r="G227" i="72"/>
  <c r="F227" i="72"/>
  <c r="E227" i="72"/>
  <c r="D227" i="72"/>
  <c r="C227" i="72" s="1"/>
  <c r="H226" i="72"/>
  <c r="C226" i="72"/>
  <c r="H225" i="72"/>
  <c r="C225" i="72"/>
  <c r="L224" i="72"/>
  <c r="K224" i="72"/>
  <c r="J224" i="72"/>
  <c r="I224" i="72"/>
  <c r="H224" i="72"/>
  <c r="G224" i="72"/>
  <c r="F224" i="72"/>
  <c r="E224" i="72"/>
  <c r="D224" i="72"/>
  <c r="C224" i="72" s="1"/>
  <c r="H223" i="72"/>
  <c r="C223" i="72"/>
  <c r="H222" i="72"/>
  <c r="C222" i="72"/>
  <c r="H221" i="72"/>
  <c r="C221" i="72"/>
  <c r="H220" i="72"/>
  <c r="C220" i="72"/>
  <c r="H219" i="72"/>
  <c r="C219" i="72"/>
  <c r="H218" i="72"/>
  <c r="C218" i="72"/>
  <c r="H217" i="72"/>
  <c r="C217" i="72"/>
  <c r="H216" i="72"/>
  <c r="C216" i="72"/>
  <c r="H215" i="72"/>
  <c r="C215" i="72"/>
  <c r="H214" i="72"/>
  <c r="C214" i="72"/>
  <c r="L213" i="72"/>
  <c r="K213" i="72"/>
  <c r="J213" i="72"/>
  <c r="I213" i="72"/>
  <c r="H213" i="72"/>
  <c r="G213" i="72"/>
  <c r="F213" i="72"/>
  <c r="E213" i="72"/>
  <c r="D213" i="72"/>
  <c r="C213" i="72" s="1"/>
  <c r="H212" i="72"/>
  <c r="C212" i="72"/>
  <c r="H211" i="72"/>
  <c r="C211" i="72"/>
  <c r="H210" i="72"/>
  <c r="C210" i="72"/>
  <c r="H209" i="72"/>
  <c r="C209" i="72"/>
  <c r="H208" i="72"/>
  <c r="C208" i="72"/>
  <c r="H207" i="72"/>
  <c r="C207" i="72"/>
  <c r="H206" i="72"/>
  <c r="C206" i="72"/>
  <c r="H205" i="72"/>
  <c r="C205" i="72"/>
  <c r="H204" i="72"/>
  <c r="C204" i="72"/>
  <c r="H203" i="72"/>
  <c r="C203" i="72"/>
  <c r="L202" i="72"/>
  <c r="K202" i="72"/>
  <c r="J202" i="72"/>
  <c r="I202" i="72"/>
  <c r="H202" i="72"/>
  <c r="G202" i="72"/>
  <c r="F202" i="72"/>
  <c r="E202" i="72"/>
  <c r="D202" i="72"/>
  <c r="C202" i="72" s="1"/>
  <c r="L201" i="72"/>
  <c r="K201" i="72"/>
  <c r="J201" i="72"/>
  <c r="I201" i="72"/>
  <c r="H201" i="72"/>
  <c r="G201" i="72"/>
  <c r="F201" i="72"/>
  <c r="E201" i="72"/>
  <c r="D201" i="72"/>
  <c r="C201" i="72" s="1"/>
  <c r="H200" i="72"/>
  <c r="C200" i="72"/>
  <c r="H199" i="72"/>
  <c r="C199" i="72"/>
  <c r="H198" i="72"/>
  <c r="C198" i="72"/>
  <c r="H197" i="72"/>
  <c r="C197" i="72"/>
  <c r="H196" i="72"/>
  <c r="C196" i="72"/>
  <c r="L195" i="72"/>
  <c r="K195" i="72"/>
  <c r="J195" i="72"/>
  <c r="I195" i="72"/>
  <c r="H195" i="72"/>
  <c r="G195" i="72"/>
  <c r="F195" i="72"/>
  <c r="E195" i="72"/>
  <c r="D195" i="72"/>
  <c r="C195" i="72" s="1"/>
  <c r="H194" i="72"/>
  <c r="C194" i="72"/>
  <c r="L193" i="72"/>
  <c r="K193" i="72"/>
  <c r="J193" i="72"/>
  <c r="I193" i="72"/>
  <c r="H193" i="72"/>
  <c r="G193" i="72"/>
  <c r="F193" i="72"/>
  <c r="E193" i="72"/>
  <c r="D193" i="72"/>
  <c r="C193" i="72" s="1"/>
  <c r="L192" i="72"/>
  <c r="K192" i="72"/>
  <c r="J192" i="72"/>
  <c r="I192" i="72"/>
  <c r="H192" i="72"/>
  <c r="G192" i="72"/>
  <c r="F192" i="72"/>
  <c r="E192" i="72"/>
  <c r="D192" i="72"/>
  <c r="C192" i="72" s="1"/>
  <c r="L191" i="72"/>
  <c r="K191" i="72"/>
  <c r="J191" i="72"/>
  <c r="G191" i="72"/>
  <c r="F191" i="72"/>
  <c r="E191" i="72"/>
  <c r="D191" i="72"/>
  <c r="C191" i="72" s="1"/>
  <c r="H190" i="72"/>
  <c r="C190" i="72"/>
  <c r="L189" i="72"/>
  <c r="K189" i="72"/>
  <c r="J189" i="72"/>
  <c r="I189" i="72"/>
  <c r="H189" i="72"/>
  <c r="G189" i="72"/>
  <c r="F189" i="72"/>
  <c r="E189" i="72"/>
  <c r="D189" i="72"/>
  <c r="C189" i="72" s="1"/>
  <c r="L188" i="72"/>
  <c r="K188" i="72"/>
  <c r="J188" i="72"/>
  <c r="I188" i="72"/>
  <c r="H188" i="72"/>
  <c r="G188" i="72"/>
  <c r="F188" i="72"/>
  <c r="E188" i="72"/>
  <c r="D188" i="72"/>
  <c r="C188" i="72" s="1"/>
  <c r="H187" i="72"/>
  <c r="C187" i="72"/>
  <c r="H186" i="72"/>
  <c r="C186" i="72"/>
  <c r="L185" i="72"/>
  <c r="K185" i="72"/>
  <c r="J185" i="72"/>
  <c r="I185" i="72"/>
  <c r="H185" i="72"/>
  <c r="G185" i="72"/>
  <c r="F185" i="72"/>
  <c r="E185" i="72"/>
  <c r="D185" i="72"/>
  <c r="C185" i="72" s="1"/>
  <c r="L184" i="72"/>
  <c r="K184" i="72"/>
  <c r="J184" i="72"/>
  <c r="I184" i="72"/>
  <c r="H184" i="72"/>
  <c r="G184" i="72"/>
  <c r="F184" i="72"/>
  <c r="E184" i="72"/>
  <c r="D184" i="72"/>
  <c r="C184" i="72" s="1"/>
  <c r="H183" i="72"/>
  <c r="C183" i="72"/>
  <c r="H182" i="72"/>
  <c r="C182" i="72"/>
  <c r="L181" i="72"/>
  <c r="K181" i="72"/>
  <c r="J181" i="72"/>
  <c r="I181" i="72"/>
  <c r="H181" i="72"/>
  <c r="G181" i="72"/>
  <c r="F181" i="72"/>
  <c r="E181" i="72"/>
  <c r="D181" i="72"/>
  <c r="C181" i="72" s="1"/>
  <c r="H180" i="72"/>
  <c r="C180" i="72"/>
  <c r="H179" i="72"/>
  <c r="C179" i="72"/>
  <c r="H178" i="72"/>
  <c r="C178" i="72"/>
  <c r="H177" i="72"/>
  <c r="C177" i="72"/>
  <c r="L176" i="72"/>
  <c r="K176" i="72"/>
  <c r="J176" i="72"/>
  <c r="I176" i="72"/>
  <c r="H176" i="72"/>
  <c r="G176" i="72"/>
  <c r="F176" i="72"/>
  <c r="E176" i="72"/>
  <c r="D176" i="72"/>
  <c r="C176" i="72" s="1"/>
  <c r="H175" i="72"/>
  <c r="C175" i="72"/>
  <c r="H174" i="72"/>
  <c r="C174" i="72"/>
  <c r="L172" i="72"/>
  <c r="L171" i="72" s="1"/>
  <c r="L170" i="72" s="1"/>
  <c r="L51" i="72" s="1"/>
  <c r="L50" i="72" s="1"/>
  <c r="L49" i="72" s="1"/>
  <c r="J172" i="72"/>
  <c r="J171" i="72" s="1"/>
  <c r="H173" i="72"/>
  <c r="F172" i="72"/>
  <c r="F171" i="72" s="1"/>
  <c r="F170" i="72" s="1"/>
  <c r="C173" i="72"/>
  <c r="K172" i="72"/>
  <c r="I172" i="72"/>
  <c r="H172" i="72" s="1"/>
  <c r="G172" i="72"/>
  <c r="E172" i="72"/>
  <c r="E171" i="72" s="1"/>
  <c r="E170" i="72" s="1"/>
  <c r="E51" i="72" s="1"/>
  <c r="E50" i="72" s="1"/>
  <c r="K171" i="72"/>
  <c r="K170" i="72" s="1"/>
  <c r="K51" i="72" s="1"/>
  <c r="K50" i="72" s="1"/>
  <c r="K49" i="72" s="1"/>
  <c r="G171" i="72"/>
  <c r="G170" i="72" s="1"/>
  <c r="G51" i="72" s="1"/>
  <c r="G50" i="72" s="1"/>
  <c r="G49" i="72" s="1"/>
  <c r="H169" i="72"/>
  <c r="C169" i="72"/>
  <c r="H168" i="72"/>
  <c r="C168" i="72"/>
  <c r="H167" i="72"/>
  <c r="C167" i="72"/>
  <c r="H166" i="72"/>
  <c r="C166" i="72"/>
  <c r="H165" i="72"/>
  <c r="C165" i="72"/>
  <c r="H164" i="72"/>
  <c r="C164" i="72"/>
  <c r="L163" i="72"/>
  <c r="K163" i="72"/>
  <c r="J163" i="72"/>
  <c r="I163" i="72"/>
  <c r="H163" i="72" s="1"/>
  <c r="G163" i="72"/>
  <c r="F163" i="72"/>
  <c r="E163" i="72"/>
  <c r="D163" i="72"/>
  <c r="C163" i="72"/>
  <c r="L162" i="72"/>
  <c r="K162" i="72"/>
  <c r="J162" i="72"/>
  <c r="I162" i="72"/>
  <c r="H162" i="72" s="1"/>
  <c r="G162" i="72"/>
  <c r="F162" i="72"/>
  <c r="E162" i="72"/>
  <c r="D162" i="72"/>
  <c r="C162" i="72"/>
  <c r="H161" i="72"/>
  <c r="C161" i="72"/>
  <c r="H160" i="72"/>
  <c r="C160" i="72"/>
  <c r="H159" i="72"/>
  <c r="C159" i="72"/>
  <c r="H158" i="72"/>
  <c r="C158" i="72"/>
  <c r="L157" i="72"/>
  <c r="K157" i="72"/>
  <c r="J157" i="72"/>
  <c r="I157" i="72"/>
  <c r="H157" i="72"/>
  <c r="G157" i="72"/>
  <c r="F157" i="72"/>
  <c r="E157" i="72"/>
  <c r="D157" i="72"/>
  <c r="C157" i="72" s="1"/>
  <c r="H156" i="72"/>
  <c r="C156" i="72"/>
  <c r="H155" i="72"/>
  <c r="C155" i="72"/>
  <c r="H154" i="72"/>
  <c r="C154" i="72"/>
  <c r="H153" i="72"/>
  <c r="C153" i="72"/>
  <c r="H152" i="72"/>
  <c r="C152" i="72"/>
  <c r="H151" i="72"/>
  <c r="C151" i="72"/>
  <c r="H150" i="72"/>
  <c r="C150" i="72"/>
  <c r="H149" i="72"/>
  <c r="C149" i="72"/>
  <c r="L148" i="72"/>
  <c r="K148" i="72"/>
  <c r="J148" i="72"/>
  <c r="I148" i="72"/>
  <c r="H148" i="72"/>
  <c r="G148" i="72"/>
  <c r="F148" i="72"/>
  <c r="E148" i="72"/>
  <c r="D148" i="72"/>
  <c r="C148" i="72" s="1"/>
  <c r="H147" i="72"/>
  <c r="C147" i="72"/>
  <c r="H146" i="72"/>
  <c r="C146" i="72"/>
  <c r="H145" i="72"/>
  <c r="C145" i="72"/>
  <c r="H144" i="72"/>
  <c r="C144" i="72"/>
  <c r="H143" i="72"/>
  <c r="C143" i="72"/>
  <c r="H142" i="72"/>
  <c r="C142" i="72"/>
  <c r="L141" i="72"/>
  <c r="K141" i="72"/>
  <c r="J141" i="72"/>
  <c r="I141" i="72"/>
  <c r="H141" i="72"/>
  <c r="G141" i="72"/>
  <c r="F141" i="72"/>
  <c r="E141" i="72"/>
  <c r="D141" i="72"/>
  <c r="C141" i="72" s="1"/>
  <c r="H140" i="72"/>
  <c r="C140" i="72"/>
  <c r="H139" i="72"/>
  <c r="C139" i="72"/>
  <c r="L138" i="72"/>
  <c r="K138" i="72"/>
  <c r="J138" i="72"/>
  <c r="I138" i="72"/>
  <c r="H138" i="72"/>
  <c r="G138" i="72"/>
  <c r="F138" i="72"/>
  <c r="E138" i="72"/>
  <c r="D138" i="72"/>
  <c r="C138" i="72" s="1"/>
  <c r="H137" i="72"/>
  <c r="C137" i="72"/>
  <c r="H136" i="72"/>
  <c r="C136" i="72"/>
  <c r="H135" i="72"/>
  <c r="C135" i="72"/>
  <c r="H134" i="72"/>
  <c r="C134" i="72"/>
  <c r="L133" i="72"/>
  <c r="K133" i="72"/>
  <c r="J133" i="72"/>
  <c r="I133" i="72"/>
  <c r="H133" i="72"/>
  <c r="G133" i="72"/>
  <c r="F133" i="72"/>
  <c r="E133" i="72"/>
  <c r="D133" i="72"/>
  <c r="C133" i="72" s="1"/>
  <c r="H132" i="72"/>
  <c r="C132" i="72"/>
  <c r="H131" i="72"/>
  <c r="C131" i="72"/>
  <c r="H130" i="72"/>
  <c r="C130" i="72"/>
  <c r="L129" i="72"/>
  <c r="K129" i="72"/>
  <c r="J129" i="72"/>
  <c r="I129" i="72"/>
  <c r="H129" i="72"/>
  <c r="G129" i="72"/>
  <c r="F129" i="72"/>
  <c r="E129" i="72"/>
  <c r="D129" i="72"/>
  <c r="C129" i="72" s="1"/>
  <c r="L128" i="72"/>
  <c r="K128" i="72"/>
  <c r="J128" i="72"/>
  <c r="I128" i="72"/>
  <c r="H128" i="72"/>
  <c r="G128" i="72"/>
  <c r="F128" i="72"/>
  <c r="E128" i="72"/>
  <c r="D128" i="72"/>
  <c r="C128" i="72"/>
  <c r="H127" i="72"/>
  <c r="C127" i="72"/>
  <c r="L126" i="72"/>
  <c r="K126" i="72"/>
  <c r="J126" i="72"/>
  <c r="I126" i="72"/>
  <c r="H126" i="72"/>
  <c r="G126" i="72"/>
  <c r="F126" i="72"/>
  <c r="E126" i="72"/>
  <c r="D126" i="72"/>
  <c r="C126" i="72"/>
  <c r="H125" i="72"/>
  <c r="C125" i="72"/>
  <c r="H124" i="72"/>
  <c r="C124" i="72"/>
  <c r="H123" i="72"/>
  <c r="C123" i="72"/>
  <c r="H122" i="72"/>
  <c r="C122" i="72"/>
  <c r="H121" i="72"/>
  <c r="C121" i="72"/>
  <c r="L120" i="72"/>
  <c r="K120" i="72"/>
  <c r="J120" i="72"/>
  <c r="I120" i="72"/>
  <c r="H120" i="72" s="1"/>
  <c r="G120" i="72"/>
  <c r="F120" i="72"/>
  <c r="E120" i="72"/>
  <c r="D120" i="72"/>
  <c r="C120" i="72"/>
  <c r="H119" i="72"/>
  <c r="C119" i="72"/>
  <c r="H118" i="72"/>
  <c r="C118" i="72"/>
  <c r="H117" i="72"/>
  <c r="C117" i="72"/>
  <c r="H116" i="72"/>
  <c r="C116" i="72"/>
  <c r="H115" i="72"/>
  <c r="C115" i="72"/>
  <c r="L114" i="72"/>
  <c r="K114" i="72"/>
  <c r="J114" i="72"/>
  <c r="I114" i="72"/>
  <c r="H114" i="72" s="1"/>
  <c r="G114" i="72"/>
  <c r="F114" i="72"/>
  <c r="E114" i="72"/>
  <c r="D114" i="72"/>
  <c r="C114" i="72"/>
  <c r="H113" i="72"/>
  <c r="C113" i="72"/>
  <c r="H112" i="72"/>
  <c r="C112" i="72"/>
  <c r="H111" i="72"/>
  <c r="C111" i="72"/>
  <c r="L110" i="72"/>
  <c r="K110" i="72"/>
  <c r="J110" i="72"/>
  <c r="I110" i="72"/>
  <c r="H110" i="72" s="1"/>
  <c r="G110" i="72"/>
  <c r="F110" i="72"/>
  <c r="E110" i="72"/>
  <c r="D110" i="72"/>
  <c r="C110" i="72"/>
  <c r="H109" i="72"/>
  <c r="C109" i="72"/>
  <c r="H108" i="72"/>
  <c r="C108" i="72"/>
  <c r="H107" i="72"/>
  <c r="C107" i="72"/>
  <c r="H106" i="72"/>
  <c r="C106" i="72"/>
  <c r="H105" i="72"/>
  <c r="C105" i="72"/>
  <c r="H104" i="72"/>
  <c r="C104" i="72"/>
  <c r="H103" i="72"/>
  <c r="C103" i="72"/>
  <c r="H102" i="72"/>
  <c r="C102" i="72"/>
  <c r="L101" i="72"/>
  <c r="K101" i="72"/>
  <c r="J101" i="72"/>
  <c r="I101" i="72"/>
  <c r="H101" i="72" s="1"/>
  <c r="G101" i="72"/>
  <c r="F101" i="72"/>
  <c r="E101" i="72"/>
  <c r="D101" i="72"/>
  <c r="C101" i="72"/>
  <c r="H100" i="72"/>
  <c r="C100" i="72"/>
  <c r="H99" i="72"/>
  <c r="C99" i="72"/>
  <c r="H98" i="72"/>
  <c r="C98" i="72"/>
  <c r="H97" i="72"/>
  <c r="C97" i="72"/>
  <c r="H96" i="72"/>
  <c r="C96" i="72"/>
  <c r="H95" i="72"/>
  <c r="C95" i="72"/>
  <c r="H94" i="72"/>
  <c r="C94" i="72"/>
  <c r="L93" i="72"/>
  <c r="K93" i="72"/>
  <c r="J93" i="72"/>
  <c r="I93" i="72"/>
  <c r="H93" i="72" s="1"/>
  <c r="G93" i="72"/>
  <c r="F93" i="72"/>
  <c r="E93" i="72"/>
  <c r="D93" i="72"/>
  <c r="C93" i="72"/>
  <c r="H92" i="72"/>
  <c r="C92" i="72"/>
  <c r="H91" i="72"/>
  <c r="C91" i="72"/>
  <c r="H90" i="72"/>
  <c r="C90" i="72"/>
  <c r="H89" i="72"/>
  <c r="C89" i="72"/>
  <c r="H88" i="72"/>
  <c r="C88" i="72"/>
  <c r="L87" i="72"/>
  <c r="K87" i="72"/>
  <c r="J87" i="72"/>
  <c r="I87" i="72"/>
  <c r="H87" i="72" s="1"/>
  <c r="G87" i="72"/>
  <c r="F87" i="72"/>
  <c r="E87" i="72"/>
  <c r="D87" i="72"/>
  <c r="C87" i="72"/>
  <c r="H86" i="72"/>
  <c r="C86" i="72"/>
  <c r="H85" i="72"/>
  <c r="C85" i="72"/>
  <c r="H84" i="72"/>
  <c r="C84" i="72"/>
  <c r="H83" i="72"/>
  <c r="C83" i="72"/>
  <c r="L82" i="72"/>
  <c r="K82" i="72"/>
  <c r="J82" i="72"/>
  <c r="I82" i="72"/>
  <c r="H82" i="72" s="1"/>
  <c r="G82" i="72"/>
  <c r="F82" i="72"/>
  <c r="E82" i="72"/>
  <c r="D82" i="72"/>
  <c r="C82" i="72"/>
  <c r="L81" i="72"/>
  <c r="K81" i="72"/>
  <c r="J81" i="72"/>
  <c r="I81" i="72"/>
  <c r="H81" i="72"/>
  <c r="G81" i="72"/>
  <c r="F81" i="72"/>
  <c r="E81" i="72"/>
  <c r="D81" i="72"/>
  <c r="C81" i="72" s="1"/>
  <c r="H80" i="72"/>
  <c r="C80" i="72"/>
  <c r="H79" i="72"/>
  <c r="C79" i="72"/>
  <c r="L78" i="72"/>
  <c r="K78" i="72"/>
  <c r="J78" i="72"/>
  <c r="I78" i="72"/>
  <c r="H78" i="72"/>
  <c r="G78" i="72"/>
  <c r="F78" i="72"/>
  <c r="E78" i="72"/>
  <c r="D78" i="72"/>
  <c r="C78" i="72" s="1"/>
  <c r="H77" i="72"/>
  <c r="C77" i="72"/>
  <c r="H76" i="72"/>
  <c r="C76" i="72"/>
  <c r="L75" i="72"/>
  <c r="K75" i="72"/>
  <c r="J75" i="72"/>
  <c r="I75" i="72"/>
  <c r="H75" i="72"/>
  <c r="G75" i="72"/>
  <c r="F75" i="72"/>
  <c r="E75" i="72"/>
  <c r="D75" i="72"/>
  <c r="C75" i="72" s="1"/>
  <c r="L74" i="72"/>
  <c r="K74" i="72"/>
  <c r="J74" i="72"/>
  <c r="I74" i="72"/>
  <c r="H74" i="72"/>
  <c r="G74" i="72"/>
  <c r="F74" i="72"/>
  <c r="E74" i="72"/>
  <c r="D74" i="72"/>
  <c r="C74" i="72" s="1"/>
  <c r="L73" i="72"/>
  <c r="K73" i="72"/>
  <c r="J73" i="72"/>
  <c r="I73" i="72"/>
  <c r="H73" i="72"/>
  <c r="G73" i="72"/>
  <c r="F73" i="72"/>
  <c r="E73" i="72"/>
  <c r="D73" i="72"/>
  <c r="C73" i="72" s="1"/>
  <c r="H72" i="72"/>
  <c r="C72" i="72"/>
  <c r="H71" i="72"/>
  <c r="C71" i="72"/>
  <c r="H70" i="72"/>
  <c r="C70" i="72"/>
  <c r="H69" i="72"/>
  <c r="C69" i="72"/>
  <c r="L68" i="72"/>
  <c r="K68" i="72"/>
  <c r="J68" i="72"/>
  <c r="I68" i="72"/>
  <c r="H68" i="72"/>
  <c r="G68" i="72"/>
  <c r="F68" i="72"/>
  <c r="E68" i="72"/>
  <c r="D68" i="72"/>
  <c r="C68" i="72" s="1"/>
  <c r="H67" i="72"/>
  <c r="C67" i="72"/>
  <c r="L66" i="72"/>
  <c r="K66" i="72"/>
  <c r="J66" i="72"/>
  <c r="I66" i="72"/>
  <c r="H66" i="72"/>
  <c r="G66" i="72"/>
  <c r="F66" i="72"/>
  <c r="E66" i="72"/>
  <c r="D66" i="72"/>
  <c r="C66" i="72" s="1"/>
  <c r="H65" i="72"/>
  <c r="C65" i="72"/>
  <c r="H64" i="72"/>
  <c r="C64" i="72"/>
  <c r="H63" i="72"/>
  <c r="C63" i="72"/>
  <c r="H62" i="72"/>
  <c r="C62" i="72"/>
  <c r="H61" i="72"/>
  <c r="C61" i="72"/>
  <c r="H60" i="72"/>
  <c r="C60" i="72"/>
  <c r="H59" i="72"/>
  <c r="C59" i="72"/>
  <c r="H58" i="72"/>
  <c r="C58" i="72"/>
  <c r="L57" i="72"/>
  <c r="K57" i="72"/>
  <c r="J57" i="72"/>
  <c r="I57" i="72"/>
  <c r="H57" i="72"/>
  <c r="G57" i="72"/>
  <c r="F57" i="72"/>
  <c r="E57" i="72"/>
  <c r="D57" i="72"/>
  <c r="C57" i="72" s="1"/>
  <c r="H56" i="72"/>
  <c r="C56" i="72"/>
  <c r="H55" i="72"/>
  <c r="C55" i="72"/>
  <c r="L54" i="72"/>
  <c r="K54" i="72"/>
  <c r="J54" i="72"/>
  <c r="I54" i="72"/>
  <c r="H54" i="72"/>
  <c r="G54" i="72"/>
  <c r="F54" i="72"/>
  <c r="E54" i="72"/>
  <c r="D54" i="72"/>
  <c r="C54" i="72" s="1"/>
  <c r="L53" i="72"/>
  <c r="K53" i="72"/>
  <c r="J53" i="72"/>
  <c r="I53" i="72"/>
  <c r="H53" i="72"/>
  <c r="G53" i="72"/>
  <c r="F53" i="72"/>
  <c r="E53" i="72"/>
  <c r="D53" i="72"/>
  <c r="C53" i="72" s="1"/>
  <c r="L52" i="72"/>
  <c r="K52" i="72"/>
  <c r="J52" i="72"/>
  <c r="I52" i="72"/>
  <c r="H52" i="72"/>
  <c r="G52" i="72"/>
  <c r="F52" i="72"/>
  <c r="E52" i="72"/>
  <c r="D52" i="72"/>
  <c r="C52" i="72" s="1"/>
  <c r="H46" i="72"/>
  <c r="C46" i="72"/>
  <c r="H45" i="72"/>
  <c r="C45" i="72"/>
  <c r="L44" i="72"/>
  <c r="G44" i="72"/>
  <c r="H43" i="72"/>
  <c r="C43" i="72"/>
  <c r="I42" i="72"/>
  <c r="H42" i="72" s="1"/>
  <c r="D42" i="72"/>
  <c r="C42" i="72" s="1"/>
  <c r="H41" i="72"/>
  <c r="C41" i="72"/>
  <c r="H40" i="72"/>
  <c r="C40" i="72"/>
  <c r="H39" i="72"/>
  <c r="C39" i="72"/>
  <c r="H38" i="72"/>
  <c r="C38" i="72"/>
  <c r="K37" i="72"/>
  <c r="H37" i="72" s="1"/>
  <c r="F37" i="72"/>
  <c r="C37" i="72" s="1"/>
  <c r="H36" i="72"/>
  <c r="C36" i="72"/>
  <c r="H35" i="72"/>
  <c r="C35" i="72"/>
  <c r="K34" i="72"/>
  <c r="H34" i="72" s="1"/>
  <c r="F34" i="72"/>
  <c r="C34" i="72" s="1"/>
  <c r="H33" i="72"/>
  <c r="C33" i="72"/>
  <c r="K32" i="72"/>
  <c r="H32" i="72" s="1"/>
  <c r="F32" i="72"/>
  <c r="C32" i="72" s="1"/>
  <c r="H31" i="72"/>
  <c r="C31" i="72"/>
  <c r="H30" i="72"/>
  <c r="C30" i="72"/>
  <c r="H29" i="72"/>
  <c r="C29" i="72"/>
  <c r="K28" i="72"/>
  <c r="H28" i="72" s="1"/>
  <c r="F28" i="72"/>
  <c r="C28" i="72" s="1"/>
  <c r="K27" i="72"/>
  <c r="F27" i="72"/>
  <c r="H26" i="72"/>
  <c r="C26" i="72"/>
  <c r="C25" i="72"/>
  <c r="H24" i="72"/>
  <c r="C24" i="72"/>
  <c r="H23" i="72"/>
  <c r="C23" i="72"/>
  <c r="L22" i="72"/>
  <c r="L303" i="72" s="1"/>
  <c r="L302" i="72" s="1"/>
  <c r="K22" i="72"/>
  <c r="K303" i="72" s="1"/>
  <c r="K302" i="72" s="1"/>
  <c r="J22" i="72"/>
  <c r="J303" i="72" s="1"/>
  <c r="J302" i="72" s="1"/>
  <c r="I22" i="72"/>
  <c r="I303" i="72" s="1"/>
  <c r="I302" i="72" s="1"/>
  <c r="G22" i="72"/>
  <c r="G303" i="72" s="1"/>
  <c r="G302" i="72" s="1"/>
  <c r="F22" i="72"/>
  <c r="F303" i="72" s="1"/>
  <c r="F302" i="72" s="1"/>
  <c r="E22" i="72"/>
  <c r="E303" i="72" s="1"/>
  <c r="E302" i="72" s="1"/>
  <c r="D22" i="72"/>
  <c r="D303" i="72" s="1"/>
  <c r="D302" i="72" s="1"/>
  <c r="C22" i="72"/>
  <c r="C303" i="72" s="1"/>
  <c r="C302" i="72" s="1"/>
  <c r="L21" i="72"/>
  <c r="K21" i="72"/>
  <c r="J21" i="72"/>
  <c r="G21" i="72"/>
  <c r="F21" i="72"/>
  <c r="E21" i="72"/>
  <c r="D21" i="72"/>
  <c r="C21" i="72"/>
  <c r="H315" i="71"/>
  <c r="C315" i="71"/>
  <c r="H313" i="71"/>
  <c r="C313" i="71"/>
  <c r="H311" i="71"/>
  <c r="C311" i="71"/>
  <c r="H310" i="71"/>
  <c r="C310" i="71"/>
  <c r="H309" i="71"/>
  <c r="C309" i="71"/>
  <c r="H308" i="71"/>
  <c r="C308" i="71"/>
  <c r="H307" i="71"/>
  <c r="C307" i="71"/>
  <c r="H306" i="71"/>
  <c r="C306" i="71"/>
  <c r="L305" i="71"/>
  <c r="K305" i="71"/>
  <c r="J305" i="71"/>
  <c r="I305" i="71"/>
  <c r="H305" i="71"/>
  <c r="G305" i="71"/>
  <c r="F305" i="71"/>
  <c r="E305" i="71"/>
  <c r="D305" i="71"/>
  <c r="C305" i="71"/>
  <c r="H297" i="71"/>
  <c r="C297" i="71"/>
  <c r="H296" i="71"/>
  <c r="C296" i="71"/>
  <c r="L295" i="71"/>
  <c r="K295" i="71"/>
  <c r="J295" i="71"/>
  <c r="I295" i="71"/>
  <c r="H295" i="71"/>
  <c r="G295" i="71"/>
  <c r="F295" i="71"/>
  <c r="E295" i="71"/>
  <c r="D295" i="71"/>
  <c r="H294" i="71"/>
  <c r="C294" i="71"/>
  <c r="H293" i="71"/>
  <c r="C293" i="71"/>
  <c r="H292" i="71"/>
  <c r="C292" i="71"/>
  <c r="H291" i="71"/>
  <c r="C291" i="71"/>
  <c r="L290" i="71"/>
  <c r="K290" i="71"/>
  <c r="J290" i="71"/>
  <c r="I290" i="71"/>
  <c r="H290" i="71"/>
  <c r="G290" i="71"/>
  <c r="F290" i="71"/>
  <c r="E290" i="71"/>
  <c r="D290" i="71"/>
  <c r="C290" i="71" s="1"/>
  <c r="H289" i="71"/>
  <c r="C289" i="71"/>
  <c r="H288" i="71"/>
  <c r="C288" i="71"/>
  <c r="H287" i="71"/>
  <c r="C287" i="71"/>
  <c r="L286" i="71"/>
  <c r="K286" i="71"/>
  <c r="J286" i="71"/>
  <c r="I286" i="71"/>
  <c r="H286" i="71"/>
  <c r="G286" i="71"/>
  <c r="F286" i="71"/>
  <c r="E286" i="71"/>
  <c r="D286" i="71"/>
  <c r="C286" i="71" s="1"/>
  <c r="H285" i="71"/>
  <c r="C285" i="71"/>
  <c r="L284" i="71"/>
  <c r="K284" i="71"/>
  <c r="J284" i="71"/>
  <c r="I284" i="71"/>
  <c r="H284" i="71"/>
  <c r="G284" i="71"/>
  <c r="F284" i="71"/>
  <c r="E284" i="71"/>
  <c r="D284" i="71"/>
  <c r="C284" i="71" s="1"/>
  <c r="L283" i="71"/>
  <c r="K283" i="71"/>
  <c r="J283" i="71"/>
  <c r="I283" i="71"/>
  <c r="H283" i="71"/>
  <c r="G283" i="71"/>
  <c r="F283" i="71"/>
  <c r="E283" i="71"/>
  <c r="D283" i="71"/>
  <c r="C283" i="71" s="1"/>
  <c r="H282" i="71"/>
  <c r="C282" i="71"/>
  <c r="H281" i="71"/>
  <c r="C281" i="71"/>
  <c r="H280" i="71"/>
  <c r="C280" i="71"/>
  <c r="L279" i="71"/>
  <c r="K279" i="71"/>
  <c r="J279" i="71"/>
  <c r="I279" i="71"/>
  <c r="H279" i="71"/>
  <c r="G279" i="71"/>
  <c r="F279" i="71"/>
  <c r="E279" i="71"/>
  <c r="D279" i="71"/>
  <c r="C279" i="71" s="1"/>
  <c r="H278" i="71"/>
  <c r="C278" i="71"/>
  <c r="H277" i="71"/>
  <c r="C277" i="71"/>
  <c r="H276" i="71"/>
  <c r="C276" i="71"/>
  <c r="L275" i="71"/>
  <c r="K275" i="71"/>
  <c r="J275" i="71"/>
  <c r="I275" i="71"/>
  <c r="H275" i="71"/>
  <c r="G275" i="71"/>
  <c r="F275" i="71"/>
  <c r="E275" i="71"/>
  <c r="D275" i="71"/>
  <c r="C275" i="71" s="1"/>
  <c r="L274" i="71"/>
  <c r="K274" i="71"/>
  <c r="J274" i="71"/>
  <c r="I274" i="71"/>
  <c r="H274" i="71"/>
  <c r="G274" i="71"/>
  <c r="F274" i="71"/>
  <c r="E274" i="71"/>
  <c r="D274" i="71"/>
  <c r="C274" i="71" s="1"/>
  <c r="H273" i="71"/>
  <c r="C273" i="71"/>
  <c r="H272" i="71"/>
  <c r="C272" i="71"/>
  <c r="H271" i="71"/>
  <c r="C271" i="71"/>
  <c r="L270" i="71"/>
  <c r="K270" i="71"/>
  <c r="J270" i="71"/>
  <c r="I270" i="71"/>
  <c r="H270" i="71"/>
  <c r="G270" i="71"/>
  <c r="F270" i="71"/>
  <c r="E270" i="71"/>
  <c r="D270" i="71"/>
  <c r="C270" i="71" s="1"/>
  <c r="H269" i="71"/>
  <c r="C269" i="71"/>
  <c r="H268" i="71"/>
  <c r="C268" i="71"/>
  <c r="L267" i="71"/>
  <c r="K267" i="71"/>
  <c r="J267" i="71"/>
  <c r="I267" i="71"/>
  <c r="H267" i="71"/>
  <c r="G267" i="71"/>
  <c r="F267" i="71"/>
  <c r="E267" i="71"/>
  <c r="D267" i="71"/>
  <c r="C267" i="71" s="1"/>
  <c r="L266" i="71"/>
  <c r="K266" i="71"/>
  <c r="J266" i="71"/>
  <c r="I266" i="71"/>
  <c r="H266" i="71"/>
  <c r="G266" i="71"/>
  <c r="F266" i="71"/>
  <c r="E266" i="71"/>
  <c r="D266" i="71"/>
  <c r="C266" i="71" s="1"/>
  <c r="H265" i="71"/>
  <c r="C265" i="71"/>
  <c r="H264" i="71"/>
  <c r="C264" i="71"/>
  <c r="H263" i="71"/>
  <c r="C263" i="71"/>
  <c r="L262" i="71"/>
  <c r="K262" i="71"/>
  <c r="J262" i="71"/>
  <c r="I262" i="71"/>
  <c r="H262" i="71"/>
  <c r="G262" i="71"/>
  <c r="F262" i="71"/>
  <c r="E262" i="71"/>
  <c r="D262" i="71"/>
  <c r="C262" i="71" s="1"/>
  <c r="H261" i="71"/>
  <c r="C261" i="71"/>
  <c r="H260" i="71"/>
  <c r="C260" i="71"/>
  <c r="H259" i="71"/>
  <c r="C259" i="71"/>
  <c r="L258" i="71"/>
  <c r="K258" i="71"/>
  <c r="J258" i="71"/>
  <c r="I258" i="71"/>
  <c r="H258" i="71"/>
  <c r="G258" i="71"/>
  <c r="F258" i="71"/>
  <c r="E258" i="71"/>
  <c r="D258" i="71"/>
  <c r="C258" i="71" s="1"/>
  <c r="L257" i="71"/>
  <c r="K257" i="71"/>
  <c r="J257" i="71"/>
  <c r="I257" i="71"/>
  <c r="H257" i="71"/>
  <c r="G257" i="71"/>
  <c r="F257" i="71"/>
  <c r="E257" i="71"/>
  <c r="D257" i="71"/>
  <c r="C257" i="71" s="1"/>
  <c r="H256" i="71"/>
  <c r="C256" i="71"/>
  <c r="H255" i="71"/>
  <c r="C255" i="71"/>
  <c r="H254" i="71"/>
  <c r="C254" i="71"/>
  <c r="H253" i="71"/>
  <c r="C253" i="71"/>
  <c r="H252" i="71"/>
  <c r="C252" i="71"/>
  <c r="L251" i="71"/>
  <c r="K251" i="71"/>
  <c r="J251" i="71"/>
  <c r="I251" i="71"/>
  <c r="H251" i="71"/>
  <c r="G251" i="71"/>
  <c r="F251" i="71"/>
  <c r="E251" i="71"/>
  <c r="D251" i="71"/>
  <c r="C251" i="71" s="1"/>
  <c r="L250" i="71"/>
  <c r="K250" i="71"/>
  <c r="J250" i="71"/>
  <c r="I250" i="71"/>
  <c r="H250" i="71"/>
  <c r="G250" i="71"/>
  <c r="F250" i="71"/>
  <c r="E250" i="71"/>
  <c r="D250" i="71"/>
  <c r="C250" i="71" s="1"/>
  <c r="H249" i="71"/>
  <c r="C249" i="71"/>
  <c r="H248" i="71"/>
  <c r="C248" i="71"/>
  <c r="H247" i="71"/>
  <c r="C247" i="71"/>
  <c r="H246" i="71"/>
  <c r="C246" i="71"/>
  <c r="L245" i="71"/>
  <c r="K245" i="71"/>
  <c r="J245" i="71"/>
  <c r="I245" i="71"/>
  <c r="H245" i="71"/>
  <c r="G245" i="71"/>
  <c r="F245" i="71"/>
  <c r="E245" i="71"/>
  <c r="D245" i="71"/>
  <c r="C245" i="71" s="1"/>
  <c r="H244" i="71"/>
  <c r="C244" i="71"/>
  <c r="H243" i="71"/>
  <c r="C243" i="71"/>
  <c r="H242" i="71"/>
  <c r="C242" i="71"/>
  <c r="H241" i="71"/>
  <c r="C241" i="71"/>
  <c r="H240" i="71"/>
  <c r="C240" i="71"/>
  <c r="H239" i="71"/>
  <c r="C239" i="71"/>
  <c r="H238" i="71"/>
  <c r="C238" i="71"/>
  <c r="L237" i="71"/>
  <c r="K237" i="71"/>
  <c r="J237" i="71"/>
  <c r="I237" i="71"/>
  <c r="H237" i="71"/>
  <c r="G237" i="71"/>
  <c r="F237" i="71"/>
  <c r="E237" i="71"/>
  <c r="D237" i="71"/>
  <c r="C237" i="71" s="1"/>
  <c r="H236" i="71"/>
  <c r="C236" i="71"/>
  <c r="H235" i="71"/>
  <c r="C235" i="71"/>
  <c r="L234" i="71"/>
  <c r="K234" i="71"/>
  <c r="J234" i="71"/>
  <c r="I234" i="71"/>
  <c r="H234" i="71"/>
  <c r="G234" i="71"/>
  <c r="F234" i="71"/>
  <c r="E234" i="71"/>
  <c r="D234" i="71"/>
  <c r="C234" i="71" s="1"/>
  <c r="H233" i="71"/>
  <c r="C233" i="71"/>
  <c r="L232" i="71"/>
  <c r="K232" i="71"/>
  <c r="J232" i="71"/>
  <c r="I232" i="71"/>
  <c r="H232" i="71"/>
  <c r="G232" i="71"/>
  <c r="F232" i="71"/>
  <c r="E232" i="71"/>
  <c r="D232" i="71"/>
  <c r="C232" i="71"/>
  <c r="L231" i="71"/>
  <c r="K231" i="71"/>
  <c r="J231" i="71"/>
  <c r="I231" i="71"/>
  <c r="H231" i="71" s="1"/>
  <c r="G231" i="71"/>
  <c r="F231" i="71"/>
  <c r="E231" i="71"/>
  <c r="D231" i="71"/>
  <c r="C231" i="71"/>
  <c r="H230" i="71"/>
  <c r="C230" i="71"/>
  <c r="L229" i="71"/>
  <c r="K229" i="71"/>
  <c r="J229" i="71"/>
  <c r="I229" i="71"/>
  <c r="H229" i="71" s="1"/>
  <c r="G229" i="71"/>
  <c r="F229" i="71"/>
  <c r="E229" i="71"/>
  <c r="D229" i="71"/>
  <c r="C229" i="71"/>
  <c r="H228" i="71"/>
  <c r="C228" i="71"/>
  <c r="L227" i="71"/>
  <c r="K227" i="71"/>
  <c r="J227" i="71"/>
  <c r="I227" i="71"/>
  <c r="H227" i="71" s="1"/>
  <c r="G227" i="71"/>
  <c r="F227" i="71"/>
  <c r="E227" i="71"/>
  <c r="D227" i="71"/>
  <c r="C227" i="71"/>
  <c r="H226" i="71"/>
  <c r="C226" i="71"/>
  <c r="H225" i="71"/>
  <c r="C225" i="71"/>
  <c r="L224" i="71"/>
  <c r="K224" i="71"/>
  <c r="J224" i="71"/>
  <c r="I224" i="71"/>
  <c r="H224" i="71" s="1"/>
  <c r="G224" i="71"/>
  <c r="F224" i="71"/>
  <c r="E224" i="71"/>
  <c r="D224" i="71"/>
  <c r="C224" i="71"/>
  <c r="H223" i="71"/>
  <c r="C223" i="71"/>
  <c r="H222" i="71"/>
  <c r="C222" i="71"/>
  <c r="H221" i="71"/>
  <c r="C221" i="71"/>
  <c r="H220" i="71"/>
  <c r="C220" i="71"/>
  <c r="H219" i="71"/>
  <c r="C219" i="71"/>
  <c r="H218" i="71"/>
  <c r="C218" i="71"/>
  <c r="H217" i="71"/>
  <c r="C217" i="71"/>
  <c r="H216" i="71"/>
  <c r="C216" i="71"/>
  <c r="H215" i="71"/>
  <c r="C215" i="71"/>
  <c r="H214" i="71"/>
  <c r="C214" i="71"/>
  <c r="L213" i="71"/>
  <c r="K213" i="71"/>
  <c r="J213" i="71"/>
  <c r="I213" i="71"/>
  <c r="H213" i="71" s="1"/>
  <c r="G213" i="71"/>
  <c r="F213" i="71"/>
  <c r="E213" i="71"/>
  <c r="D213" i="71"/>
  <c r="C213" i="71"/>
  <c r="H212" i="71"/>
  <c r="C212" i="71"/>
  <c r="H211" i="71"/>
  <c r="C211" i="71"/>
  <c r="H210" i="71"/>
  <c r="C210" i="71"/>
  <c r="H209" i="71"/>
  <c r="C209" i="71"/>
  <c r="H208" i="71"/>
  <c r="C208" i="71"/>
  <c r="H207" i="71"/>
  <c r="C207" i="71"/>
  <c r="H206" i="71"/>
  <c r="C206" i="71"/>
  <c r="H205" i="71"/>
  <c r="C205" i="71"/>
  <c r="H204" i="71"/>
  <c r="C204" i="71"/>
  <c r="H203" i="71"/>
  <c r="C203" i="71"/>
  <c r="L202" i="71"/>
  <c r="K202" i="71"/>
  <c r="J202" i="71"/>
  <c r="I202" i="71"/>
  <c r="H202" i="71" s="1"/>
  <c r="G202" i="71"/>
  <c r="F202" i="71"/>
  <c r="E202" i="71"/>
  <c r="D202" i="71"/>
  <c r="C202" i="71"/>
  <c r="L201" i="71"/>
  <c r="K201" i="71"/>
  <c r="J201" i="71"/>
  <c r="I201" i="71"/>
  <c r="H201" i="71" s="1"/>
  <c r="G201" i="71"/>
  <c r="F201" i="71"/>
  <c r="E201" i="71"/>
  <c r="D201" i="71"/>
  <c r="C201" i="71"/>
  <c r="H200" i="71"/>
  <c r="C200" i="71"/>
  <c r="H199" i="71"/>
  <c r="C199" i="71"/>
  <c r="H198" i="71"/>
  <c r="C198" i="71"/>
  <c r="H197" i="71"/>
  <c r="C197" i="71"/>
  <c r="H196" i="71"/>
  <c r="C196" i="71"/>
  <c r="L195" i="71"/>
  <c r="K195" i="71"/>
  <c r="J195" i="71"/>
  <c r="I195" i="71"/>
  <c r="H195" i="71" s="1"/>
  <c r="G195" i="71"/>
  <c r="F195" i="71"/>
  <c r="E195" i="71"/>
  <c r="D195" i="71"/>
  <c r="C195" i="71" s="1"/>
  <c r="H194" i="71"/>
  <c r="C194" i="71"/>
  <c r="L193" i="71"/>
  <c r="K193" i="71"/>
  <c r="J193" i="71"/>
  <c r="I193" i="71"/>
  <c r="H193" i="71"/>
  <c r="G193" i="71"/>
  <c r="F193" i="71"/>
  <c r="E193" i="71"/>
  <c r="D193" i="71"/>
  <c r="C193" i="71" s="1"/>
  <c r="L192" i="71"/>
  <c r="K192" i="71"/>
  <c r="J192" i="71"/>
  <c r="I192" i="71"/>
  <c r="H192" i="71"/>
  <c r="G192" i="71"/>
  <c r="F192" i="71"/>
  <c r="E192" i="71"/>
  <c r="D192" i="71"/>
  <c r="C192" i="71" s="1"/>
  <c r="L191" i="71"/>
  <c r="K191" i="71"/>
  <c r="J191" i="71"/>
  <c r="I191" i="71"/>
  <c r="H191" i="71"/>
  <c r="G191" i="71"/>
  <c r="F191" i="71"/>
  <c r="E191" i="71"/>
  <c r="D191" i="71"/>
  <c r="C191" i="71" s="1"/>
  <c r="H190" i="71"/>
  <c r="C190" i="71"/>
  <c r="L189" i="71"/>
  <c r="K189" i="71"/>
  <c r="J189" i="71"/>
  <c r="I189" i="71"/>
  <c r="H189" i="71"/>
  <c r="G189" i="71"/>
  <c r="F189" i="71"/>
  <c r="E189" i="71"/>
  <c r="D189" i="71"/>
  <c r="C189" i="71" s="1"/>
  <c r="L188" i="71"/>
  <c r="K188" i="71"/>
  <c r="J188" i="71"/>
  <c r="I188" i="71"/>
  <c r="H188" i="71"/>
  <c r="G188" i="71"/>
  <c r="F188" i="71"/>
  <c r="E188" i="71"/>
  <c r="D188" i="71"/>
  <c r="C188" i="71" s="1"/>
  <c r="H187" i="71"/>
  <c r="C187" i="71"/>
  <c r="H186" i="71"/>
  <c r="C186" i="71"/>
  <c r="L185" i="71"/>
  <c r="K185" i="71"/>
  <c r="J185" i="71"/>
  <c r="I185" i="71"/>
  <c r="H185" i="71"/>
  <c r="G185" i="71"/>
  <c r="F185" i="71"/>
  <c r="E185" i="71"/>
  <c r="D185" i="71"/>
  <c r="C185" i="71" s="1"/>
  <c r="L184" i="71"/>
  <c r="K184" i="71"/>
  <c r="J184" i="71"/>
  <c r="I184" i="71"/>
  <c r="H184" i="71"/>
  <c r="G184" i="71"/>
  <c r="F184" i="71"/>
  <c r="E184" i="71"/>
  <c r="D184" i="71"/>
  <c r="C184" i="71" s="1"/>
  <c r="H183" i="71"/>
  <c r="C183" i="71"/>
  <c r="H182" i="71"/>
  <c r="C182" i="71"/>
  <c r="L181" i="71"/>
  <c r="K181" i="71"/>
  <c r="J181" i="71"/>
  <c r="I181" i="71"/>
  <c r="H181" i="71"/>
  <c r="G181" i="71"/>
  <c r="F181" i="71"/>
  <c r="E181" i="71"/>
  <c r="D181" i="71"/>
  <c r="C181" i="71" s="1"/>
  <c r="H180" i="71"/>
  <c r="C180" i="71"/>
  <c r="H179" i="71"/>
  <c r="C179" i="71"/>
  <c r="H178" i="71"/>
  <c r="C178" i="71"/>
  <c r="H177" i="71"/>
  <c r="C177" i="71"/>
  <c r="L176" i="71"/>
  <c r="K176" i="71"/>
  <c r="J176" i="71"/>
  <c r="I176" i="71"/>
  <c r="H176" i="71"/>
  <c r="G176" i="71"/>
  <c r="F176" i="71"/>
  <c r="E176" i="71"/>
  <c r="D176" i="71"/>
  <c r="C176" i="71" s="1"/>
  <c r="H175" i="71"/>
  <c r="C175" i="71"/>
  <c r="H174" i="71"/>
  <c r="C174" i="71"/>
  <c r="L172" i="71"/>
  <c r="L171" i="71" s="1"/>
  <c r="L170" i="71" s="1"/>
  <c r="L51" i="71" s="1"/>
  <c r="L50" i="71" s="1"/>
  <c r="L49" i="71" s="1"/>
  <c r="J172" i="71"/>
  <c r="J171" i="71" s="1"/>
  <c r="J170" i="71" s="1"/>
  <c r="J51" i="71" s="1"/>
  <c r="J50" i="71" s="1"/>
  <c r="H173" i="71"/>
  <c r="C173" i="71"/>
  <c r="K172" i="71"/>
  <c r="I172" i="71"/>
  <c r="G172" i="71"/>
  <c r="F172" i="71"/>
  <c r="F171" i="71" s="1"/>
  <c r="F170" i="71" s="1"/>
  <c r="F51" i="71" s="1"/>
  <c r="F50" i="71" s="1"/>
  <c r="F49" i="71" s="1"/>
  <c r="E172" i="71"/>
  <c r="D172" i="71"/>
  <c r="C172" i="71" s="1"/>
  <c r="K171" i="71"/>
  <c r="K170" i="71" s="1"/>
  <c r="K51" i="71" s="1"/>
  <c r="K50" i="71" s="1"/>
  <c r="K49" i="71" s="1"/>
  <c r="I171" i="71"/>
  <c r="H171" i="71" s="1"/>
  <c r="G171" i="71"/>
  <c r="E171" i="71"/>
  <c r="G170" i="71"/>
  <c r="E170" i="71"/>
  <c r="H169" i="71"/>
  <c r="C169" i="71"/>
  <c r="H168" i="71"/>
  <c r="C168" i="71"/>
  <c r="H167" i="71"/>
  <c r="C167" i="71"/>
  <c r="H166" i="71"/>
  <c r="C166" i="71"/>
  <c r="H165" i="71"/>
  <c r="C165" i="71"/>
  <c r="H164" i="71"/>
  <c r="C164" i="71"/>
  <c r="L163" i="71"/>
  <c r="K163" i="71"/>
  <c r="J163" i="71"/>
  <c r="I163" i="71"/>
  <c r="H163" i="71" s="1"/>
  <c r="G163" i="71"/>
  <c r="F163" i="71"/>
  <c r="E163" i="71"/>
  <c r="D163" i="71"/>
  <c r="C163" i="71"/>
  <c r="L162" i="71"/>
  <c r="K162" i="71"/>
  <c r="J162" i="71"/>
  <c r="I162" i="71"/>
  <c r="H162" i="71" s="1"/>
  <c r="G162" i="71"/>
  <c r="F162" i="71"/>
  <c r="E162" i="71"/>
  <c r="D162" i="71"/>
  <c r="C162" i="71"/>
  <c r="H161" i="71"/>
  <c r="C161" i="71"/>
  <c r="H160" i="71"/>
  <c r="C160" i="71"/>
  <c r="H159" i="71"/>
  <c r="C159" i="71"/>
  <c r="H158" i="71"/>
  <c r="C158" i="71"/>
  <c r="L157" i="71"/>
  <c r="K157" i="71"/>
  <c r="J157" i="71"/>
  <c r="I157" i="71"/>
  <c r="H157" i="71" s="1"/>
  <c r="G157" i="71"/>
  <c r="F157" i="71"/>
  <c r="E157" i="71"/>
  <c r="D157" i="71"/>
  <c r="C157" i="71"/>
  <c r="H156" i="71"/>
  <c r="C156" i="71"/>
  <c r="H155" i="71"/>
  <c r="C155" i="71"/>
  <c r="H154" i="71"/>
  <c r="C154" i="71"/>
  <c r="H153" i="71"/>
  <c r="C153" i="71"/>
  <c r="H152" i="71"/>
  <c r="C152" i="71"/>
  <c r="H151" i="71"/>
  <c r="C151" i="71"/>
  <c r="H150" i="71"/>
  <c r="C150" i="71"/>
  <c r="H149" i="71"/>
  <c r="C149" i="71"/>
  <c r="L148" i="71"/>
  <c r="K148" i="71"/>
  <c r="J148" i="71"/>
  <c r="I148" i="71"/>
  <c r="H148" i="71"/>
  <c r="G148" i="71"/>
  <c r="F148" i="71"/>
  <c r="E148" i="71"/>
  <c r="D148" i="71"/>
  <c r="C148" i="71" s="1"/>
  <c r="H147" i="71"/>
  <c r="C147" i="71"/>
  <c r="H146" i="71"/>
  <c r="C146" i="71"/>
  <c r="H145" i="71"/>
  <c r="C145" i="71"/>
  <c r="H144" i="71"/>
  <c r="C144" i="71"/>
  <c r="H143" i="71"/>
  <c r="C143" i="71"/>
  <c r="H142" i="71"/>
  <c r="C142" i="71"/>
  <c r="L141" i="71"/>
  <c r="K141" i="71"/>
  <c r="J141" i="71"/>
  <c r="I141" i="71"/>
  <c r="H141" i="71"/>
  <c r="G141" i="71"/>
  <c r="F141" i="71"/>
  <c r="E141" i="71"/>
  <c r="D141" i="71"/>
  <c r="C141" i="71" s="1"/>
  <c r="H140" i="71"/>
  <c r="C140" i="71"/>
  <c r="H139" i="71"/>
  <c r="C139" i="71"/>
  <c r="L138" i="71"/>
  <c r="K138" i="71"/>
  <c r="J138" i="71"/>
  <c r="I138" i="71"/>
  <c r="H138" i="71"/>
  <c r="G138" i="71"/>
  <c r="F138" i="71"/>
  <c r="E138" i="71"/>
  <c r="D138" i="71"/>
  <c r="C138" i="71" s="1"/>
  <c r="H137" i="71"/>
  <c r="C137" i="71"/>
  <c r="H136" i="71"/>
  <c r="C136" i="71"/>
  <c r="H135" i="71"/>
  <c r="C135" i="71"/>
  <c r="H134" i="71"/>
  <c r="C134" i="71"/>
  <c r="L133" i="71"/>
  <c r="K133" i="71"/>
  <c r="J133" i="71"/>
  <c r="I133" i="71"/>
  <c r="H133" i="71"/>
  <c r="G133" i="71"/>
  <c r="F133" i="71"/>
  <c r="E133" i="71"/>
  <c r="D133" i="71"/>
  <c r="C133" i="71" s="1"/>
  <c r="H132" i="71"/>
  <c r="C132" i="71"/>
  <c r="H131" i="71"/>
  <c r="C131" i="71"/>
  <c r="H130" i="71"/>
  <c r="C130" i="71"/>
  <c r="L129" i="71"/>
  <c r="K129" i="71"/>
  <c r="J129" i="71"/>
  <c r="I129" i="71"/>
  <c r="H129" i="71"/>
  <c r="G129" i="71"/>
  <c r="F129" i="71"/>
  <c r="E129" i="71"/>
  <c r="D129" i="71"/>
  <c r="C129" i="71" s="1"/>
  <c r="L128" i="71"/>
  <c r="K128" i="71"/>
  <c r="J128" i="71"/>
  <c r="I128" i="71"/>
  <c r="H128" i="71"/>
  <c r="G128" i="71"/>
  <c r="F128" i="71"/>
  <c r="E128" i="71"/>
  <c r="D128" i="71"/>
  <c r="C128" i="71"/>
  <c r="H127" i="71"/>
  <c r="C127" i="71"/>
  <c r="L126" i="71"/>
  <c r="K126" i="71"/>
  <c r="J126" i="71"/>
  <c r="I126" i="71"/>
  <c r="H126" i="71"/>
  <c r="G126" i="71"/>
  <c r="F126" i="71"/>
  <c r="E126" i="71"/>
  <c r="D126" i="71"/>
  <c r="C126" i="71"/>
  <c r="H125" i="71"/>
  <c r="C125" i="71"/>
  <c r="H124" i="71"/>
  <c r="C124" i="71"/>
  <c r="H123" i="71"/>
  <c r="C123" i="71"/>
  <c r="H122" i="71"/>
  <c r="C122" i="71"/>
  <c r="H121" i="71"/>
  <c r="C121" i="71"/>
  <c r="L120" i="71"/>
  <c r="K120" i="71"/>
  <c r="J120" i="71"/>
  <c r="I120" i="71"/>
  <c r="H120" i="71" s="1"/>
  <c r="G120" i="71"/>
  <c r="F120" i="71"/>
  <c r="E120" i="71"/>
  <c r="D120" i="71"/>
  <c r="C120" i="71"/>
  <c r="H119" i="71"/>
  <c r="C119" i="71"/>
  <c r="H118" i="71"/>
  <c r="C118" i="71"/>
  <c r="H117" i="71"/>
  <c r="C117" i="71"/>
  <c r="H116" i="71"/>
  <c r="C116" i="71"/>
  <c r="H115" i="71"/>
  <c r="C115" i="71"/>
  <c r="L114" i="71"/>
  <c r="K114" i="71"/>
  <c r="J114" i="71"/>
  <c r="I114" i="71"/>
  <c r="H114" i="71" s="1"/>
  <c r="G114" i="71"/>
  <c r="F114" i="71"/>
  <c r="E114" i="71"/>
  <c r="D114" i="71"/>
  <c r="C114" i="71"/>
  <c r="H113" i="71"/>
  <c r="C113" i="71"/>
  <c r="H112" i="71"/>
  <c r="C112" i="71"/>
  <c r="H111" i="71"/>
  <c r="C111" i="71"/>
  <c r="L110" i="71"/>
  <c r="K110" i="71"/>
  <c r="J110" i="71"/>
  <c r="I110" i="71"/>
  <c r="H110" i="71" s="1"/>
  <c r="G110" i="71"/>
  <c r="F110" i="71"/>
  <c r="E110" i="71"/>
  <c r="D110" i="71"/>
  <c r="C110" i="71"/>
  <c r="H109" i="71"/>
  <c r="C109" i="71"/>
  <c r="H108" i="71"/>
  <c r="C108" i="71"/>
  <c r="H107" i="71"/>
  <c r="C107" i="71"/>
  <c r="H106" i="71"/>
  <c r="C106" i="71"/>
  <c r="H105" i="71"/>
  <c r="C105" i="71"/>
  <c r="H104" i="71"/>
  <c r="C104" i="71"/>
  <c r="H103" i="71"/>
  <c r="C103" i="71"/>
  <c r="H102" i="71"/>
  <c r="C102" i="71"/>
  <c r="L101" i="71"/>
  <c r="K101" i="71"/>
  <c r="J101" i="71"/>
  <c r="I101" i="71"/>
  <c r="H101" i="71" s="1"/>
  <c r="G101" i="71"/>
  <c r="F101" i="71"/>
  <c r="E101" i="71"/>
  <c r="D101" i="71"/>
  <c r="C101" i="71"/>
  <c r="H100" i="71"/>
  <c r="C100" i="71"/>
  <c r="H99" i="71"/>
  <c r="C99" i="71"/>
  <c r="H98" i="71"/>
  <c r="C98" i="71"/>
  <c r="H97" i="71"/>
  <c r="C97" i="71"/>
  <c r="H96" i="71"/>
  <c r="C96" i="71"/>
  <c r="H95" i="71"/>
  <c r="C95" i="71"/>
  <c r="H94" i="71"/>
  <c r="C94" i="71"/>
  <c r="L93" i="71"/>
  <c r="K93" i="71"/>
  <c r="J93" i="71"/>
  <c r="I93" i="71"/>
  <c r="H93" i="71" s="1"/>
  <c r="G93" i="71"/>
  <c r="F93" i="71"/>
  <c r="E93" i="71"/>
  <c r="D93" i="71"/>
  <c r="C93" i="71"/>
  <c r="H92" i="71"/>
  <c r="C92" i="71"/>
  <c r="H91" i="71"/>
  <c r="C91" i="71"/>
  <c r="H90" i="71"/>
  <c r="C90" i="71"/>
  <c r="H89" i="71"/>
  <c r="C89" i="71"/>
  <c r="H88" i="71"/>
  <c r="C88" i="71"/>
  <c r="L87" i="71"/>
  <c r="K87" i="71"/>
  <c r="J87" i="71"/>
  <c r="I87" i="71"/>
  <c r="H87" i="71" s="1"/>
  <c r="G87" i="71"/>
  <c r="F87" i="71"/>
  <c r="E87" i="71"/>
  <c r="D87" i="71"/>
  <c r="C87" i="71"/>
  <c r="H86" i="71"/>
  <c r="C86" i="71"/>
  <c r="H85" i="71"/>
  <c r="C85" i="71"/>
  <c r="H84" i="71"/>
  <c r="C84" i="71"/>
  <c r="H83" i="71"/>
  <c r="C83" i="71"/>
  <c r="L82" i="71"/>
  <c r="K82" i="71"/>
  <c r="J82" i="71"/>
  <c r="I82" i="71"/>
  <c r="H82" i="71" s="1"/>
  <c r="G82" i="71"/>
  <c r="F82" i="71"/>
  <c r="E82" i="71"/>
  <c r="D82" i="71"/>
  <c r="C82" i="71"/>
  <c r="L81" i="71"/>
  <c r="K81" i="71"/>
  <c r="J81" i="71"/>
  <c r="I81" i="71"/>
  <c r="H81" i="71"/>
  <c r="G81" i="71"/>
  <c r="F81" i="71"/>
  <c r="E81" i="71"/>
  <c r="D81" i="71"/>
  <c r="C81" i="71" s="1"/>
  <c r="H80" i="71"/>
  <c r="C80" i="71"/>
  <c r="H79" i="71"/>
  <c r="C79" i="71"/>
  <c r="L78" i="71"/>
  <c r="K78" i="71"/>
  <c r="J78" i="71"/>
  <c r="I78" i="71"/>
  <c r="H78" i="71"/>
  <c r="G78" i="71"/>
  <c r="F78" i="71"/>
  <c r="E78" i="71"/>
  <c r="D78" i="71"/>
  <c r="C78" i="71" s="1"/>
  <c r="H77" i="71"/>
  <c r="C77" i="71"/>
  <c r="H76" i="71"/>
  <c r="C76" i="71"/>
  <c r="L75" i="71"/>
  <c r="K75" i="71"/>
  <c r="J75" i="71"/>
  <c r="I75" i="71"/>
  <c r="H75" i="71"/>
  <c r="G75" i="71"/>
  <c r="F75" i="71"/>
  <c r="E75" i="71"/>
  <c r="D75" i="71"/>
  <c r="C75" i="71" s="1"/>
  <c r="L74" i="71"/>
  <c r="K74" i="71"/>
  <c r="J74" i="71"/>
  <c r="I74" i="71"/>
  <c r="H74" i="71"/>
  <c r="G74" i="71"/>
  <c r="F74" i="71"/>
  <c r="E74" i="71"/>
  <c r="D74" i="71"/>
  <c r="C74" i="71" s="1"/>
  <c r="L73" i="71"/>
  <c r="K73" i="71"/>
  <c r="J73" i="71"/>
  <c r="I73" i="71"/>
  <c r="H73" i="71"/>
  <c r="G73" i="71"/>
  <c r="F73" i="71"/>
  <c r="E73" i="71"/>
  <c r="D73" i="71"/>
  <c r="C73" i="71" s="1"/>
  <c r="H72" i="71"/>
  <c r="C72" i="71"/>
  <c r="H71" i="71"/>
  <c r="C71" i="71"/>
  <c r="H70" i="71"/>
  <c r="C70" i="71"/>
  <c r="H69" i="71"/>
  <c r="C69" i="71"/>
  <c r="L68" i="71"/>
  <c r="K68" i="71"/>
  <c r="J68" i="71"/>
  <c r="I68" i="71"/>
  <c r="H68" i="71"/>
  <c r="G68" i="71"/>
  <c r="F68" i="71"/>
  <c r="E68" i="71"/>
  <c r="D68" i="71"/>
  <c r="C68" i="71" s="1"/>
  <c r="H67" i="71"/>
  <c r="C67" i="71"/>
  <c r="L66" i="71"/>
  <c r="K66" i="71"/>
  <c r="J66" i="71"/>
  <c r="I66" i="71"/>
  <c r="H66" i="71"/>
  <c r="G66" i="71"/>
  <c r="F66" i="71"/>
  <c r="E66" i="71"/>
  <c r="D66" i="71"/>
  <c r="C66" i="71" s="1"/>
  <c r="H65" i="71"/>
  <c r="C65" i="71"/>
  <c r="H64" i="71"/>
  <c r="C64" i="71"/>
  <c r="H63" i="71"/>
  <c r="C63" i="71"/>
  <c r="H62" i="71"/>
  <c r="C62" i="71"/>
  <c r="H61" i="71"/>
  <c r="C61" i="71"/>
  <c r="H60" i="71"/>
  <c r="C60" i="71"/>
  <c r="H59" i="71"/>
  <c r="C59" i="71"/>
  <c r="H58" i="71"/>
  <c r="C58" i="71"/>
  <c r="L57" i="71"/>
  <c r="K57" i="71"/>
  <c r="J57" i="71"/>
  <c r="I57" i="71"/>
  <c r="H57" i="71"/>
  <c r="G57" i="71"/>
  <c r="F57" i="71"/>
  <c r="E57" i="71"/>
  <c r="D57" i="71"/>
  <c r="C57" i="71" s="1"/>
  <c r="H56" i="71"/>
  <c r="C56" i="71"/>
  <c r="H55" i="71"/>
  <c r="C55" i="71"/>
  <c r="L54" i="71"/>
  <c r="K54" i="71"/>
  <c r="J54" i="71"/>
  <c r="I54" i="71"/>
  <c r="H54" i="71"/>
  <c r="G54" i="71"/>
  <c r="F54" i="71"/>
  <c r="E54" i="71"/>
  <c r="D54" i="71"/>
  <c r="C54" i="71" s="1"/>
  <c r="L53" i="71"/>
  <c r="K53" i="71"/>
  <c r="J53" i="71"/>
  <c r="I53" i="71"/>
  <c r="H53" i="71"/>
  <c r="G53" i="71"/>
  <c r="F53" i="71"/>
  <c r="E53" i="71"/>
  <c r="D53" i="71"/>
  <c r="C53" i="71" s="1"/>
  <c r="L52" i="71"/>
  <c r="K52" i="71"/>
  <c r="J52" i="71"/>
  <c r="I52" i="71"/>
  <c r="H52" i="71"/>
  <c r="G52" i="71"/>
  <c r="F52" i="71"/>
  <c r="E52" i="71"/>
  <c r="D52" i="71"/>
  <c r="C52" i="71" s="1"/>
  <c r="G51" i="71"/>
  <c r="E51" i="71"/>
  <c r="E50" i="71" s="1"/>
  <c r="G50" i="71"/>
  <c r="G49" i="71"/>
  <c r="H46" i="71"/>
  <c r="C46" i="71"/>
  <c r="H45" i="71"/>
  <c r="C45" i="71"/>
  <c r="L44" i="71"/>
  <c r="G44" i="71"/>
  <c r="G300" i="71" s="1"/>
  <c r="H43" i="71"/>
  <c r="C43" i="71"/>
  <c r="I42" i="71"/>
  <c r="H42" i="71" s="1"/>
  <c r="D42" i="71"/>
  <c r="C42" i="71" s="1"/>
  <c r="H41" i="71"/>
  <c r="C41" i="71"/>
  <c r="H40" i="71"/>
  <c r="C40" i="71"/>
  <c r="H39" i="71"/>
  <c r="C39" i="71"/>
  <c r="H38" i="71"/>
  <c r="C38" i="71"/>
  <c r="K37" i="71"/>
  <c r="H37" i="71" s="1"/>
  <c r="F37" i="71"/>
  <c r="C37" i="71" s="1"/>
  <c r="H36" i="71"/>
  <c r="C36" i="71"/>
  <c r="H35" i="71"/>
  <c r="C35" i="71"/>
  <c r="K34" i="71"/>
  <c r="H34" i="71" s="1"/>
  <c r="F34" i="71"/>
  <c r="C34" i="71" s="1"/>
  <c r="H33" i="71"/>
  <c r="C33" i="71"/>
  <c r="K32" i="71"/>
  <c r="H32" i="71" s="1"/>
  <c r="F32" i="71"/>
  <c r="C32" i="71" s="1"/>
  <c r="H31" i="71"/>
  <c r="C31" i="71"/>
  <c r="H30" i="71"/>
  <c r="C30" i="71"/>
  <c r="H29" i="71"/>
  <c r="C29" i="71"/>
  <c r="K28" i="71"/>
  <c r="H28" i="71" s="1"/>
  <c r="F28" i="71"/>
  <c r="C28" i="71" s="1"/>
  <c r="K27" i="71"/>
  <c r="F27" i="71"/>
  <c r="H26" i="71"/>
  <c r="C26" i="71"/>
  <c r="C25" i="71"/>
  <c r="H24" i="71"/>
  <c r="C24" i="71"/>
  <c r="H23" i="71"/>
  <c r="C23" i="71"/>
  <c r="L22" i="71"/>
  <c r="L303" i="71" s="1"/>
  <c r="L302" i="71" s="1"/>
  <c r="K22" i="71"/>
  <c r="K303" i="71" s="1"/>
  <c r="K302" i="71" s="1"/>
  <c r="J22" i="71"/>
  <c r="J303" i="71" s="1"/>
  <c r="J302" i="71" s="1"/>
  <c r="I22" i="71"/>
  <c r="I303" i="71" s="1"/>
  <c r="I302" i="71" s="1"/>
  <c r="G22" i="71"/>
  <c r="G303" i="71" s="1"/>
  <c r="G302" i="71" s="1"/>
  <c r="F22" i="71"/>
  <c r="F303" i="71" s="1"/>
  <c r="F302" i="71" s="1"/>
  <c r="E22" i="71"/>
  <c r="E303" i="71" s="1"/>
  <c r="E302" i="71" s="1"/>
  <c r="D22" i="71"/>
  <c r="D303" i="71" s="1"/>
  <c r="D302" i="71" s="1"/>
  <c r="C22" i="71"/>
  <c r="L21" i="71"/>
  <c r="K21" i="71"/>
  <c r="J21" i="71"/>
  <c r="G21" i="71"/>
  <c r="F21" i="71"/>
  <c r="E21" i="71"/>
  <c r="D21" i="71"/>
  <c r="C21" i="71"/>
  <c r="H170" i="73" l="1"/>
  <c r="H171" i="73"/>
  <c r="E300" i="71"/>
  <c r="E49" i="71"/>
  <c r="C51" i="73"/>
  <c r="J300" i="71"/>
  <c r="J49" i="71"/>
  <c r="E300" i="72"/>
  <c r="E49" i="72"/>
  <c r="L300" i="71"/>
  <c r="H172" i="71"/>
  <c r="G300" i="72"/>
  <c r="H51" i="73"/>
  <c r="K300" i="71"/>
  <c r="F300" i="71"/>
  <c r="I170" i="71"/>
  <c r="D171" i="71"/>
  <c r="K300" i="72"/>
  <c r="I171" i="72"/>
  <c r="I170" i="72" s="1"/>
  <c r="I51" i="72" s="1"/>
  <c r="D172" i="72"/>
  <c r="D171" i="72" s="1"/>
  <c r="D170" i="72" s="1"/>
  <c r="D51" i="72" s="1"/>
  <c r="D50" i="72" s="1"/>
  <c r="D49" i="72" s="1"/>
  <c r="F51" i="72"/>
  <c r="F50" i="72" s="1"/>
  <c r="F49" i="72" s="1"/>
  <c r="C170" i="72"/>
  <c r="J170" i="72"/>
  <c r="J51" i="72" s="1"/>
  <c r="H171" i="72"/>
  <c r="F298" i="71"/>
  <c r="J298" i="71"/>
  <c r="L298" i="71"/>
  <c r="L300" i="72"/>
  <c r="C171" i="72"/>
  <c r="C171" i="73"/>
  <c r="E298" i="73"/>
  <c r="G298" i="73"/>
  <c r="I298" i="73"/>
  <c r="K298" i="73"/>
  <c r="E298" i="71"/>
  <c r="G298" i="71"/>
  <c r="I298" i="71"/>
  <c r="K298" i="71"/>
  <c r="F300" i="72"/>
  <c r="C49" i="72"/>
  <c r="C51" i="72"/>
  <c r="C172" i="72"/>
  <c r="C300" i="73"/>
  <c r="D298" i="73"/>
  <c r="F298" i="73"/>
  <c r="J298" i="73"/>
  <c r="L298" i="73"/>
  <c r="H22" i="71"/>
  <c r="H303" i="71" s="1"/>
  <c r="H302" i="71" s="1"/>
  <c r="C27" i="71"/>
  <c r="H27" i="71"/>
  <c r="C44" i="71"/>
  <c r="H44" i="71"/>
  <c r="C295" i="71"/>
  <c r="D300" i="72"/>
  <c r="C300" i="72" s="1"/>
  <c r="C298" i="72"/>
  <c r="F298" i="72"/>
  <c r="J298" i="72"/>
  <c r="L298" i="72"/>
  <c r="H22" i="72"/>
  <c r="H303" i="72" s="1"/>
  <c r="H302" i="72" s="1"/>
  <c r="C27" i="72"/>
  <c r="H27" i="72"/>
  <c r="C44" i="72"/>
  <c r="H44" i="72"/>
  <c r="C50" i="72"/>
  <c r="I257" i="72"/>
  <c r="E298" i="72"/>
  <c r="G298" i="72"/>
  <c r="K298" i="72"/>
  <c r="H298" i="73"/>
  <c r="D298" i="72"/>
  <c r="C27" i="73"/>
  <c r="C295" i="73"/>
  <c r="C298" i="73" s="1"/>
  <c r="I300" i="73"/>
  <c r="H300" i="73" s="1"/>
  <c r="C22" i="73"/>
  <c r="C303" i="73" s="1"/>
  <c r="C302" i="73" s="1"/>
  <c r="C171" i="71" l="1"/>
  <c r="D170" i="71"/>
  <c r="H170" i="71"/>
  <c r="H298" i="71" s="1"/>
  <c r="I51" i="71"/>
  <c r="H51" i="72"/>
  <c r="J50" i="72"/>
  <c r="H170" i="72"/>
  <c r="C303" i="71"/>
  <c r="C302" i="71" s="1"/>
  <c r="I231" i="72"/>
  <c r="H257" i="72"/>
  <c r="C170" i="71" l="1"/>
  <c r="C298" i="71" s="1"/>
  <c r="D51" i="71"/>
  <c r="D298" i="71"/>
  <c r="H51" i="71"/>
  <c r="I50" i="71"/>
  <c r="J300" i="72"/>
  <c r="J49" i="72"/>
  <c r="I191" i="72"/>
  <c r="H231" i="72"/>
  <c r="H298" i="72" s="1"/>
  <c r="I298" i="72"/>
  <c r="C51" i="71" l="1"/>
  <c r="D50" i="71"/>
  <c r="H50" i="71"/>
  <c r="I49" i="71"/>
  <c r="I50" i="72"/>
  <c r="H191" i="72"/>
  <c r="H49" i="71" l="1"/>
  <c r="I25" i="71"/>
  <c r="D300" i="71"/>
  <c r="C300" i="71" s="1"/>
  <c r="D49" i="71"/>
  <c r="C49" i="71" s="1"/>
  <c r="C50" i="71"/>
  <c r="I49" i="72"/>
  <c r="H50" i="72"/>
  <c r="H25" i="71" l="1"/>
  <c r="I21" i="71"/>
  <c r="H21" i="71" s="1"/>
  <c r="I300" i="71"/>
  <c r="H300" i="71" s="1"/>
  <c r="H49" i="72"/>
  <c r="I25" i="72"/>
  <c r="H25" i="72" l="1"/>
  <c r="I21" i="72"/>
  <c r="H21" i="72" s="1"/>
  <c r="I300" i="72"/>
  <c r="H300" i="72" s="1"/>
  <c r="H315" i="70" l="1"/>
  <c r="C315" i="70"/>
  <c r="H313" i="70"/>
  <c r="C313" i="70"/>
  <c r="H311" i="70"/>
  <c r="C311" i="70"/>
  <c r="H310" i="70"/>
  <c r="C310" i="70"/>
  <c r="H309" i="70"/>
  <c r="C309" i="70"/>
  <c r="H308" i="70"/>
  <c r="C308" i="70"/>
  <c r="H307" i="70"/>
  <c r="C307" i="70"/>
  <c r="H306" i="70"/>
  <c r="C306" i="70"/>
  <c r="L305" i="70"/>
  <c r="K305" i="70"/>
  <c r="J305" i="70"/>
  <c r="I305" i="70"/>
  <c r="H305" i="70"/>
  <c r="G305" i="70"/>
  <c r="F305" i="70"/>
  <c r="E305" i="70"/>
  <c r="D305" i="70"/>
  <c r="C305" i="70"/>
  <c r="H297" i="70"/>
  <c r="C297" i="70"/>
  <c r="H296" i="70"/>
  <c r="C296" i="70"/>
  <c r="L295" i="70"/>
  <c r="L298" i="70" s="1"/>
  <c r="K295" i="70"/>
  <c r="K298" i="70" s="1"/>
  <c r="J295" i="70"/>
  <c r="J298" i="70" s="1"/>
  <c r="I295" i="70"/>
  <c r="I298" i="70" s="1"/>
  <c r="H295" i="70"/>
  <c r="G295" i="70"/>
  <c r="G298" i="70" s="1"/>
  <c r="F295" i="70"/>
  <c r="F298" i="70" s="1"/>
  <c r="E295" i="70"/>
  <c r="E298" i="70" s="1"/>
  <c r="D295" i="70"/>
  <c r="D298" i="70" s="1"/>
  <c r="H294" i="70"/>
  <c r="C294" i="70"/>
  <c r="H293" i="70"/>
  <c r="C293" i="70"/>
  <c r="H292" i="70"/>
  <c r="C292" i="70"/>
  <c r="H291" i="70"/>
  <c r="C291" i="70"/>
  <c r="L290" i="70"/>
  <c r="K290" i="70"/>
  <c r="J290" i="70"/>
  <c r="I290" i="70"/>
  <c r="H290" i="70"/>
  <c r="G290" i="70"/>
  <c r="F290" i="70"/>
  <c r="E290" i="70"/>
  <c r="D290" i="70"/>
  <c r="C290" i="70" s="1"/>
  <c r="H289" i="70"/>
  <c r="C289" i="70"/>
  <c r="H288" i="70"/>
  <c r="C288" i="70"/>
  <c r="H287" i="70"/>
  <c r="C287" i="70"/>
  <c r="L286" i="70"/>
  <c r="K286" i="70"/>
  <c r="J286" i="70"/>
  <c r="I286" i="70"/>
  <c r="H286" i="70"/>
  <c r="G286" i="70"/>
  <c r="F286" i="70"/>
  <c r="E286" i="70"/>
  <c r="D286" i="70"/>
  <c r="C286" i="70" s="1"/>
  <c r="H285" i="70"/>
  <c r="C285" i="70"/>
  <c r="L284" i="70"/>
  <c r="K284" i="70"/>
  <c r="J284" i="70"/>
  <c r="I284" i="70"/>
  <c r="H284" i="70"/>
  <c r="G284" i="70"/>
  <c r="F284" i="70"/>
  <c r="E284" i="70"/>
  <c r="D284" i="70"/>
  <c r="C284" i="70" s="1"/>
  <c r="L283" i="70"/>
  <c r="K283" i="70"/>
  <c r="J283" i="70"/>
  <c r="I283" i="70"/>
  <c r="H283" i="70"/>
  <c r="G283" i="70"/>
  <c r="F283" i="70"/>
  <c r="E283" i="70"/>
  <c r="D283" i="70"/>
  <c r="C283" i="70" s="1"/>
  <c r="H282" i="70"/>
  <c r="C282" i="70"/>
  <c r="H281" i="70"/>
  <c r="C281" i="70"/>
  <c r="H280" i="70"/>
  <c r="C280" i="70"/>
  <c r="L279" i="70"/>
  <c r="K279" i="70"/>
  <c r="J279" i="70"/>
  <c r="I279" i="70"/>
  <c r="H279" i="70"/>
  <c r="G279" i="70"/>
  <c r="F279" i="70"/>
  <c r="E279" i="70"/>
  <c r="D279" i="70"/>
  <c r="C279" i="70" s="1"/>
  <c r="H278" i="70"/>
  <c r="C278" i="70"/>
  <c r="H277" i="70"/>
  <c r="C277" i="70"/>
  <c r="H276" i="70"/>
  <c r="C276" i="70"/>
  <c r="L275" i="70"/>
  <c r="K275" i="70"/>
  <c r="J275" i="70"/>
  <c r="I275" i="70"/>
  <c r="H275" i="70"/>
  <c r="G275" i="70"/>
  <c r="F275" i="70"/>
  <c r="E275" i="70"/>
  <c r="D275" i="70"/>
  <c r="C275" i="70" s="1"/>
  <c r="L274" i="70"/>
  <c r="K274" i="70"/>
  <c r="J274" i="70"/>
  <c r="I274" i="70"/>
  <c r="H274" i="70"/>
  <c r="G274" i="70"/>
  <c r="F274" i="70"/>
  <c r="E274" i="70"/>
  <c r="D274" i="70"/>
  <c r="C274" i="70" s="1"/>
  <c r="H273" i="70"/>
  <c r="C273" i="70"/>
  <c r="H272" i="70"/>
  <c r="C272" i="70"/>
  <c r="H271" i="70"/>
  <c r="C271" i="70"/>
  <c r="L270" i="70"/>
  <c r="K270" i="70"/>
  <c r="J270" i="70"/>
  <c r="I270" i="70"/>
  <c r="H270" i="70"/>
  <c r="G270" i="70"/>
  <c r="F270" i="70"/>
  <c r="E270" i="70"/>
  <c r="D270" i="70"/>
  <c r="C270" i="70" s="1"/>
  <c r="H269" i="70"/>
  <c r="C269" i="70"/>
  <c r="H268" i="70"/>
  <c r="C268" i="70"/>
  <c r="L267" i="70"/>
  <c r="K267" i="70"/>
  <c r="J267" i="70"/>
  <c r="I267" i="70"/>
  <c r="H267" i="70"/>
  <c r="G267" i="70"/>
  <c r="F267" i="70"/>
  <c r="E267" i="70"/>
  <c r="D267" i="70"/>
  <c r="C267" i="70" s="1"/>
  <c r="L266" i="70"/>
  <c r="K266" i="70"/>
  <c r="J266" i="70"/>
  <c r="I266" i="70"/>
  <c r="H266" i="70"/>
  <c r="G266" i="70"/>
  <c r="F266" i="70"/>
  <c r="E266" i="70"/>
  <c r="D266" i="70"/>
  <c r="C266" i="70" s="1"/>
  <c r="H265" i="70"/>
  <c r="C265" i="70"/>
  <c r="H264" i="70"/>
  <c r="C264" i="70"/>
  <c r="H263" i="70"/>
  <c r="C263" i="70"/>
  <c r="L262" i="70"/>
  <c r="K262" i="70"/>
  <c r="J262" i="70"/>
  <c r="I262" i="70"/>
  <c r="H262" i="70"/>
  <c r="G262" i="70"/>
  <c r="F262" i="70"/>
  <c r="E262" i="70"/>
  <c r="D262" i="70"/>
  <c r="C262" i="70" s="1"/>
  <c r="H261" i="70"/>
  <c r="C261" i="70"/>
  <c r="H260" i="70"/>
  <c r="C260" i="70"/>
  <c r="H259" i="70"/>
  <c r="C259" i="70"/>
  <c r="L258" i="70"/>
  <c r="K258" i="70"/>
  <c r="J258" i="70"/>
  <c r="I258" i="70"/>
  <c r="H258" i="70"/>
  <c r="G258" i="70"/>
  <c r="F258" i="70"/>
  <c r="E258" i="70"/>
  <c r="D258" i="70"/>
  <c r="C258" i="70" s="1"/>
  <c r="L257" i="70"/>
  <c r="K257" i="70"/>
  <c r="J257" i="70"/>
  <c r="I257" i="70"/>
  <c r="H257" i="70"/>
  <c r="G257" i="70"/>
  <c r="F257" i="70"/>
  <c r="E257" i="70"/>
  <c r="D257" i="70"/>
  <c r="C257" i="70" s="1"/>
  <c r="H256" i="70"/>
  <c r="C256" i="70"/>
  <c r="H255" i="70"/>
  <c r="C255" i="70"/>
  <c r="H254" i="70"/>
  <c r="C254" i="70"/>
  <c r="H253" i="70"/>
  <c r="C253" i="70"/>
  <c r="H252" i="70"/>
  <c r="C252" i="70"/>
  <c r="L251" i="70"/>
  <c r="K251" i="70"/>
  <c r="J251" i="70"/>
  <c r="I251" i="70"/>
  <c r="H251" i="70"/>
  <c r="G251" i="70"/>
  <c r="F251" i="70"/>
  <c r="E251" i="70"/>
  <c r="D251" i="70"/>
  <c r="C251" i="70" s="1"/>
  <c r="L250" i="70"/>
  <c r="K250" i="70"/>
  <c r="J250" i="70"/>
  <c r="I250" i="70"/>
  <c r="H250" i="70"/>
  <c r="G250" i="70"/>
  <c r="F250" i="70"/>
  <c r="E250" i="70"/>
  <c r="D250" i="70"/>
  <c r="C250" i="70" s="1"/>
  <c r="H249" i="70"/>
  <c r="C249" i="70"/>
  <c r="H248" i="70"/>
  <c r="C248" i="70"/>
  <c r="H247" i="70"/>
  <c r="C247" i="70"/>
  <c r="H246" i="70"/>
  <c r="C246" i="70"/>
  <c r="L245" i="70"/>
  <c r="K245" i="70"/>
  <c r="J245" i="70"/>
  <c r="I245" i="70"/>
  <c r="H245" i="70"/>
  <c r="G245" i="70"/>
  <c r="F245" i="70"/>
  <c r="E245" i="70"/>
  <c r="D245" i="70"/>
  <c r="C245" i="70" s="1"/>
  <c r="H244" i="70"/>
  <c r="C244" i="70"/>
  <c r="H243" i="70"/>
  <c r="C243" i="70"/>
  <c r="H242" i="70"/>
  <c r="C242" i="70"/>
  <c r="H241" i="70"/>
  <c r="C241" i="70"/>
  <c r="H240" i="70"/>
  <c r="C240" i="70"/>
  <c r="H239" i="70"/>
  <c r="C239" i="70"/>
  <c r="H238" i="70"/>
  <c r="C238" i="70"/>
  <c r="L237" i="70"/>
  <c r="K237" i="70"/>
  <c r="J237" i="70"/>
  <c r="I237" i="70"/>
  <c r="H237" i="70"/>
  <c r="G237" i="70"/>
  <c r="F237" i="70"/>
  <c r="E237" i="70"/>
  <c r="D237" i="70"/>
  <c r="C237" i="70" s="1"/>
  <c r="H236" i="70"/>
  <c r="C236" i="70"/>
  <c r="H235" i="70"/>
  <c r="C235" i="70"/>
  <c r="L234" i="70"/>
  <c r="K234" i="70"/>
  <c r="J234" i="70"/>
  <c r="I234" i="70"/>
  <c r="H234" i="70"/>
  <c r="G234" i="70"/>
  <c r="F234" i="70"/>
  <c r="E234" i="70"/>
  <c r="D234" i="70"/>
  <c r="C234" i="70" s="1"/>
  <c r="H233" i="70"/>
  <c r="C233" i="70"/>
  <c r="L232" i="70"/>
  <c r="K232" i="70"/>
  <c r="J232" i="70"/>
  <c r="I232" i="70"/>
  <c r="H232" i="70"/>
  <c r="G232" i="70"/>
  <c r="F232" i="70"/>
  <c r="E232" i="70"/>
  <c r="D232" i="70"/>
  <c r="C232" i="70"/>
  <c r="L231" i="70"/>
  <c r="K231" i="70"/>
  <c r="J231" i="70"/>
  <c r="I231" i="70"/>
  <c r="H231" i="70" s="1"/>
  <c r="G231" i="70"/>
  <c r="F231" i="70"/>
  <c r="E231" i="70"/>
  <c r="D231" i="70"/>
  <c r="C231" i="70"/>
  <c r="H230" i="70"/>
  <c r="C230" i="70"/>
  <c r="L229" i="70"/>
  <c r="K229" i="70"/>
  <c r="J229" i="70"/>
  <c r="I229" i="70"/>
  <c r="H229" i="70" s="1"/>
  <c r="G229" i="70"/>
  <c r="F229" i="70"/>
  <c r="E229" i="70"/>
  <c r="D229" i="70"/>
  <c r="C229" i="70"/>
  <c r="H228" i="70"/>
  <c r="C228" i="70"/>
  <c r="L227" i="70"/>
  <c r="K227" i="70"/>
  <c r="J227" i="70"/>
  <c r="I227" i="70"/>
  <c r="H227" i="70" s="1"/>
  <c r="G227" i="70"/>
  <c r="F227" i="70"/>
  <c r="E227" i="70"/>
  <c r="D227" i="70"/>
  <c r="C227" i="70"/>
  <c r="H226" i="70"/>
  <c r="C226" i="70"/>
  <c r="H225" i="70"/>
  <c r="C225" i="70"/>
  <c r="L224" i="70"/>
  <c r="K224" i="70"/>
  <c r="J224" i="70"/>
  <c r="I224" i="70"/>
  <c r="H224" i="70" s="1"/>
  <c r="G224" i="70"/>
  <c r="F224" i="70"/>
  <c r="E224" i="70"/>
  <c r="D224" i="70"/>
  <c r="C224" i="70"/>
  <c r="H223" i="70"/>
  <c r="C223" i="70"/>
  <c r="H222" i="70"/>
  <c r="C222" i="70"/>
  <c r="H221" i="70"/>
  <c r="C221" i="70"/>
  <c r="H220" i="70"/>
  <c r="C220" i="70"/>
  <c r="H219" i="70"/>
  <c r="C219" i="70"/>
  <c r="H218" i="70"/>
  <c r="C218" i="70"/>
  <c r="H217" i="70"/>
  <c r="C217" i="70"/>
  <c r="H216" i="70"/>
  <c r="C216" i="70"/>
  <c r="H215" i="70"/>
  <c r="C215" i="70"/>
  <c r="H214" i="70"/>
  <c r="C214" i="70"/>
  <c r="L213" i="70"/>
  <c r="K213" i="70"/>
  <c r="J213" i="70"/>
  <c r="I213" i="70"/>
  <c r="H213" i="70" s="1"/>
  <c r="G213" i="70"/>
  <c r="F213" i="70"/>
  <c r="E213" i="70"/>
  <c r="D213" i="70"/>
  <c r="C213" i="70"/>
  <c r="H212" i="70"/>
  <c r="C212" i="70"/>
  <c r="H211" i="70"/>
  <c r="C211" i="70"/>
  <c r="H210" i="70"/>
  <c r="C210" i="70"/>
  <c r="H209" i="70"/>
  <c r="C209" i="70"/>
  <c r="H208" i="70"/>
  <c r="C208" i="70"/>
  <c r="H207" i="70"/>
  <c r="C207" i="70"/>
  <c r="H206" i="70"/>
  <c r="C206" i="70"/>
  <c r="H205" i="70"/>
  <c r="C205" i="70"/>
  <c r="H204" i="70"/>
  <c r="C204" i="70"/>
  <c r="H203" i="70"/>
  <c r="C203" i="70"/>
  <c r="L202" i="70"/>
  <c r="K202" i="70"/>
  <c r="J202" i="70"/>
  <c r="I202" i="70"/>
  <c r="H202" i="70" s="1"/>
  <c r="G202" i="70"/>
  <c r="F202" i="70"/>
  <c r="E202" i="70"/>
  <c r="D202" i="70"/>
  <c r="C202" i="70"/>
  <c r="L201" i="70"/>
  <c r="K201" i="70"/>
  <c r="J201" i="70"/>
  <c r="I201" i="70"/>
  <c r="H201" i="70" s="1"/>
  <c r="G201" i="70"/>
  <c r="F201" i="70"/>
  <c r="E201" i="70"/>
  <c r="D201" i="70"/>
  <c r="C201" i="70" s="1"/>
  <c r="H200" i="70"/>
  <c r="C200" i="70"/>
  <c r="H199" i="70"/>
  <c r="C199" i="70"/>
  <c r="H198" i="70"/>
  <c r="C198" i="70"/>
  <c r="H197" i="70"/>
  <c r="C197" i="70"/>
  <c r="H196" i="70"/>
  <c r="C196" i="70"/>
  <c r="L195" i="70"/>
  <c r="K195" i="70"/>
  <c r="J195" i="70"/>
  <c r="I195" i="70"/>
  <c r="H195" i="70"/>
  <c r="G195" i="70"/>
  <c r="F195" i="70"/>
  <c r="E195" i="70"/>
  <c r="D195" i="70"/>
  <c r="C195" i="70" s="1"/>
  <c r="H194" i="70"/>
  <c r="C194" i="70"/>
  <c r="L193" i="70"/>
  <c r="K193" i="70"/>
  <c r="J193" i="70"/>
  <c r="I193" i="70"/>
  <c r="H193" i="70"/>
  <c r="G193" i="70"/>
  <c r="F193" i="70"/>
  <c r="E193" i="70"/>
  <c r="D193" i="70"/>
  <c r="C193" i="70" s="1"/>
  <c r="L192" i="70"/>
  <c r="K192" i="70"/>
  <c r="J192" i="70"/>
  <c r="I192" i="70"/>
  <c r="H192" i="70"/>
  <c r="G192" i="70"/>
  <c r="F192" i="70"/>
  <c r="E192" i="70"/>
  <c r="D192" i="70"/>
  <c r="C192" i="70" s="1"/>
  <c r="L191" i="70"/>
  <c r="K191" i="70"/>
  <c r="J191" i="70"/>
  <c r="I191" i="70"/>
  <c r="H191" i="70"/>
  <c r="G191" i="70"/>
  <c r="F191" i="70"/>
  <c r="E191" i="70"/>
  <c r="D191" i="70"/>
  <c r="C191" i="70" s="1"/>
  <c r="H190" i="70"/>
  <c r="C190" i="70"/>
  <c r="L189" i="70"/>
  <c r="K189" i="70"/>
  <c r="J189" i="70"/>
  <c r="I189" i="70"/>
  <c r="H189" i="70"/>
  <c r="G189" i="70"/>
  <c r="F189" i="70"/>
  <c r="E189" i="70"/>
  <c r="D189" i="70"/>
  <c r="C189" i="70" s="1"/>
  <c r="L188" i="70"/>
  <c r="K188" i="70"/>
  <c r="J188" i="70"/>
  <c r="I188" i="70"/>
  <c r="H188" i="70"/>
  <c r="G188" i="70"/>
  <c r="F188" i="70"/>
  <c r="E188" i="70"/>
  <c r="D188" i="70"/>
  <c r="C188" i="70" s="1"/>
  <c r="H187" i="70"/>
  <c r="C187" i="70"/>
  <c r="H186" i="70"/>
  <c r="C186" i="70"/>
  <c r="L185" i="70"/>
  <c r="K185" i="70"/>
  <c r="J185" i="70"/>
  <c r="I185" i="70"/>
  <c r="H185" i="70"/>
  <c r="G185" i="70"/>
  <c r="F185" i="70"/>
  <c r="E185" i="70"/>
  <c r="D185" i="70"/>
  <c r="C185" i="70" s="1"/>
  <c r="L184" i="70"/>
  <c r="K184" i="70"/>
  <c r="J184" i="70"/>
  <c r="I184" i="70"/>
  <c r="H184" i="70"/>
  <c r="G184" i="70"/>
  <c r="F184" i="70"/>
  <c r="E184" i="70"/>
  <c r="D184" i="70"/>
  <c r="C184" i="70" s="1"/>
  <c r="H183" i="70"/>
  <c r="C183" i="70"/>
  <c r="H182" i="70"/>
  <c r="C182" i="70"/>
  <c r="L181" i="70"/>
  <c r="K181" i="70"/>
  <c r="J181" i="70"/>
  <c r="I181" i="70"/>
  <c r="H181" i="70"/>
  <c r="G181" i="70"/>
  <c r="F181" i="70"/>
  <c r="E181" i="70"/>
  <c r="D181" i="70"/>
  <c r="C181" i="70" s="1"/>
  <c r="H180" i="70"/>
  <c r="C180" i="70"/>
  <c r="H179" i="70"/>
  <c r="C179" i="70"/>
  <c r="H178" i="70"/>
  <c r="C178" i="70"/>
  <c r="H177" i="70"/>
  <c r="C177" i="70"/>
  <c r="L176" i="70"/>
  <c r="K176" i="70"/>
  <c r="J176" i="70"/>
  <c r="I176" i="70"/>
  <c r="H176" i="70"/>
  <c r="G176" i="70"/>
  <c r="F176" i="70"/>
  <c r="E176" i="70"/>
  <c r="D176" i="70"/>
  <c r="C176" i="70" s="1"/>
  <c r="H175" i="70"/>
  <c r="C175" i="70"/>
  <c r="H174" i="70"/>
  <c r="C174" i="70"/>
  <c r="H173" i="70"/>
  <c r="C173" i="70"/>
  <c r="L172" i="70"/>
  <c r="K172" i="70"/>
  <c r="J172" i="70"/>
  <c r="I172" i="70"/>
  <c r="H172" i="70"/>
  <c r="G172" i="70"/>
  <c r="F172" i="70"/>
  <c r="E172" i="70"/>
  <c r="D172" i="70"/>
  <c r="C172" i="70" s="1"/>
  <c r="L171" i="70"/>
  <c r="K171" i="70"/>
  <c r="J171" i="70"/>
  <c r="I171" i="70"/>
  <c r="H171" i="70"/>
  <c r="G171" i="70"/>
  <c r="F171" i="70"/>
  <c r="E171" i="70"/>
  <c r="D171" i="70"/>
  <c r="C171" i="70" s="1"/>
  <c r="L170" i="70"/>
  <c r="K170" i="70"/>
  <c r="J170" i="70"/>
  <c r="I170" i="70"/>
  <c r="H170" i="70"/>
  <c r="G170" i="70"/>
  <c r="F170" i="70"/>
  <c r="E170" i="70"/>
  <c r="D170" i="70"/>
  <c r="C170" i="70" s="1"/>
  <c r="H169" i="70"/>
  <c r="C169" i="70"/>
  <c r="H168" i="70"/>
  <c r="C168" i="70"/>
  <c r="H167" i="70"/>
  <c r="C167" i="70"/>
  <c r="H166" i="70"/>
  <c r="C166" i="70"/>
  <c r="H165" i="70"/>
  <c r="C165" i="70"/>
  <c r="H164" i="70"/>
  <c r="C164" i="70"/>
  <c r="L163" i="70"/>
  <c r="K163" i="70"/>
  <c r="J163" i="70"/>
  <c r="I163" i="70"/>
  <c r="H163" i="70"/>
  <c r="G163" i="70"/>
  <c r="F163" i="70"/>
  <c r="E163" i="70"/>
  <c r="D163" i="70"/>
  <c r="C163" i="70" s="1"/>
  <c r="L162" i="70"/>
  <c r="K162" i="70"/>
  <c r="J162" i="70"/>
  <c r="I162" i="70"/>
  <c r="H162" i="70"/>
  <c r="G162" i="70"/>
  <c r="F162" i="70"/>
  <c r="E162" i="70"/>
  <c r="D162" i="70"/>
  <c r="C162" i="70" s="1"/>
  <c r="H161" i="70"/>
  <c r="C161" i="70"/>
  <c r="H160" i="70"/>
  <c r="C160" i="70"/>
  <c r="H159" i="70"/>
  <c r="C159" i="70"/>
  <c r="H158" i="70"/>
  <c r="C158" i="70"/>
  <c r="L157" i="70"/>
  <c r="K157" i="70"/>
  <c r="J157" i="70"/>
  <c r="I157" i="70"/>
  <c r="H157" i="70"/>
  <c r="G157" i="70"/>
  <c r="F157" i="70"/>
  <c r="E157" i="70"/>
  <c r="D157" i="70"/>
  <c r="C157" i="70" s="1"/>
  <c r="H156" i="70"/>
  <c r="C156" i="70"/>
  <c r="H155" i="70"/>
  <c r="C155" i="70"/>
  <c r="H154" i="70"/>
  <c r="C154" i="70"/>
  <c r="H153" i="70"/>
  <c r="C153" i="70"/>
  <c r="H152" i="70"/>
  <c r="C152" i="70"/>
  <c r="H151" i="70"/>
  <c r="C151" i="70"/>
  <c r="H150" i="70"/>
  <c r="C150" i="70"/>
  <c r="H149" i="70"/>
  <c r="C149" i="70"/>
  <c r="L148" i="70"/>
  <c r="K148" i="70"/>
  <c r="J148" i="70"/>
  <c r="I148" i="70"/>
  <c r="H148" i="70"/>
  <c r="G148" i="70"/>
  <c r="F148" i="70"/>
  <c r="E148" i="70"/>
  <c r="D148" i="70"/>
  <c r="C148" i="70" s="1"/>
  <c r="H147" i="70"/>
  <c r="C147" i="70"/>
  <c r="H146" i="70"/>
  <c r="C146" i="70"/>
  <c r="H145" i="70"/>
  <c r="C145" i="70"/>
  <c r="H144" i="70"/>
  <c r="C144" i="70"/>
  <c r="H143" i="70"/>
  <c r="C143" i="70"/>
  <c r="H142" i="70"/>
  <c r="C142" i="70"/>
  <c r="L141" i="70"/>
  <c r="K141" i="70"/>
  <c r="J141" i="70"/>
  <c r="I141" i="70"/>
  <c r="H141" i="70"/>
  <c r="G141" i="70"/>
  <c r="F141" i="70"/>
  <c r="E141" i="70"/>
  <c r="D141" i="70"/>
  <c r="C141" i="70" s="1"/>
  <c r="H140" i="70"/>
  <c r="C140" i="70"/>
  <c r="H139" i="70"/>
  <c r="C139" i="70"/>
  <c r="L138" i="70"/>
  <c r="K138" i="70"/>
  <c r="J138" i="70"/>
  <c r="I138" i="70"/>
  <c r="H138" i="70"/>
  <c r="G138" i="70"/>
  <c r="F138" i="70"/>
  <c r="E138" i="70"/>
  <c r="D138" i="70"/>
  <c r="C138" i="70" s="1"/>
  <c r="H137" i="70"/>
  <c r="C137" i="70"/>
  <c r="H136" i="70"/>
  <c r="C136" i="70"/>
  <c r="H135" i="70"/>
  <c r="C135" i="70"/>
  <c r="H134" i="70"/>
  <c r="C134" i="70"/>
  <c r="L133" i="70"/>
  <c r="K133" i="70"/>
  <c r="J133" i="70"/>
  <c r="I133" i="70"/>
  <c r="H133" i="70"/>
  <c r="G133" i="70"/>
  <c r="F133" i="70"/>
  <c r="E133" i="70"/>
  <c r="D133" i="70"/>
  <c r="C133" i="70" s="1"/>
  <c r="H132" i="70"/>
  <c r="C132" i="70"/>
  <c r="H131" i="70"/>
  <c r="C131" i="70"/>
  <c r="H130" i="70"/>
  <c r="C130" i="70"/>
  <c r="L129" i="70"/>
  <c r="K129" i="70"/>
  <c r="J129" i="70"/>
  <c r="I129" i="70"/>
  <c r="H129" i="70"/>
  <c r="G129" i="70"/>
  <c r="F129" i="70"/>
  <c r="E129" i="70"/>
  <c r="D129" i="70"/>
  <c r="C129" i="70" s="1"/>
  <c r="L128" i="70"/>
  <c r="K128" i="70"/>
  <c r="J128" i="70"/>
  <c r="I128" i="70"/>
  <c r="H128" i="70"/>
  <c r="G128" i="70"/>
  <c r="F128" i="70"/>
  <c r="E128" i="70"/>
  <c r="D128" i="70"/>
  <c r="C128" i="70"/>
  <c r="H127" i="70"/>
  <c r="C127" i="70"/>
  <c r="L126" i="70"/>
  <c r="K126" i="70"/>
  <c r="J126" i="70"/>
  <c r="I126" i="70"/>
  <c r="H126" i="70"/>
  <c r="G126" i="70"/>
  <c r="F126" i="70"/>
  <c r="E126" i="70"/>
  <c r="D126" i="70"/>
  <c r="C126" i="70"/>
  <c r="H125" i="70"/>
  <c r="C125" i="70"/>
  <c r="H124" i="70"/>
  <c r="C124" i="70"/>
  <c r="H123" i="70"/>
  <c r="C123" i="70"/>
  <c r="H122" i="70"/>
  <c r="C122" i="70"/>
  <c r="H121" i="70"/>
  <c r="C121" i="70"/>
  <c r="L120" i="70"/>
  <c r="K120" i="70"/>
  <c r="J120" i="70"/>
  <c r="I120" i="70"/>
  <c r="H120" i="70" s="1"/>
  <c r="G120" i="70"/>
  <c r="F120" i="70"/>
  <c r="E120" i="70"/>
  <c r="D120" i="70"/>
  <c r="C120" i="70"/>
  <c r="H119" i="70"/>
  <c r="C119" i="70"/>
  <c r="H118" i="70"/>
  <c r="C118" i="70"/>
  <c r="H117" i="70"/>
  <c r="C117" i="70"/>
  <c r="H116" i="70"/>
  <c r="C116" i="70"/>
  <c r="H115" i="70"/>
  <c r="C115" i="70"/>
  <c r="L114" i="70"/>
  <c r="K114" i="70"/>
  <c r="J114" i="70"/>
  <c r="I114" i="70"/>
  <c r="H114" i="70" s="1"/>
  <c r="G114" i="70"/>
  <c r="F114" i="70"/>
  <c r="E114" i="70"/>
  <c r="D114" i="70"/>
  <c r="C114" i="70"/>
  <c r="H113" i="70"/>
  <c r="C113" i="70"/>
  <c r="H112" i="70"/>
  <c r="C112" i="70"/>
  <c r="H111" i="70"/>
  <c r="C111" i="70"/>
  <c r="L110" i="70"/>
  <c r="K110" i="70"/>
  <c r="J110" i="70"/>
  <c r="I110" i="70"/>
  <c r="H110" i="70" s="1"/>
  <c r="G110" i="70"/>
  <c r="F110" i="70"/>
  <c r="E110" i="70"/>
  <c r="D110" i="70"/>
  <c r="C110" i="70"/>
  <c r="H109" i="70"/>
  <c r="C109" i="70"/>
  <c r="H108" i="70"/>
  <c r="C108" i="70"/>
  <c r="H107" i="70"/>
  <c r="C107" i="70"/>
  <c r="H106" i="70"/>
  <c r="C106" i="70"/>
  <c r="H105" i="70"/>
  <c r="C105" i="70"/>
  <c r="H104" i="70"/>
  <c r="C104" i="70"/>
  <c r="H103" i="70"/>
  <c r="C103" i="70"/>
  <c r="H102" i="70"/>
  <c r="C102" i="70"/>
  <c r="L101" i="70"/>
  <c r="K101" i="70"/>
  <c r="J101" i="70"/>
  <c r="I101" i="70"/>
  <c r="H101" i="70" s="1"/>
  <c r="G101" i="70"/>
  <c r="F101" i="70"/>
  <c r="E101" i="70"/>
  <c r="D101" i="70"/>
  <c r="C101" i="70"/>
  <c r="H100" i="70"/>
  <c r="C100" i="70"/>
  <c r="H99" i="70"/>
  <c r="C99" i="70"/>
  <c r="H98" i="70"/>
  <c r="C98" i="70"/>
  <c r="H97" i="70"/>
  <c r="C97" i="70"/>
  <c r="H96" i="70"/>
  <c r="C96" i="70"/>
  <c r="H95" i="70"/>
  <c r="C95" i="70"/>
  <c r="H94" i="70"/>
  <c r="C94" i="70"/>
  <c r="L93" i="70"/>
  <c r="K93" i="70"/>
  <c r="J93" i="70"/>
  <c r="I93" i="70"/>
  <c r="H93" i="70" s="1"/>
  <c r="G93" i="70"/>
  <c r="F93" i="70"/>
  <c r="E93" i="70"/>
  <c r="D93" i="70"/>
  <c r="C93" i="70"/>
  <c r="H92" i="70"/>
  <c r="C92" i="70"/>
  <c r="H91" i="70"/>
  <c r="C91" i="70"/>
  <c r="H90" i="70"/>
  <c r="C90" i="70"/>
  <c r="H89" i="70"/>
  <c r="C89" i="70"/>
  <c r="H88" i="70"/>
  <c r="C88" i="70"/>
  <c r="L87" i="70"/>
  <c r="K87" i="70"/>
  <c r="J87" i="70"/>
  <c r="I87" i="70"/>
  <c r="H87" i="70" s="1"/>
  <c r="G87" i="70"/>
  <c r="F87" i="70"/>
  <c r="E87" i="70"/>
  <c r="D87" i="70"/>
  <c r="C87" i="70"/>
  <c r="H86" i="70"/>
  <c r="C86" i="70"/>
  <c r="H85" i="70"/>
  <c r="C85" i="70"/>
  <c r="H84" i="70"/>
  <c r="C84" i="70"/>
  <c r="H83" i="70"/>
  <c r="C83" i="70"/>
  <c r="L82" i="70"/>
  <c r="K82" i="70"/>
  <c r="J82" i="70"/>
  <c r="I82" i="70"/>
  <c r="H82" i="70" s="1"/>
  <c r="G82" i="70"/>
  <c r="F82" i="70"/>
  <c r="E82" i="70"/>
  <c r="D82" i="70"/>
  <c r="C82" i="70"/>
  <c r="L81" i="70"/>
  <c r="K81" i="70"/>
  <c r="J81" i="70"/>
  <c r="I81" i="70"/>
  <c r="H81" i="70"/>
  <c r="G81" i="70"/>
  <c r="F81" i="70"/>
  <c r="E81" i="70"/>
  <c r="D81" i="70"/>
  <c r="C81" i="70" s="1"/>
  <c r="H80" i="70"/>
  <c r="C80" i="70"/>
  <c r="H79" i="70"/>
  <c r="C79" i="70"/>
  <c r="L78" i="70"/>
  <c r="K78" i="70"/>
  <c r="J78" i="70"/>
  <c r="I78" i="70"/>
  <c r="H78" i="70"/>
  <c r="G78" i="70"/>
  <c r="F78" i="70"/>
  <c r="E78" i="70"/>
  <c r="D78" i="70"/>
  <c r="C78" i="70" s="1"/>
  <c r="H77" i="70"/>
  <c r="C77" i="70"/>
  <c r="H76" i="70"/>
  <c r="C76" i="70"/>
  <c r="L75" i="70"/>
  <c r="K75" i="70"/>
  <c r="J75" i="70"/>
  <c r="I75" i="70"/>
  <c r="H75" i="70"/>
  <c r="G75" i="70"/>
  <c r="F75" i="70"/>
  <c r="E75" i="70"/>
  <c r="D75" i="70"/>
  <c r="C75" i="70" s="1"/>
  <c r="L74" i="70"/>
  <c r="K74" i="70"/>
  <c r="J74" i="70"/>
  <c r="I74" i="70"/>
  <c r="H74" i="70"/>
  <c r="G74" i="70"/>
  <c r="F74" i="70"/>
  <c r="E74" i="70"/>
  <c r="D74" i="70"/>
  <c r="C74" i="70" s="1"/>
  <c r="L73" i="70"/>
  <c r="K73" i="70"/>
  <c r="J73" i="70"/>
  <c r="I73" i="70"/>
  <c r="H73" i="70"/>
  <c r="G73" i="70"/>
  <c r="F73" i="70"/>
  <c r="E73" i="70"/>
  <c r="D73" i="70"/>
  <c r="C73" i="70" s="1"/>
  <c r="H72" i="70"/>
  <c r="C72" i="70"/>
  <c r="H71" i="70"/>
  <c r="C71" i="70"/>
  <c r="H70" i="70"/>
  <c r="C70" i="70"/>
  <c r="H69" i="70"/>
  <c r="C69" i="70"/>
  <c r="L68" i="70"/>
  <c r="K68" i="70"/>
  <c r="J68" i="70"/>
  <c r="I68" i="70"/>
  <c r="H68" i="70"/>
  <c r="G68" i="70"/>
  <c r="F68" i="70"/>
  <c r="E68" i="70"/>
  <c r="D68" i="70"/>
  <c r="C68" i="70" s="1"/>
  <c r="H67" i="70"/>
  <c r="C67" i="70"/>
  <c r="L66" i="70"/>
  <c r="K66" i="70"/>
  <c r="J66" i="70"/>
  <c r="I66" i="70"/>
  <c r="H66" i="70"/>
  <c r="G66" i="70"/>
  <c r="F66" i="70"/>
  <c r="E66" i="70"/>
  <c r="D66" i="70"/>
  <c r="C66" i="70" s="1"/>
  <c r="H65" i="70"/>
  <c r="C65" i="70"/>
  <c r="H64" i="70"/>
  <c r="C64" i="70"/>
  <c r="H63" i="70"/>
  <c r="C63" i="70"/>
  <c r="H62" i="70"/>
  <c r="C62" i="70"/>
  <c r="H61" i="70"/>
  <c r="C61" i="70"/>
  <c r="H60" i="70"/>
  <c r="C60" i="70"/>
  <c r="H59" i="70"/>
  <c r="C59" i="70"/>
  <c r="H58" i="70"/>
  <c r="C58" i="70"/>
  <c r="L57" i="70"/>
  <c r="K57" i="70"/>
  <c r="J57" i="70"/>
  <c r="I57" i="70"/>
  <c r="H57" i="70"/>
  <c r="G57" i="70"/>
  <c r="F57" i="70"/>
  <c r="E57" i="70"/>
  <c r="D57" i="70"/>
  <c r="C57" i="70" s="1"/>
  <c r="H56" i="70"/>
  <c r="C56" i="70"/>
  <c r="H55" i="70"/>
  <c r="C55" i="70"/>
  <c r="L54" i="70"/>
  <c r="K54" i="70"/>
  <c r="J54" i="70"/>
  <c r="I54" i="70"/>
  <c r="H54" i="70"/>
  <c r="G54" i="70"/>
  <c r="F54" i="70"/>
  <c r="E54" i="70"/>
  <c r="D54" i="70"/>
  <c r="C54" i="70" s="1"/>
  <c r="L53" i="70"/>
  <c r="K53" i="70"/>
  <c r="J53" i="70"/>
  <c r="I53" i="70"/>
  <c r="H53" i="70"/>
  <c r="G53" i="70"/>
  <c r="F53" i="70"/>
  <c r="E53" i="70"/>
  <c r="D53" i="70"/>
  <c r="C53" i="70"/>
  <c r="L52" i="70"/>
  <c r="K52" i="70"/>
  <c r="J52" i="70"/>
  <c r="I52" i="70"/>
  <c r="H52" i="70" s="1"/>
  <c r="G52" i="70"/>
  <c r="F52" i="70"/>
  <c r="E52" i="70"/>
  <c r="D52" i="70"/>
  <c r="C52" i="70" s="1"/>
  <c r="L51" i="70"/>
  <c r="K51" i="70"/>
  <c r="J51" i="70"/>
  <c r="I51" i="70"/>
  <c r="H51" i="70" s="1"/>
  <c r="G51" i="70"/>
  <c r="F51" i="70"/>
  <c r="E51" i="70"/>
  <c r="D51" i="70"/>
  <c r="C51" i="70"/>
  <c r="L50" i="70"/>
  <c r="K50" i="70"/>
  <c r="J50" i="70"/>
  <c r="J300" i="70" s="1"/>
  <c r="I50" i="70"/>
  <c r="H50" i="70" s="1"/>
  <c r="G50" i="70"/>
  <c r="F50" i="70"/>
  <c r="E50" i="70"/>
  <c r="E300" i="70" s="1"/>
  <c r="D50" i="70"/>
  <c r="D300" i="70" s="1"/>
  <c r="L49" i="70"/>
  <c r="K49" i="70"/>
  <c r="J49" i="70"/>
  <c r="I49" i="70"/>
  <c r="H49" i="70"/>
  <c r="G49" i="70"/>
  <c r="F49" i="70"/>
  <c r="E49" i="70"/>
  <c r="D49" i="70"/>
  <c r="C49" i="70" s="1"/>
  <c r="H46" i="70"/>
  <c r="C46" i="70"/>
  <c r="H45" i="70"/>
  <c r="C45" i="70"/>
  <c r="L44" i="70"/>
  <c r="L300" i="70" s="1"/>
  <c r="G44" i="70"/>
  <c r="G300" i="70" s="1"/>
  <c r="H43" i="70"/>
  <c r="C43" i="70"/>
  <c r="I42" i="70"/>
  <c r="H42" i="70" s="1"/>
  <c r="D42" i="70"/>
  <c r="C42" i="70" s="1"/>
  <c r="H41" i="70"/>
  <c r="C41" i="70"/>
  <c r="H40" i="70"/>
  <c r="C40" i="70"/>
  <c r="H39" i="70"/>
  <c r="C39" i="70"/>
  <c r="H38" i="70"/>
  <c r="C38" i="70"/>
  <c r="K37" i="70"/>
  <c r="H37" i="70" s="1"/>
  <c r="F37" i="70"/>
  <c r="C37" i="70" s="1"/>
  <c r="H36" i="70"/>
  <c r="C36" i="70"/>
  <c r="H35" i="70"/>
  <c r="C35" i="70"/>
  <c r="K34" i="70"/>
  <c r="H34" i="70" s="1"/>
  <c r="F34" i="70"/>
  <c r="C34" i="70" s="1"/>
  <c r="H33" i="70"/>
  <c r="C33" i="70"/>
  <c r="K32" i="70"/>
  <c r="H32" i="70" s="1"/>
  <c r="F32" i="70"/>
  <c r="C32" i="70"/>
  <c r="H31" i="70"/>
  <c r="C31" i="70"/>
  <c r="H30" i="70"/>
  <c r="C30" i="70"/>
  <c r="H29" i="70"/>
  <c r="C29" i="70"/>
  <c r="K28" i="70"/>
  <c r="H28" i="70"/>
  <c r="F28" i="70"/>
  <c r="C28" i="70"/>
  <c r="K27" i="70"/>
  <c r="K300" i="70" s="1"/>
  <c r="F27" i="70"/>
  <c r="F300" i="70" s="1"/>
  <c r="H26" i="70"/>
  <c r="C26" i="70"/>
  <c r="H25" i="70"/>
  <c r="C25" i="70"/>
  <c r="H24" i="70"/>
  <c r="C24" i="70"/>
  <c r="H23" i="70"/>
  <c r="C23" i="70"/>
  <c r="L22" i="70"/>
  <c r="L303" i="70" s="1"/>
  <c r="L302" i="70" s="1"/>
  <c r="K22" i="70"/>
  <c r="K303" i="70" s="1"/>
  <c r="K302" i="70" s="1"/>
  <c r="J22" i="70"/>
  <c r="J303" i="70" s="1"/>
  <c r="J302" i="70" s="1"/>
  <c r="I22" i="70"/>
  <c r="I303" i="70" s="1"/>
  <c r="I302" i="70" s="1"/>
  <c r="H22" i="70"/>
  <c r="H303" i="70" s="1"/>
  <c r="H302" i="70" s="1"/>
  <c r="G22" i="70"/>
  <c r="G303" i="70" s="1"/>
  <c r="G302" i="70" s="1"/>
  <c r="F22" i="70"/>
  <c r="F303" i="70" s="1"/>
  <c r="F302" i="70" s="1"/>
  <c r="E22" i="70"/>
  <c r="E303" i="70" s="1"/>
  <c r="E302" i="70" s="1"/>
  <c r="D22" i="70"/>
  <c r="L21" i="70"/>
  <c r="K21" i="70"/>
  <c r="J21" i="70"/>
  <c r="I21" i="70"/>
  <c r="H21" i="70"/>
  <c r="G21" i="70"/>
  <c r="F21" i="70"/>
  <c r="E21" i="70"/>
  <c r="D21" i="70"/>
  <c r="C21" i="70" s="1"/>
  <c r="D303" i="70" l="1"/>
  <c r="D302" i="70" s="1"/>
  <c r="C22" i="70"/>
  <c r="C300" i="70"/>
  <c r="H298" i="70"/>
  <c r="C27" i="70"/>
  <c r="H27" i="70"/>
  <c r="C44" i="70"/>
  <c r="H44" i="70"/>
  <c r="C50" i="70"/>
  <c r="C295" i="70"/>
  <c r="C298" i="70" s="1"/>
  <c r="I300" i="70"/>
  <c r="H300" i="70" s="1"/>
  <c r="C303" i="70" l="1"/>
  <c r="C302" i="70" s="1"/>
  <c r="H315" i="69" l="1"/>
  <c r="C315" i="69"/>
  <c r="H313" i="69"/>
  <c r="C313" i="69"/>
  <c r="H311" i="69"/>
  <c r="C311" i="69"/>
  <c r="H310" i="69"/>
  <c r="C310" i="69"/>
  <c r="H309" i="69"/>
  <c r="C309" i="69"/>
  <c r="H308" i="69"/>
  <c r="C308" i="69"/>
  <c r="H307" i="69"/>
  <c r="C307" i="69"/>
  <c r="H306" i="69"/>
  <c r="C306" i="69"/>
  <c r="L305" i="69"/>
  <c r="K305" i="69"/>
  <c r="J305" i="69"/>
  <c r="I305" i="69"/>
  <c r="H305" i="69"/>
  <c r="G305" i="69"/>
  <c r="F305" i="69"/>
  <c r="E305" i="69"/>
  <c r="D305" i="69"/>
  <c r="C305" i="69"/>
  <c r="H297" i="69"/>
  <c r="C297" i="69"/>
  <c r="H296" i="69"/>
  <c r="C296" i="69"/>
  <c r="L295" i="69"/>
  <c r="L298" i="69" s="1"/>
  <c r="K295" i="69"/>
  <c r="K298" i="69" s="1"/>
  <c r="J295" i="69"/>
  <c r="J298" i="69" s="1"/>
  <c r="I295" i="69"/>
  <c r="I298" i="69" s="1"/>
  <c r="H295" i="69"/>
  <c r="G295" i="69"/>
  <c r="G298" i="69" s="1"/>
  <c r="F295" i="69"/>
  <c r="F298" i="69" s="1"/>
  <c r="E295" i="69"/>
  <c r="E298" i="69" s="1"/>
  <c r="D295" i="69"/>
  <c r="D298" i="69" s="1"/>
  <c r="H294" i="69"/>
  <c r="C294" i="69"/>
  <c r="H293" i="69"/>
  <c r="C293" i="69"/>
  <c r="H292" i="69"/>
  <c r="C292" i="69"/>
  <c r="H291" i="69"/>
  <c r="C291" i="69"/>
  <c r="L290" i="69"/>
  <c r="K290" i="69"/>
  <c r="J290" i="69"/>
  <c r="I290" i="69"/>
  <c r="H290" i="69"/>
  <c r="G290" i="69"/>
  <c r="F290" i="69"/>
  <c r="E290" i="69"/>
  <c r="D290" i="69"/>
  <c r="C290" i="69" s="1"/>
  <c r="H289" i="69"/>
  <c r="C289" i="69"/>
  <c r="H288" i="69"/>
  <c r="C288" i="69"/>
  <c r="H287" i="69"/>
  <c r="C287" i="69"/>
  <c r="L286" i="69"/>
  <c r="K286" i="69"/>
  <c r="J286" i="69"/>
  <c r="I286" i="69"/>
  <c r="H286" i="69"/>
  <c r="G286" i="69"/>
  <c r="F286" i="69"/>
  <c r="E286" i="69"/>
  <c r="D286" i="69"/>
  <c r="C286" i="69" s="1"/>
  <c r="H285" i="69"/>
  <c r="C285" i="69"/>
  <c r="L284" i="69"/>
  <c r="K284" i="69"/>
  <c r="J284" i="69"/>
  <c r="I284" i="69"/>
  <c r="H284" i="69"/>
  <c r="G284" i="69"/>
  <c r="F284" i="69"/>
  <c r="E284" i="69"/>
  <c r="D284" i="69"/>
  <c r="C284" i="69" s="1"/>
  <c r="L283" i="69"/>
  <c r="K283" i="69"/>
  <c r="J283" i="69"/>
  <c r="I283" i="69"/>
  <c r="H283" i="69"/>
  <c r="G283" i="69"/>
  <c r="F283" i="69"/>
  <c r="E283" i="69"/>
  <c r="D283" i="69"/>
  <c r="C283" i="69"/>
  <c r="H282" i="69"/>
  <c r="C282" i="69"/>
  <c r="H281" i="69"/>
  <c r="C281" i="69"/>
  <c r="H280" i="69"/>
  <c r="C280" i="69"/>
  <c r="L279" i="69"/>
  <c r="K279" i="69"/>
  <c r="J279" i="69"/>
  <c r="I279" i="69"/>
  <c r="H279" i="69" s="1"/>
  <c r="G279" i="69"/>
  <c r="F279" i="69"/>
  <c r="E279" i="69"/>
  <c r="D279" i="69"/>
  <c r="C279" i="69"/>
  <c r="H278" i="69"/>
  <c r="C278" i="69"/>
  <c r="H277" i="69"/>
  <c r="C277" i="69"/>
  <c r="H276" i="69"/>
  <c r="C276" i="69"/>
  <c r="L275" i="69"/>
  <c r="K275" i="69"/>
  <c r="J275" i="69"/>
  <c r="I275" i="69"/>
  <c r="H275" i="69" s="1"/>
  <c r="G275" i="69"/>
  <c r="F275" i="69"/>
  <c r="E275" i="69"/>
  <c r="D275" i="69"/>
  <c r="C275" i="69"/>
  <c r="L274" i="69"/>
  <c r="K274" i="69"/>
  <c r="J274" i="69"/>
  <c r="I274" i="69"/>
  <c r="H274" i="69" s="1"/>
  <c r="G274" i="69"/>
  <c r="F274" i="69"/>
  <c r="E274" i="69"/>
  <c r="D274" i="69"/>
  <c r="C274" i="69"/>
  <c r="H273" i="69"/>
  <c r="C273" i="69"/>
  <c r="H272" i="69"/>
  <c r="C272" i="69"/>
  <c r="H271" i="69"/>
  <c r="C271" i="69"/>
  <c r="L270" i="69"/>
  <c r="K270" i="69"/>
  <c r="J270" i="69"/>
  <c r="I270" i="69"/>
  <c r="H270" i="69" s="1"/>
  <c r="G270" i="69"/>
  <c r="F270" i="69"/>
  <c r="E270" i="69"/>
  <c r="D270" i="69"/>
  <c r="C270" i="69"/>
  <c r="H269" i="69"/>
  <c r="C269" i="69"/>
  <c r="H268" i="69"/>
  <c r="C268" i="69"/>
  <c r="L267" i="69"/>
  <c r="K267" i="69"/>
  <c r="J267" i="69"/>
  <c r="I267" i="69"/>
  <c r="H267" i="69" s="1"/>
  <c r="G267" i="69"/>
  <c r="F267" i="69"/>
  <c r="E267" i="69"/>
  <c r="D267" i="69"/>
  <c r="C267" i="69"/>
  <c r="L266" i="69"/>
  <c r="K266" i="69"/>
  <c r="J266" i="69"/>
  <c r="I266" i="69"/>
  <c r="H266" i="69"/>
  <c r="G266" i="69"/>
  <c r="F266" i="69"/>
  <c r="E266" i="69"/>
  <c r="D266" i="69"/>
  <c r="C266" i="69" s="1"/>
  <c r="H265" i="69"/>
  <c r="C265" i="69"/>
  <c r="H264" i="69"/>
  <c r="C264" i="69"/>
  <c r="H263" i="69"/>
  <c r="C263" i="69"/>
  <c r="L262" i="69"/>
  <c r="K262" i="69"/>
  <c r="J262" i="69"/>
  <c r="I262" i="69"/>
  <c r="H262" i="69"/>
  <c r="G262" i="69"/>
  <c r="F262" i="69"/>
  <c r="E262" i="69"/>
  <c r="D262" i="69"/>
  <c r="C262" i="69" s="1"/>
  <c r="H261" i="69"/>
  <c r="C261" i="69"/>
  <c r="H260" i="69"/>
  <c r="C260" i="69"/>
  <c r="H259" i="69"/>
  <c r="C259" i="69"/>
  <c r="L258" i="69"/>
  <c r="K258" i="69"/>
  <c r="J258" i="69"/>
  <c r="I258" i="69"/>
  <c r="H258" i="69"/>
  <c r="G258" i="69"/>
  <c r="F258" i="69"/>
  <c r="E258" i="69"/>
  <c r="D258" i="69"/>
  <c r="C258" i="69" s="1"/>
  <c r="L257" i="69"/>
  <c r="K257" i="69"/>
  <c r="J257" i="69"/>
  <c r="I257" i="69"/>
  <c r="H257" i="69"/>
  <c r="G257" i="69"/>
  <c r="F257" i="69"/>
  <c r="E257" i="69"/>
  <c r="D257" i="69"/>
  <c r="C257" i="69"/>
  <c r="H256" i="69"/>
  <c r="C256" i="69"/>
  <c r="H255" i="69"/>
  <c r="C255" i="69"/>
  <c r="H254" i="69"/>
  <c r="C254" i="69"/>
  <c r="H253" i="69"/>
  <c r="C253" i="69"/>
  <c r="H252" i="69"/>
  <c r="C252" i="69"/>
  <c r="L251" i="69"/>
  <c r="K251" i="69"/>
  <c r="J251" i="69"/>
  <c r="I251" i="69"/>
  <c r="H251" i="69" s="1"/>
  <c r="G251" i="69"/>
  <c r="F251" i="69"/>
  <c r="E251" i="69"/>
  <c r="D251" i="69"/>
  <c r="C251" i="69"/>
  <c r="L250" i="69"/>
  <c r="K250" i="69"/>
  <c r="J250" i="69"/>
  <c r="I250" i="69"/>
  <c r="H250" i="69" s="1"/>
  <c r="G250" i="69"/>
  <c r="F250" i="69"/>
  <c r="E250" i="69"/>
  <c r="D250" i="69"/>
  <c r="C250" i="69"/>
  <c r="H249" i="69"/>
  <c r="C249" i="69"/>
  <c r="H248" i="69"/>
  <c r="C248" i="69"/>
  <c r="H247" i="69"/>
  <c r="C247" i="69"/>
  <c r="H246" i="69"/>
  <c r="C246" i="69"/>
  <c r="L245" i="69"/>
  <c r="K245" i="69"/>
  <c r="J245" i="69"/>
  <c r="I245" i="69"/>
  <c r="H245" i="69" s="1"/>
  <c r="G245" i="69"/>
  <c r="F245" i="69"/>
  <c r="E245" i="69"/>
  <c r="D245" i="69"/>
  <c r="C245" i="69"/>
  <c r="H244" i="69"/>
  <c r="C244" i="69"/>
  <c r="H243" i="69"/>
  <c r="C243" i="69"/>
  <c r="H242" i="69"/>
  <c r="C242" i="69"/>
  <c r="H241" i="69"/>
  <c r="C241" i="69"/>
  <c r="H240" i="69"/>
  <c r="C240" i="69"/>
  <c r="H239" i="69"/>
  <c r="C239" i="69"/>
  <c r="H238" i="69"/>
  <c r="C238" i="69"/>
  <c r="L237" i="69"/>
  <c r="K237" i="69"/>
  <c r="J237" i="69"/>
  <c r="I237" i="69"/>
  <c r="H237" i="69" s="1"/>
  <c r="G237" i="69"/>
  <c r="F237" i="69"/>
  <c r="E237" i="69"/>
  <c r="D237" i="69"/>
  <c r="C237" i="69"/>
  <c r="H236" i="69"/>
  <c r="C236" i="69"/>
  <c r="H235" i="69"/>
  <c r="C235" i="69"/>
  <c r="L234" i="69"/>
  <c r="K234" i="69"/>
  <c r="J234" i="69"/>
  <c r="I234" i="69"/>
  <c r="H234" i="69" s="1"/>
  <c r="G234" i="69"/>
  <c r="F234" i="69"/>
  <c r="E234" i="69"/>
  <c r="D234" i="69"/>
  <c r="C234" i="69"/>
  <c r="H233" i="69"/>
  <c r="C233" i="69"/>
  <c r="L232" i="69"/>
  <c r="K232" i="69"/>
  <c r="J232" i="69"/>
  <c r="I232" i="69"/>
  <c r="H232" i="69" s="1"/>
  <c r="G232" i="69"/>
  <c r="F232" i="69"/>
  <c r="E232" i="69"/>
  <c r="D232" i="69"/>
  <c r="C232" i="69" s="1"/>
  <c r="L231" i="69"/>
  <c r="K231" i="69"/>
  <c r="J231" i="69"/>
  <c r="I231" i="69"/>
  <c r="H231" i="69"/>
  <c r="G231" i="69"/>
  <c r="F231" i="69"/>
  <c r="E231" i="69"/>
  <c r="D231" i="69"/>
  <c r="C231" i="69" s="1"/>
  <c r="H230" i="69"/>
  <c r="C230" i="69"/>
  <c r="L229" i="69"/>
  <c r="K229" i="69"/>
  <c r="J229" i="69"/>
  <c r="I229" i="69"/>
  <c r="H229" i="69"/>
  <c r="G229" i="69"/>
  <c r="F229" i="69"/>
  <c r="E229" i="69"/>
  <c r="D229" i="69"/>
  <c r="C229" i="69" s="1"/>
  <c r="H228" i="69"/>
  <c r="C228" i="69"/>
  <c r="L227" i="69"/>
  <c r="K227" i="69"/>
  <c r="J227" i="69"/>
  <c r="I227" i="69"/>
  <c r="H227" i="69"/>
  <c r="G227" i="69"/>
  <c r="F227" i="69"/>
  <c r="E227" i="69"/>
  <c r="D227" i="69"/>
  <c r="C227" i="69" s="1"/>
  <c r="H226" i="69"/>
  <c r="C226" i="69"/>
  <c r="H225" i="69"/>
  <c r="C225" i="69"/>
  <c r="L224" i="69"/>
  <c r="K224" i="69"/>
  <c r="J224" i="69"/>
  <c r="I224" i="69"/>
  <c r="H224" i="69"/>
  <c r="G224" i="69"/>
  <c r="F224" i="69"/>
  <c r="E224" i="69"/>
  <c r="D224" i="69"/>
  <c r="C224" i="69" s="1"/>
  <c r="H223" i="69"/>
  <c r="C223" i="69"/>
  <c r="H222" i="69"/>
  <c r="C222" i="69"/>
  <c r="H221" i="69"/>
  <c r="C221" i="69"/>
  <c r="H220" i="69"/>
  <c r="C220" i="69"/>
  <c r="H219" i="69"/>
  <c r="C219" i="69"/>
  <c r="H218" i="69"/>
  <c r="C218" i="69"/>
  <c r="H217" i="69"/>
  <c r="C217" i="69"/>
  <c r="H216" i="69"/>
  <c r="C216" i="69"/>
  <c r="H215" i="69"/>
  <c r="C215" i="69"/>
  <c r="H214" i="69"/>
  <c r="C214" i="69"/>
  <c r="L213" i="69"/>
  <c r="K213" i="69"/>
  <c r="J213" i="69"/>
  <c r="I213" i="69"/>
  <c r="H213" i="69"/>
  <c r="G213" i="69"/>
  <c r="F213" i="69"/>
  <c r="E213" i="69"/>
  <c r="D213" i="69"/>
  <c r="C213" i="69" s="1"/>
  <c r="H212" i="69"/>
  <c r="C212" i="69"/>
  <c r="H211" i="69"/>
  <c r="C211" i="69"/>
  <c r="H210" i="69"/>
  <c r="C210" i="69"/>
  <c r="H209" i="69"/>
  <c r="C209" i="69"/>
  <c r="H208" i="69"/>
  <c r="C208" i="69"/>
  <c r="H207" i="69"/>
  <c r="C207" i="69"/>
  <c r="H206" i="69"/>
  <c r="C206" i="69"/>
  <c r="H205" i="69"/>
  <c r="C205" i="69"/>
  <c r="H204" i="69"/>
  <c r="C204" i="69"/>
  <c r="H203" i="69"/>
  <c r="C203" i="69"/>
  <c r="L202" i="69"/>
  <c r="K202" i="69"/>
  <c r="J202" i="69"/>
  <c r="I202" i="69"/>
  <c r="H202" i="69"/>
  <c r="G202" i="69"/>
  <c r="F202" i="69"/>
  <c r="E202" i="69"/>
  <c r="D202" i="69"/>
  <c r="C202" i="69" s="1"/>
  <c r="L201" i="69"/>
  <c r="K201" i="69"/>
  <c r="J201" i="69"/>
  <c r="I201" i="69"/>
  <c r="H201" i="69"/>
  <c r="G201" i="69"/>
  <c r="F201" i="69"/>
  <c r="E201" i="69"/>
  <c r="D201" i="69"/>
  <c r="C201" i="69"/>
  <c r="H200" i="69"/>
  <c r="C200" i="69"/>
  <c r="H199" i="69"/>
  <c r="C199" i="69"/>
  <c r="H198" i="69"/>
  <c r="C198" i="69"/>
  <c r="H197" i="69"/>
  <c r="C197" i="69"/>
  <c r="H196" i="69"/>
  <c r="C196" i="69"/>
  <c r="L195" i="69"/>
  <c r="K195" i="69"/>
  <c r="J195" i="69"/>
  <c r="I195" i="69"/>
  <c r="H195" i="69" s="1"/>
  <c r="G195" i="69"/>
  <c r="F195" i="69"/>
  <c r="E195" i="69"/>
  <c r="D195" i="69"/>
  <c r="C195" i="69"/>
  <c r="H194" i="69"/>
  <c r="C194" i="69"/>
  <c r="L193" i="69"/>
  <c r="K193" i="69"/>
  <c r="J193" i="69"/>
  <c r="I193" i="69"/>
  <c r="H193" i="69" s="1"/>
  <c r="G193" i="69"/>
  <c r="F193" i="69"/>
  <c r="E193" i="69"/>
  <c r="D193" i="69"/>
  <c r="C193" i="69"/>
  <c r="L192" i="69"/>
  <c r="K192" i="69"/>
  <c r="J192" i="69"/>
  <c r="I192" i="69"/>
  <c r="H192" i="69" s="1"/>
  <c r="G192" i="69"/>
  <c r="F192" i="69"/>
  <c r="E192" i="69"/>
  <c r="D192" i="69"/>
  <c r="C192" i="69"/>
  <c r="L191" i="69"/>
  <c r="K191" i="69"/>
  <c r="J191" i="69"/>
  <c r="I191" i="69"/>
  <c r="H191" i="69" s="1"/>
  <c r="G191" i="69"/>
  <c r="F191" i="69"/>
  <c r="E191" i="69"/>
  <c r="D191" i="69"/>
  <c r="C191" i="69"/>
  <c r="H190" i="69"/>
  <c r="C190" i="69"/>
  <c r="L189" i="69"/>
  <c r="K189" i="69"/>
  <c r="J189" i="69"/>
  <c r="I189" i="69"/>
  <c r="H189" i="69" s="1"/>
  <c r="G189" i="69"/>
  <c r="F189" i="69"/>
  <c r="E189" i="69"/>
  <c r="D189" i="69"/>
  <c r="C189" i="69"/>
  <c r="L188" i="69"/>
  <c r="K188" i="69"/>
  <c r="J188" i="69"/>
  <c r="I188" i="69"/>
  <c r="H188" i="69" s="1"/>
  <c r="G188" i="69"/>
  <c r="F188" i="69"/>
  <c r="E188" i="69"/>
  <c r="D188" i="69"/>
  <c r="C188" i="69"/>
  <c r="H187" i="69"/>
  <c r="C187" i="69"/>
  <c r="H186" i="69"/>
  <c r="C186" i="69"/>
  <c r="L185" i="69"/>
  <c r="K185" i="69"/>
  <c r="J185" i="69"/>
  <c r="I185" i="69"/>
  <c r="H185" i="69" s="1"/>
  <c r="G185" i="69"/>
  <c r="F185" i="69"/>
  <c r="E185" i="69"/>
  <c r="D185" i="69"/>
  <c r="C185" i="69" s="1"/>
  <c r="L184" i="69"/>
  <c r="K184" i="69"/>
  <c r="J184" i="69"/>
  <c r="I184" i="69"/>
  <c r="H184" i="69"/>
  <c r="G184" i="69"/>
  <c r="F184" i="69"/>
  <c r="E184" i="69"/>
  <c r="D184" i="69"/>
  <c r="C184" i="69" s="1"/>
  <c r="H183" i="69"/>
  <c r="C183" i="69"/>
  <c r="H182" i="69"/>
  <c r="C182" i="69"/>
  <c r="L181" i="69"/>
  <c r="K181" i="69"/>
  <c r="J181" i="69"/>
  <c r="I181" i="69"/>
  <c r="H181" i="69"/>
  <c r="G181" i="69"/>
  <c r="F181" i="69"/>
  <c r="E181" i="69"/>
  <c r="D181" i="69"/>
  <c r="C181" i="69" s="1"/>
  <c r="H180" i="69"/>
  <c r="C180" i="69"/>
  <c r="H179" i="69"/>
  <c r="C179" i="69"/>
  <c r="H178" i="69"/>
  <c r="C178" i="69"/>
  <c r="H177" i="69"/>
  <c r="C177" i="69"/>
  <c r="L176" i="69"/>
  <c r="K176" i="69"/>
  <c r="J176" i="69"/>
  <c r="I176" i="69"/>
  <c r="H176" i="69"/>
  <c r="G176" i="69"/>
  <c r="F176" i="69"/>
  <c r="E176" i="69"/>
  <c r="D176" i="69"/>
  <c r="C176" i="69" s="1"/>
  <c r="H175" i="69"/>
  <c r="C175" i="69"/>
  <c r="H174" i="69"/>
  <c r="C174" i="69"/>
  <c r="H173" i="69"/>
  <c r="C173" i="69"/>
  <c r="L172" i="69"/>
  <c r="K172" i="69"/>
  <c r="J172" i="69"/>
  <c r="I172" i="69"/>
  <c r="H172" i="69"/>
  <c r="G172" i="69"/>
  <c r="F172" i="69"/>
  <c r="E172" i="69"/>
  <c r="D172" i="69"/>
  <c r="C172" i="69" s="1"/>
  <c r="L171" i="69"/>
  <c r="K171" i="69"/>
  <c r="J171" i="69"/>
  <c r="I171" i="69"/>
  <c r="H171" i="69"/>
  <c r="G171" i="69"/>
  <c r="F171" i="69"/>
  <c r="E171" i="69"/>
  <c r="D171" i="69"/>
  <c r="C171" i="69" s="1"/>
  <c r="L170" i="69"/>
  <c r="K170" i="69"/>
  <c r="J170" i="69"/>
  <c r="I170" i="69"/>
  <c r="H170" i="69"/>
  <c r="G170" i="69"/>
  <c r="F170" i="69"/>
  <c r="E170" i="69"/>
  <c r="D170" i="69"/>
  <c r="C170" i="69"/>
  <c r="H169" i="69"/>
  <c r="C169" i="69"/>
  <c r="H168" i="69"/>
  <c r="C168" i="69"/>
  <c r="H167" i="69"/>
  <c r="C167" i="69"/>
  <c r="H166" i="69"/>
  <c r="C166" i="69"/>
  <c r="H165" i="69"/>
  <c r="C165" i="69"/>
  <c r="H164" i="69"/>
  <c r="C164" i="69"/>
  <c r="L163" i="69"/>
  <c r="K163" i="69"/>
  <c r="J163" i="69"/>
  <c r="I163" i="69"/>
  <c r="H163" i="69" s="1"/>
  <c r="G163" i="69"/>
  <c r="F163" i="69"/>
  <c r="E163" i="69"/>
  <c r="D163" i="69"/>
  <c r="C163" i="69"/>
  <c r="L162" i="69"/>
  <c r="K162" i="69"/>
  <c r="J162" i="69"/>
  <c r="I162" i="69"/>
  <c r="H162" i="69" s="1"/>
  <c r="G162" i="69"/>
  <c r="F162" i="69"/>
  <c r="E162" i="69"/>
  <c r="D162" i="69"/>
  <c r="C162" i="69"/>
  <c r="H161" i="69"/>
  <c r="C161" i="69"/>
  <c r="H160" i="69"/>
  <c r="C160" i="69"/>
  <c r="H159" i="69"/>
  <c r="C159" i="69"/>
  <c r="H158" i="69"/>
  <c r="C158" i="69"/>
  <c r="L157" i="69"/>
  <c r="K157" i="69"/>
  <c r="J157" i="69"/>
  <c r="I157" i="69"/>
  <c r="H157" i="69" s="1"/>
  <c r="G157" i="69"/>
  <c r="F157" i="69"/>
  <c r="E157" i="69"/>
  <c r="D157" i="69"/>
  <c r="C157" i="69"/>
  <c r="H156" i="69"/>
  <c r="C156" i="69"/>
  <c r="H155" i="69"/>
  <c r="C155" i="69"/>
  <c r="H154" i="69"/>
  <c r="C154" i="69"/>
  <c r="H153" i="69"/>
  <c r="C153" i="69"/>
  <c r="H152" i="69"/>
  <c r="C152" i="69"/>
  <c r="H151" i="69"/>
  <c r="C151" i="69"/>
  <c r="H150" i="69"/>
  <c r="C150" i="69"/>
  <c r="H149" i="69"/>
  <c r="C149" i="69"/>
  <c r="L148" i="69"/>
  <c r="K148" i="69"/>
  <c r="J148" i="69"/>
  <c r="I148" i="69"/>
  <c r="H148" i="69" s="1"/>
  <c r="G148" i="69"/>
  <c r="F148" i="69"/>
  <c r="E148" i="69"/>
  <c r="D148" i="69"/>
  <c r="C148" i="69"/>
  <c r="H147" i="69"/>
  <c r="C147" i="69"/>
  <c r="H146" i="69"/>
  <c r="C146" i="69"/>
  <c r="H145" i="69"/>
  <c r="C145" i="69"/>
  <c r="H144" i="69"/>
  <c r="C144" i="69"/>
  <c r="H143" i="69"/>
  <c r="C143" i="69"/>
  <c r="H142" i="69"/>
  <c r="C142" i="69"/>
  <c r="L141" i="69"/>
  <c r="K141" i="69"/>
  <c r="J141" i="69"/>
  <c r="I141" i="69"/>
  <c r="H141" i="69" s="1"/>
  <c r="G141" i="69"/>
  <c r="F141" i="69"/>
  <c r="E141" i="69"/>
  <c r="D141" i="69"/>
  <c r="C141" i="69"/>
  <c r="H140" i="69"/>
  <c r="C140" i="69"/>
  <c r="H139" i="69"/>
  <c r="C139" i="69"/>
  <c r="L138" i="69"/>
  <c r="K138" i="69"/>
  <c r="J138" i="69"/>
  <c r="I138" i="69"/>
  <c r="H138" i="69" s="1"/>
  <c r="G138" i="69"/>
  <c r="F138" i="69"/>
  <c r="E138" i="69"/>
  <c r="D138" i="69"/>
  <c r="C138" i="69"/>
  <c r="H137" i="69"/>
  <c r="C137" i="69"/>
  <c r="H136" i="69"/>
  <c r="C136" i="69"/>
  <c r="H135" i="69"/>
  <c r="C135" i="69"/>
  <c r="H134" i="69"/>
  <c r="C134" i="69"/>
  <c r="L133" i="69"/>
  <c r="K133" i="69"/>
  <c r="J133" i="69"/>
  <c r="I133" i="69"/>
  <c r="H133" i="69" s="1"/>
  <c r="G133" i="69"/>
  <c r="F133" i="69"/>
  <c r="E133" i="69"/>
  <c r="D133" i="69"/>
  <c r="C133" i="69"/>
  <c r="H132" i="69"/>
  <c r="C132" i="69"/>
  <c r="H131" i="69"/>
  <c r="C131" i="69"/>
  <c r="H130" i="69"/>
  <c r="C130" i="69"/>
  <c r="L129" i="69"/>
  <c r="K129" i="69"/>
  <c r="J129" i="69"/>
  <c r="I129" i="69"/>
  <c r="H129" i="69" s="1"/>
  <c r="G129" i="69"/>
  <c r="F129" i="69"/>
  <c r="E129" i="69"/>
  <c r="D129" i="69"/>
  <c r="C129" i="69"/>
  <c r="L128" i="69"/>
  <c r="K128" i="69"/>
  <c r="J128" i="69"/>
  <c r="I128" i="69"/>
  <c r="H128" i="69"/>
  <c r="G128" i="69"/>
  <c r="F128" i="69"/>
  <c r="E128" i="69"/>
  <c r="D128" i="69"/>
  <c r="C128" i="69" s="1"/>
  <c r="H127" i="69"/>
  <c r="C127" i="69"/>
  <c r="L126" i="69"/>
  <c r="K126" i="69"/>
  <c r="J126" i="69"/>
  <c r="I126" i="69"/>
  <c r="H126" i="69"/>
  <c r="G126" i="69"/>
  <c r="F126" i="69"/>
  <c r="E126" i="69"/>
  <c r="D126" i="69"/>
  <c r="C126" i="69"/>
  <c r="H125" i="69"/>
  <c r="C125" i="69"/>
  <c r="H124" i="69"/>
  <c r="C124" i="69"/>
  <c r="H123" i="69"/>
  <c r="C123" i="69"/>
  <c r="H122" i="69"/>
  <c r="C122" i="69"/>
  <c r="H121" i="69"/>
  <c r="C121" i="69"/>
  <c r="L120" i="69"/>
  <c r="K120" i="69"/>
  <c r="J120" i="69"/>
  <c r="I120" i="69"/>
  <c r="H120" i="69"/>
  <c r="G120" i="69"/>
  <c r="F120" i="69"/>
  <c r="E120" i="69"/>
  <c r="D120" i="69"/>
  <c r="C120" i="69" s="1"/>
  <c r="H119" i="69"/>
  <c r="C119" i="69"/>
  <c r="H118" i="69"/>
  <c r="C118" i="69"/>
  <c r="H117" i="69"/>
  <c r="C117" i="69"/>
  <c r="H116" i="69"/>
  <c r="C116" i="69"/>
  <c r="H115" i="69"/>
  <c r="C115" i="69"/>
  <c r="L114" i="69"/>
  <c r="K114" i="69"/>
  <c r="J114" i="69"/>
  <c r="I114" i="69"/>
  <c r="H114" i="69"/>
  <c r="G114" i="69"/>
  <c r="F114" i="69"/>
  <c r="E114" i="69"/>
  <c r="D114" i="69"/>
  <c r="C114" i="69" s="1"/>
  <c r="H113" i="69"/>
  <c r="C113" i="69"/>
  <c r="H112" i="69"/>
  <c r="C112" i="69"/>
  <c r="H111" i="69"/>
  <c r="C111" i="69"/>
  <c r="L110" i="69"/>
  <c r="K110" i="69"/>
  <c r="J110" i="69"/>
  <c r="I110" i="69"/>
  <c r="H110" i="69"/>
  <c r="G110" i="69"/>
  <c r="F110" i="69"/>
  <c r="E110" i="69"/>
  <c r="D110" i="69"/>
  <c r="C110" i="69" s="1"/>
  <c r="H109" i="69"/>
  <c r="C109" i="69"/>
  <c r="H108" i="69"/>
  <c r="C108" i="69"/>
  <c r="H107" i="69"/>
  <c r="C107" i="69"/>
  <c r="H106" i="69"/>
  <c r="C106" i="69"/>
  <c r="H105" i="69"/>
  <c r="C105" i="69"/>
  <c r="H104" i="69"/>
  <c r="C104" i="69"/>
  <c r="H103" i="69"/>
  <c r="C103" i="69"/>
  <c r="H102" i="69"/>
  <c r="C102" i="69"/>
  <c r="L101" i="69"/>
  <c r="K101" i="69"/>
  <c r="J101" i="69"/>
  <c r="I101" i="69"/>
  <c r="H101" i="69"/>
  <c r="G101" i="69"/>
  <c r="F101" i="69"/>
  <c r="E101" i="69"/>
  <c r="D101" i="69"/>
  <c r="C101" i="69" s="1"/>
  <c r="H100" i="69"/>
  <c r="C100" i="69"/>
  <c r="H99" i="69"/>
  <c r="C99" i="69"/>
  <c r="H98" i="69"/>
  <c r="C98" i="69"/>
  <c r="H97" i="69"/>
  <c r="C97" i="69"/>
  <c r="H96" i="69"/>
  <c r="C96" i="69"/>
  <c r="H95" i="69"/>
  <c r="C95" i="69"/>
  <c r="H94" i="69"/>
  <c r="C94" i="69"/>
  <c r="L93" i="69"/>
  <c r="K93" i="69"/>
  <c r="J93" i="69"/>
  <c r="I93" i="69"/>
  <c r="H93" i="69"/>
  <c r="G93" i="69"/>
  <c r="F93" i="69"/>
  <c r="E93" i="69"/>
  <c r="D93" i="69"/>
  <c r="C93" i="69" s="1"/>
  <c r="H92" i="69"/>
  <c r="C92" i="69"/>
  <c r="H91" i="69"/>
  <c r="C91" i="69"/>
  <c r="H90" i="69"/>
  <c r="C90" i="69"/>
  <c r="H89" i="69"/>
  <c r="C89" i="69"/>
  <c r="H88" i="69"/>
  <c r="C88" i="69"/>
  <c r="L87" i="69"/>
  <c r="K87" i="69"/>
  <c r="J87" i="69"/>
  <c r="I87" i="69"/>
  <c r="H87" i="69"/>
  <c r="G87" i="69"/>
  <c r="F87" i="69"/>
  <c r="E87" i="69"/>
  <c r="D87" i="69"/>
  <c r="C87" i="69" s="1"/>
  <c r="H86" i="69"/>
  <c r="C86" i="69"/>
  <c r="H85" i="69"/>
  <c r="C85" i="69"/>
  <c r="H84" i="69"/>
  <c r="C84" i="69"/>
  <c r="H83" i="69"/>
  <c r="C83" i="69"/>
  <c r="L82" i="69"/>
  <c r="K82" i="69"/>
  <c r="J82" i="69"/>
  <c r="I82" i="69"/>
  <c r="H82" i="69"/>
  <c r="G82" i="69"/>
  <c r="F82" i="69"/>
  <c r="E82" i="69"/>
  <c r="D82" i="69"/>
  <c r="C82" i="69" s="1"/>
  <c r="L81" i="69"/>
  <c r="K81" i="69"/>
  <c r="J81" i="69"/>
  <c r="I81" i="69"/>
  <c r="H81" i="69"/>
  <c r="G81" i="69"/>
  <c r="F81" i="69"/>
  <c r="E81" i="69"/>
  <c r="D81" i="69"/>
  <c r="C81" i="69" s="1"/>
  <c r="H80" i="69"/>
  <c r="C80" i="69"/>
  <c r="H79" i="69"/>
  <c r="C79" i="69"/>
  <c r="L78" i="69"/>
  <c r="K78" i="69"/>
  <c r="J78" i="69"/>
  <c r="I78" i="69"/>
  <c r="H78" i="69"/>
  <c r="G78" i="69"/>
  <c r="F78" i="69"/>
  <c r="E78" i="69"/>
  <c r="D78" i="69"/>
  <c r="C78" i="69" s="1"/>
  <c r="H77" i="69"/>
  <c r="C77" i="69"/>
  <c r="H76" i="69"/>
  <c r="C76" i="69"/>
  <c r="L75" i="69"/>
  <c r="K75" i="69"/>
  <c r="J75" i="69"/>
  <c r="I75" i="69"/>
  <c r="H75" i="69"/>
  <c r="G75" i="69"/>
  <c r="F75" i="69"/>
  <c r="E75" i="69"/>
  <c r="D75" i="69"/>
  <c r="C75" i="69" s="1"/>
  <c r="L74" i="69"/>
  <c r="K74" i="69"/>
  <c r="J74" i="69"/>
  <c r="I74" i="69"/>
  <c r="H74" i="69"/>
  <c r="G74" i="69"/>
  <c r="F74" i="69"/>
  <c r="E74" i="69"/>
  <c r="D74" i="69"/>
  <c r="C74" i="69" s="1"/>
  <c r="L73" i="69"/>
  <c r="K73" i="69"/>
  <c r="J73" i="69"/>
  <c r="I73" i="69"/>
  <c r="H73" i="69"/>
  <c r="G73" i="69"/>
  <c r="F73" i="69"/>
  <c r="E73" i="69"/>
  <c r="D73" i="69"/>
  <c r="C73" i="69" s="1"/>
  <c r="H72" i="69"/>
  <c r="C72" i="69"/>
  <c r="H71" i="69"/>
  <c r="C71" i="69"/>
  <c r="H70" i="69"/>
  <c r="C70" i="69"/>
  <c r="H69" i="69"/>
  <c r="C69" i="69"/>
  <c r="L68" i="69"/>
  <c r="K68" i="69"/>
  <c r="J68" i="69"/>
  <c r="I68" i="69"/>
  <c r="H68" i="69"/>
  <c r="G68" i="69"/>
  <c r="F68" i="69"/>
  <c r="E68" i="69"/>
  <c r="D68" i="69"/>
  <c r="C68" i="69" s="1"/>
  <c r="H67" i="69"/>
  <c r="C67" i="69"/>
  <c r="L66" i="69"/>
  <c r="K66" i="69"/>
  <c r="J66" i="69"/>
  <c r="I66" i="69"/>
  <c r="H66" i="69"/>
  <c r="G66" i="69"/>
  <c r="F66" i="69"/>
  <c r="E66" i="69"/>
  <c r="D66" i="69"/>
  <c r="C66" i="69" s="1"/>
  <c r="H65" i="69"/>
  <c r="C65" i="69"/>
  <c r="H64" i="69"/>
  <c r="C64" i="69"/>
  <c r="H63" i="69"/>
  <c r="C63" i="69"/>
  <c r="H62" i="69"/>
  <c r="C62" i="69"/>
  <c r="H61" i="69"/>
  <c r="C61" i="69"/>
  <c r="H60" i="69"/>
  <c r="C60" i="69"/>
  <c r="H59" i="69"/>
  <c r="C59" i="69"/>
  <c r="H58" i="69"/>
  <c r="C58" i="69"/>
  <c r="L57" i="69"/>
  <c r="K57" i="69"/>
  <c r="J57" i="69"/>
  <c r="I57" i="69"/>
  <c r="H57" i="69"/>
  <c r="G57" i="69"/>
  <c r="F57" i="69"/>
  <c r="E57" i="69"/>
  <c r="D57" i="69"/>
  <c r="C57" i="69" s="1"/>
  <c r="H56" i="69"/>
  <c r="C56" i="69"/>
  <c r="H55" i="69"/>
  <c r="C55" i="69"/>
  <c r="L54" i="69"/>
  <c r="K54" i="69"/>
  <c r="J54" i="69"/>
  <c r="I54" i="69"/>
  <c r="H54" i="69"/>
  <c r="G54" i="69"/>
  <c r="F54" i="69"/>
  <c r="E54" i="69"/>
  <c r="D54" i="69"/>
  <c r="C54" i="69" s="1"/>
  <c r="L53" i="69"/>
  <c r="K53" i="69"/>
  <c r="J53" i="69"/>
  <c r="I53" i="69"/>
  <c r="H53" i="69"/>
  <c r="G53" i="69"/>
  <c r="F53" i="69"/>
  <c r="E53" i="69"/>
  <c r="D53" i="69"/>
  <c r="C53" i="69" s="1"/>
  <c r="L52" i="69"/>
  <c r="K52" i="69"/>
  <c r="J52" i="69"/>
  <c r="I52" i="69"/>
  <c r="H52" i="69"/>
  <c r="G52" i="69"/>
  <c r="F52" i="69"/>
  <c r="E52" i="69"/>
  <c r="D52" i="69"/>
  <c r="C52" i="69" s="1"/>
  <c r="L51" i="69"/>
  <c r="K51" i="69"/>
  <c r="J51" i="69"/>
  <c r="I51" i="69"/>
  <c r="H51" i="69"/>
  <c r="G51" i="69"/>
  <c r="F51" i="69"/>
  <c r="E51" i="69"/>
  <c r="D51" i="69"/>
  <c r="C51" i="69" s="1"/>
  <c r="L50" i="69"/>
  <c r="K50" i="69"/>
  <c r="J50" i="69"/>
  <c r="J300" i="69" s="1"/>
  <c r="I50" i="69"/>
  <c r="I300" i="69" s="1"/>
  <c r="H300" i="69" s="1"/>
  <c r="H50" i="69"/>
  <c r="G50" i="69"/>
  <c r="F50" i="69"/>
  <c r="E50" i="69"/>
  <c r="E300" i="69" s="1"/>
  <c r="D50" i="69"/>
  <c r="D300" i="69" s="1"/>
  <c r="L49" i="69"/>
  <c r="K49" i="69"/>
  <c r="J49" i="69"/>
  <c r="I49" i="69"/>
  <c r="H49" i="69"/>
  <c r="G49" i="69"/>
  <c r="F49" i="69"/>
  <c r="E49" i="69"/>
  <c r="D49" i="69"/>
  <c r="C49" i="69" s="1"/>
  <c r="H46" i="69"/>
  <c r="C46" i="69"/>
  <c r="H45" i="69"/>
  <c r="C45" i="69"/>
  <c r="L44" i="69"/>
  <c r="L300" i="69" s="1"/>
  <c r="G44" i="69"/>
  <c r="G300" i="69" s="1"/>
  <c r="H43" i="69"/>
  <c r="C43" i="69"/>
  <c r="I42" i="69"/>
  <c r="H42" i="69" s="1"/>
  <c r="D42" i="69"/>
  <c r="C42" i="69" s="1"/>
  <c r="H41" i="69"/>
  <c r="C41" i="69"/>
  <c r="H40" i="69"/>
  <c r="C40" i="69"/>
  <c r="H39" i="69"/>
  <c r="C39" i="69"/>
  <c r="H38" i="69"/>
  <c r="C38" i="69"/>
  <c r="K37" i="69"/>
  <c r="H37" i="69" s="1"/>
  <c r="F37" i="69"/>
  <c r="C37" i="69" s="1"/>
  <c r="H36" i="69"/>
  <c r="C36" i="69"/>
  <c r="H35" i="69"/>
  <c r="C35" i="69"/>
  <c r="K34" i="69"/>
  <c r="H34" i="69" s="1"/>
  <c r="F34" i="69"/>
  <c r="C34" i="69" s="1"/>
  <c r="H33" i="69"/>
  <c r="C33" i="69"/>
  <c r="K32" i="69"/>
  <c r="H32" i="69" s="1"/>
  <c r="F32" i="69"/>
  <c r="C32" i="69" s="1"/>
  <c r="H31" i="69"/>
  <c r="C31" i="69"/>
  <c r="H30" i="69"/>
  <c r="C30" i="69"/>
  <c r="H29" i="69"/>
  <c r="C29" i="69"/>
  <c r="K28" i="69"/>
  <c r="H28" i="69" s="1"/>
  <c r="F28" i="69"/>
  <c r="C28" i="69" s="1"/>
  <c r="K27" i="69"/>
  <c r="K300" i="69" s="1"/>
  <c r="F27" i="69"/>
  <c r="F300" i="69" s="1"/>
  <c r="H26" i="69"/>
  <c r="C26" i="69"/>
  <c r="H25" i="69"/>
  <c r="C25" i="69"/>
  <c r="H24" i="69"/>
  <c r="C24" i="69"/>
  <c r="H23" i="69"/>
  <c r="C23" i="69"/>
  <c r="L22" i="69"/>
  <c r="L303" i="69" s="1"/>
  <c r="L302" i="69" s="1"/>
  <c r="K22" i="69"/>
  <c r="K303" i="69" s="1"/>
  <c r="K302" i="69" s="1"/>
  <c r="J22" i="69"/>
  <c r="J303" i="69" s="1"/>
  <c r="J302" i="69" s="1"/>
  <c r="I22" i="69"/>
  <c r="I303" i="69" s="1"/>
  <c r="I302" i="69" s="1"/>
  <c r="H22" i="69"/>
  <c r="H303" i="69" s="1"/>
  <c r="H302" i="69" s="1"/>
  <c r="G22" i="69"/>
  <c r="G303" i="69" s="1"/>
  <c r="G302" i="69" s="1"/>
  <c r="F22" i="69"/>
  <c r="F303" i="69" s="1"/>
  <c r="F302" i="69" s="1"/>
  <c r="E22" i="69"/>
  <c r="E303" i="69" s="1"/>
  <c r="E302" i="69" s="1"/>
  <c r="D22" i="69"/>
  <c r="D303" i="69" s="1"/>
  <c r="D302" i="69" s="1"/>
  <c r="L21" i="69"/>
  <c r="J21" i="69"/>
  <c r="I21" i="69"/>
  <c r="G21" i="69"/>
  <c r="F21" i="69"/>
  <c r="E21" i="69"/>
  <c r="D21" i="69"/>
  <c r="C21" i="69" s="1"/>
  <c r="H315" i="68"/>
  <c r="C315" i="68"/>
  <c r="H313" i="68"/>
  <c r="C313" i="68"/>
  <c r="H311" i="68"/>
  <c r="C311" i="68"/>
  <c r="H310" i="68"/>
  <c r="C310" i="68"/>
  <c r="H309" i="68"/>
  <c r="C309" i="68"/>
  <c r="H308" i="68"/>
  <c r="C308" i="68"/>
  <c r="H307" i="68"/>
  <c r="C307" i="68"/>
  <c r="H306" i="68"/>
  <c r="C306" i="68"/>
  <c r="L305" i="68"/>
  <c r="K305" i="68"/>
  <c r="J305" i="68"/>
  <c r="I305" i="68"/>
  <c r="H305" i="68"/>
  <c r="G305" i="68"/>
  <c r="F305" i="68"/>
  <c r="E305" i="68"/>
  <c r="D305" i="68"/>
  <c r="C305" i="68"/>
  <c r="H297" i="68"/>
  <c r="C297" i="68"/>
  <c r="H296" i="68"/>
  <c r="C296" i="68"/>
  <c r="L295" i="68"/>
  <c r="L298" i="68" s="1"/>
  <c r="K295" i="68"/>
  <c r="K298" i="68" s="1"/>
  <c r="J295" i="68"/>
  <c r="J298" i="68" s="1"/>
  <c r="I295" i="68"/>
  <c r="I298" i="68" s="1"/>
  <c r="H295" i="68"/>
  <c r="G295" i="68"/>
  <c r="G298" i="68" s="1"/>
  <c r="F295" i="68"/>
  <c r="F298" i="68" s="1"/>
  <c r="E295" i="68"/>
  <c r="E298" i="68" s="1"/>
  <c r="D295" i="68"/>
  <c r="D298" i="68" s="1"/>
  <c r="H294" i="68"/>
  <c r="C294" i="68"/>
  <c r="H293" i="68"/>
  <c r="C293" i="68"/>
  <c r="H292" i="68"/>
  <c r="C292" i="68"/>
  <c r="H291" i="68"/>
  <c r="C291" i="68"/>
  <c r="L290" i="68"/>
  <c r="K290" i="68"/>
  <c r="J290" i="68"/>
  <c r="I290" i="68"/>
  <c r="H290" i="68"/>
  <c r="G290" i="68"/>
  <c r="F290" i="68"/>
  <c r="E290" i="68"/>
  <c r="D290" i="68"/>
  <c r="C290" i="68" s="1"/>
  <c r="H289" i="68"/>
  <c r="C289" i="68"/>
  <c r="H288" i="68"/>
  <c r="C288" i="68"/>
  <c r="H287" i="68"/>
  <c r="C287" i="68"/>
  <c r="L286" i="68"/>
  <c r="K286" i="68"/>
  <c r="J286" i="68"/>
  <c r="I286" i="68"/>
  <c r="H286" i="68"/>
  <c r="G286" i="68"/>
  <c r="F286" i="68"/>
  <c r="E286" i="68"/>
  <c r="D286" i="68"/>
  <c r="C286" i="68" s="1"/>
  <c r="H285" i="68"/>
  <c r="C285" i="68"/>
  <c r="L284" i="68"/>
  <c r="K284" i="68"/>
  <c r="J284" i="68"/>
  <c r="I284" i="68"/>
  <c r="H284" i="68"/>
  <c r="G284" i="68"/>
  <c r="F284" i="68"/>
  <c r="E284" i="68"/>
  <c r="D284" i="68"/>
  <c r="C284" i="68" s="1"/>
  <c r="L283" i="68"/>
  <c r="K283" i="68"/>
  <c r="J283" i="68"/>
  <c r="I283" i="68"/>
  <c r="H283" i="68"/>
  <c r="G283" i="68"/>
  <c r="F283" i="68"/>
  <c r="E283" i="68"/>
  <c r="D283" i="68"/>
  <c r="C283" i="68" s="1"/>
  <c r="H282" i="68"/>
  <c r="C282" i="68"/>
  <c r="H281" i="68"/>
  <c r="C281" i="68"/>
  <c r="H280" i="68"/>
  <c r="C280" i="68"/>
  <c r="L279" i="68"/>
  <c r="K279" i="68"/>
  <c r="J279" i="68"/>
  <c r="I279" i="68"/>
  <c r="H279" i="68"/>
  <c r="G279" i="68"/>
  <c r="F279" i="68"/>
  <c r="E279" i="68"/>
  <c r="D279" i="68"/>
  <c r="C279" i="68" s="1"/>
  <c r="H278" i="68"/>
  <c r="C278" i="68"/>
  <c r="H277" i="68"/>
  <c r="C277" i="68"/>
  <c r="H276" i="68"/>
  <c r="C276" i="68"/>
  <c r="L275" i="68"/>
  <c r="K275" i="68"/>
  <c r="J275" i="68"/>
  <c r="I275" i="68"/>
  <c r="H275" i="68"/>
  <c r="G275" i="68"/>
  <c r="F275" i="68"/>
  <c r="E275" i="68"/>
  <c r="D275" i="68"/>
  <c r="C275" i="68" s="1"/>
  <c r="L274" i="68"/>
  <c r="K274" i="68"/>
  <c r="J274" i="68"/>
  <c r="I274" i="68"/>
  <c r="H274" i="68"/>
  <c r="G274" i="68"/>
  <c r="F274" i="68"/>
  <c r="E274" i="68"/>
  <c r="D274" i="68"/>
  <c r="C274" i="68" s="1"/>
  <c r="H273" i="68"/>
  <c r="C273" i="68"/>
  <c r="H272" i="68"/>
  <c r="C272" i="68"/>
  <c r="H271" i="68"/>
  <c r="C271" i="68"/>
  <c r="L270" i="68"/>
  <c r="K270" i="68"/>
  <c r="J270" i="68"/>
  <c r="I270" i="68"/>
  <c r="H270" i="68"/>
  <c r="G270" i="68"/>
  <c r="F270" i="68"/>
  <c r="E270" i="68"/>
  <c r="D270" i="68"/>
  <c r="C270" i="68" s="1"/>
  <c r="H269" i="68"/>
  <c r="C269" i="68"/>
  <c r="H268" i="68"/>
  <c r="C268" i="68"/>
  <c r="L267" i="68"/>
  <c r="K267" i="68"/>
  <c r="J267" i="68"/>
  <c r="I267" i="68"/>
  <c r="H267" i="68"/>
  <c r="G267" i="68"/>
  <c r="F267" i="68"/>
  <c r="E267" i="68"/>
  <c r="D267" i="68"/>
  <c r="C267" i="68" s="1"/>
  <c r="L266" i="68"/>
  <c r="K266" i="68"/>
  <c r="J266" i="68"/>
  <c r="I266" i="68"/>
  <c r="H266" i="68"/>
  <c r="G266" i="68"/>
  <c r="F266" i="68"/>
  <c r="E266" i="68"/>
  <c r="D266" i="68"/>
  <c r="C266" i="68" s="1"/>
  <c r="H265" i="68"/>
  <c r="C265" i="68"/>
  <c r="H264" i="68"/>
  <c r="C264" i="68"/>
  <c r="H263" i="68"/>
  <c r="C263" i="68"/>
  <c r="L262" i="68"/>
  <c r="K262" i="68"/>
  <c r="J262" i="68"/>
  <c r="I262" i="68"/>
  <c r="H262" i="68"/>
  <c r="G262" i="68"/>
  <c r="F262" i="68"/>
  <c r="E262" i="68"/>
  <c r="D262" i="68"/>
  <c r="C262" i="68" s="1"/>
  <c r="H261" i="68"/>
  <c r="C261" i="68"/>
  <c r="H260" i="68"/>
  <c r="C260" i="68"/>
  <c r="H259" i="68"/>
  <c r="C259" i="68"/>
  <c r="L258" i="68"/>
  <c r="K258" i="68"/>
  <c r="J258" i="68"/>
  <c r="I258" i="68"/>
  <c r="H258" i="68"/>
  <c r="G258" i="68"/>
  <c r="F258" i="68"/>
  <c r="E258" i="68"/>
  <c r="D258" i="68"/>
  <c r="C258" i="68" s="1"/>
  <c r="L257" i="68"/>
  <c r="K257" i="68"/>
  <c r="J257" i="68"/>
  <c r="I257" i="68"/>
  <c r="H257" i="68"/>
  <c r="G257" i="68"/>
  <c r="F257" i="68"/>
  <c r="E257" i="68"/>
  <c r="D257" i="68"/>
  <c r="C257" i="68" s="1"/>
  <c r="H256" i="68"/>
  <c r="C256" i="68"/>
  <c r="H255" i="68"/>
  <c r="C255" i="68"/>
  <c r="H254" i="68"/>
  <c r="C254" i="68"/>
  <c r="H253" i="68"/>
  <c r="C253" i="68"/>
  <c r="H252" i="68"/>
  <c r="C252" i="68"/>
  <c r="L251" i="68"/>
  <c r="K251" i="68"/>
  <c r="J251" i="68"/>
  <c r="I251" i="68"/>
  <c r="H251" i="68"/>
  <c r="G251" i="68"/>
  <c r="F251" i="68"/>
  <c r="E251" i="68"/>
  <c r="D251" i="68"/>
  <c r="C251" i="68" s="1"/>
  <c r="L250" i="68"/>
  <c r="K250" i="68"/>
  <c r="J250" i="68"/>
  <c r="I250" i="68"/>
  <c r="H250" i="68"/>
  <c r="G250" i="68"/>
  <c r="F250" i="68"/>
  <c r="E250" i="68"/>
  <c r="D250" i="68"/>
  <c r="C250" i="68" s="1"/>
  <c r="H249" i="68"/>
  <c r="C249" i="68"/>
  <c r="H248" i="68"/>
  <c r="C248" i="68"/>
  <c r="H247" i="68"/>
  <c r="C247" i="68"/>
  <c r="H246" i="68"/>
  <c r="C246" i="68"/>
  <c r="L245" i="68"/>
  <c r="K245" i="68"/>
  <c r="J245" i="68"/>
  <c r="I245" i="68"/>
  <c r="H245" i="68" s="1"/>
  <c r="G245" i="68"/>
  <c r="F245" i="68"/>
  <c r="E245" i="68"/>
  <c r="D245" i="68"/>
  <c r="C245" i="68" s="1"/>
  <c r="H244" i="68"/>
  <c r="C244" i="68"/>
  <c r="H243" i="68"/>
  <c r="C243" i="68"/>
  <c r="H242" i="68"/>
  <c r="C242" i="68"/>
  <c r="H241" i="68"/>
  <c r="C241" i="68"/>
  <c r="H240" i="68"/>
  <c r="C240" i="68"/>
  <c r="H239" i="68"/>
  <c r="C239" i="68"/>
  <c r="H238" i="68"/>
  <c r="C238" i="68"/>
  <c r="L237" i="68"/>
  <c r="K237" i="68"/>
  <c r="J237" i="68"/>
  <c r="I237" i="68"/>
  <c r="H237" i="68"/>
  <c r="G237" i="68"/>
  <c r="F237" i="68"/>
  <c r="E237" i="68"/>
  <c r="D237" i="68"/>
  <c r="C237" i="68" s="1"/>
  <c r="H236" i="68"/>
  <c r="C236" i="68"/>
  <c r="H235" i="68"/>
  <c r="C235" i="68"/>
  <c r="L234" i="68"/>
  <c r="K234" i="68"/>
  <c r="J234" i="68"/>
  <c r="I234" i="68"/>
  <c r="H234" i="68"/>
  <c r="G234" i="68"/>
  <c r="F234" i="68"/>
  <c r="E234" i="68"/>
  <c r="D234" i="68"/>
  <c r="C234" i="68" s="1"/>
  <c r="H233" i="68"/>
  <c r="C233" i="68"/>
  <c r="L232" i="68"/>
  <c r="K232" i="68"/>
  <c r="J232" i="68"/>
  <c r="I232" i="68"/>
  <c r="H232" i="68"/>
  <c r="G232" i="68"/>
  <c r="F232" i="68"/>
  <c r="E232" i="68"/>
  <c r="D232" i="68"/>
  <c r="C232" i="68" s="1"/>
  <c r="L231" i="68"/>
  <c r="K231" i="68"/>
  <c r="J231" i="68"/>
  <c r="I231" i="68"/>
  <c r="H231" i="68"/>
  <c r="G231" i="68"/>
  <c r="F231" i="68"/>
  <c r="E231" i="68"/>
  <c r="D231" i="68"/>
  <c r="C231" i="68" s="1"/>
  <c r="H230" i="68"/>
  <c r="C230" i="68"/>
  <c r="L229" i="68"/>
  <c r="K229" i="68"/>
  <c r="J229" i="68"/>
  <c r="I229" i="68"/>
  <c r="H229" i="68"/>
  <c r="G229" i="68"/>
  <c r="F229" i="68"/>
  <c r="E229" i="68"/>
  <c r="D229" i="68"/>
  <c r="C229" i="68" s="1"/>
  <c r="H228" i="68"/>
  <c r="C228" i="68"/>
  <c r="L227" i="68"/>
  <c r="K227" i="68"/>
  <c r="J227" i="68"/>
  <c r="I227" i="68"/>
  <c r="H227" i="68"/>
  <c r="G227" i="68"/>
  <c r="F227" i="68"/>
  <c r="E227" i="68"/>
  <c r="D227" i="68"/>
  <c r="C227" i="68" s="1"/>
  <c r="H226" i="68"/>
  <c r="C226" i="68"/>
  <c r="H225" i="68"/>
  <c r="C225" i="68"/>
  <c r="L224" i="68"/>
  <c r="K224" i="68"/>
  <c r="J224" i="68"/>
  <c r="I224" i="68"/>
  <c r="H224" i="68"/>
  <c r="G224" i="68"/>
  <c r="F224" i="68"/>
  <c r="E224" i="68"/>
  <c r="D224" i="68"/>
  <c r="C224" i="68" s="1"/>
  <c r="H223" i="68"/>
  <c r="C223" i="68"/>
  <c r="H222" i="68"/>
  <c r="C222" i="68"/>
  <c r="H221" i="68"/>
  <c r="C221" i="68"/>
  <c r="H220" i="68"/>
  <c r="C220" i="68"/>
  <c r="H219" i="68"/>
  <c r="C219" i="68"/>
  <c r="H218" i="68"/>
  <c r="C218" i="68"/>
  <c r="H217" i="68"/>
  <c r="C217" i="68"/>
  <c r="H216" i="68"/>
  <c r="C216" i="68"/>
  <c r="H215" i="68"/>
  <c r="C215" i="68"/>
  <c r="H214" i="68"/>
  <c r="C214" i="68"/>
  <c r="L213" i="68"/>
  <c r="K213" i="68"/>
  <c r="J213" i="68"/>
  <c r="I213" i="68"/>
  <c r="H213" i="68"/>
  <c r="G213" i="68"/>
  <c r="F213" i="68"/>
  <c r="E213" i="68"/>
  <c r="D213" i="68"/>
  <c r="C213" i="68" s="1"/>
  <c r="H212" i="68"/>
  <c r="C212" i="68"/>
  <c r="H211" i="68"/>
  <c r="C211" i="68"/>
  <c r="H210" i="68"/>
  <c r="C210" i="68"/>
  <c r="H209" i="68"/>
  <c r="C209" i="68"/>
  <c r="H208" i="68"/>
  <c r="C208" i="68"/>
  <c r="H207" i="68"/>
  <c r="C207" i="68"/>
  <c r="H206" i="68"/>
  <c r="C206" i="68"/>
  <c r="H205" i="68"/>
  <c r="C205" i="68"/>
  <c r="H204" i="68"/>
  <c r="C204" i="68"/>
  <c r="H203" i="68"/>
  <c r="C203" i="68"/>
  <c r="L202" i="68"/>
  <c r="K202" i="68"/>
  <c r="J202" i="68"/>
  <c r="I202" i="68"/>
  <c r="H202" i="68"/>
  <c r="G202" i="68"/>
  <c r="F202" i="68"/>
  <c r="E202" i="68"/>
  <c r="D202" i="68"/>
  <c r="C202" i="68" s="1"/>
  <c r="L201" i="68"/>
  <c r="K201" i="68"/>
  <c r="J201" i="68"/>
  <c r="I201" i="68"/>
  <c r="H201" i="68"/>
  <c r="G201" i="68"/>
  <c r="F201" i="68"/>
  <c r="E201" i="68"/>
  <c r="D201" i="68"/>
  <c r="C201" i="68"/>
  <c r="H200" i="68"/>
  <c r="C200" i="68"/>
  <c r="H199" i="68"/>
  <c r="C199" i="68"/>
  <c r="H198" i="68"/>
  <c r="C198" i="68"/>
  <c r="H197" i="68"/>
  <c r="C197" i="68"/>
  <c r="H196" i="68"/>
  <c r="C196" i="68"/>
  <c r="L195" i="68"/>
  <c r="K195" i="68"/>
  <c r="J195" i="68"/>
  <c r="I195" i="68"/>
  <c r="H195" i="68" s="1"/>
  <c r="G195" i="68"/>
  <c r="F195" i="68"/>
  <c r="E195" i="68"/>
  <c r="D195" i="68"/>
  <c r="C195" i="68"/>
  <c r="H194" i="68"/>
  <c r="C194" i="68"/>
  <c r="L193" i="68"/>
  <c r="K193" i="68"/>
  <c r="J193" i="68"/>
  <c r="I193" i="68"/>
  <c r="H193" i="68" s="1"/>
  <c r="G193" i="68"/>
  <c r="F193" i="68"/>
  <c r="E193" i="68"/>
  <c r="D193" i="68"/>
  <c r="C193" i="68"/>
  <c r="L192" i="68"/>
  <c r="K192" i="68"/>
  <c r="J192" i="68"/>
  <c r="I192" i="68"/>
  <c r="H192" i="68" s="1"/>
  <c r="G192" i="68"/>
  <c r="F192" i="68"/>
  <c r="E192" i="68"/>
  <c r="D192" i="68"/>
  <c r="C192" i="68"/>
  <c r="L191" i="68"/>
  <c r="K191" i="68"/>
  <c r="J191" i="68"/>
  <c r="I191" i="68"/>
  <c r="H191" i="68" s="1"/>
  <c r="G191" i="68"/>
  <c r="F191" i="68"/>
  <c r="E191" i="68"/>
  <c r="D191" i="68"/>
  <c r="C191" i="68"/>
  <c r="H190" i="68"/>
  <c r="C190" i="68"/>
  <c r="L189" i="68"/>
  <c r="K189" i="68"/>
  <c r="J189" i="68"/>
  <c r="I189" i="68"/>
  <c r="H189" i="68" s="1"/>
  <c r="G189" i="68"/>
  <c r="F189" i="68"/>
  <c r="E189" i="68"/>
  <c r="D189" i="68"/>
  <c r="C189" i="68"/>
  <c r="L188" i="68"/>
  <c r="K188" i="68"/>
  <c r="J188" i="68"/>
  <c r="I188" i="68"/>
  <c r="H188" i="68" s="1"/>
  <c r="G188" i="68"/>
  <c r="F188" i="68"/>
  <c r="E188" i="68"/>
  <c r="D188" i="68"/>
  <c r="C188" i="68"/>
  <c r="H187" i="68"/>
  <c r="C187" i="68"/>
  <c r="H186" i="68"/>
  <c r="C186" i="68"/>
  <c r="L185" i="68"/>
  <c r="K185" i="68"/>
  <c r="J185" i="68"/>
  <c r="I185" i="68"/>
  <c r="H185" i="68" s="1"/>
  <c r="G185" i="68"/>
  <c r="F185" i="68"/>
  <c r="E185" i="68"/>
  <c r="D185" i="68"/>
  <c r="C185" i="68"/>
  <c r="L184" i="68"/>
  <c r="K184" i="68"/>
  <c r="J184" i="68"/>
  <c r="I184" i="68"/>
  <c r="H184" i="68" s="1"/>
  <c r="G184" i="68"/>
  <c r="F184" i="68"/>
  <c r="E184" i="68"/>
  <c r="D184" i="68"/>
  <c r="C184" i="68"/>
  <c r="H183" i="68"/>
  <c r="C183" i="68"/>
  <c r="H182" i="68"/>
  <c r="C182" i="68"/>
  <c r="L181" i="68"/>
  <c r="K181" i="68"/>
  <c r="J181" i="68"/>
  <c r="I181" i="68"/>
  <c r="H181" i="68" s="1"/>
  <c r="G181" i="68"/>
  <c r="F181" i="68"/>
  <c r="E181" i="68"/>
  <c r="D181" i="68"/>
  <c r="C181" i="68"/>
  <c r="H180" i="68"/>
  <c r="C180" i="68"/>
  <c r="H179" i="68"/>
  <c r="C179" i="68"/>
  <c r="H178" i="68"/>
  <c r="C178" i="68"/>
  <c r="H177" i="68"/>
  <c r="C177" i="68"/>
  <c r="L176" i="68"/>
  <c r="K176" i="68"/>
  <c r="J176" i="68"/>
  <c r="I176" i="68"/>
  <c r="H176" i="68" s="1"/>
  <c r="G176" i="68"/>
  <c r="F176" i="68"/>
  <c r="E176" i="68"/>
  <c r="D176" i="68"/>
  <c r="C176" i="68"/>
  <c r="H175" i="68"/>
  <c r="C175" i="68"/>
  <c r="H174" i="68"/>
  <c r="C174" i="68"/>
  <c r="H173" i="68"/>
  <c r="C173" i="68"/>
  <c r="L172" i="68"/>
  <c r="K172" i="68"/>
  <c r="J172" i="68"/>
  <c r="I172" i="68"/>
  <c r="H172" i="68" s="1"/>
  <c r="G172" i="68"/>
  <c r="F172" i="68"/>
  <c r="E172" i="68"/>
  <c r="D172" i="68"/>
  <c r="C172" i="68"/>
  <c r="L171" i="68"/>
  <c r="K171" i="68"/>
  <c r="J171" i="68"/>
  <c r="I171" i="68"/>
  <c r="H171" i="68" s="1"/>
  <c r="G171" i="68"/>
  <c r="F171" i="68"/>
  <c r="E171" i="68"/>
  <c r="D171" i="68"/>
  <c r="C171" i="68" s="1"/>
  <c r="L170" i="68"/>
  <c r="K170" i="68"/>
  <c r="J170" i="68"/>
  <c r="I170" i="68"/>
  <c r="H170" i="68"/>
  <c r="G170" i="68"/>
  <c r="F170" i="68"/>
  <c r="E170" i="68"/>
  <c r="D170" i="68"/>
  <c r="C170" i="68" s="1"/>
  <c r="H169" i="68"/>
  <c r="C169" i="68"/>
  <c r="H168" i="68"/>
  <c r="C168" i="68"/>
  <c r="H167" i="68"/>
  <c r="C167" i="68"/>
  <c r="H166" i="68"/>
  <c r="C166" i="68"/>
  <c r="H165" i="68"/>
  <c r="C165" i="68"/>
  <c r="H164" i="68"/>
  <c r="C164" i="68"/>
  <c r="L163" i="68"/>
  <c r="K163" i="68"/>
  <c r="J163" i="68"/>
  <c r="I163" i="68"/>
  <c r="H163" i="68"/>
  <c r="G163" i="68"/>
  <c r="F163" i="68"/>
  <c r="E163" i="68"/>
  <c r="D163" i="68"/>
  <c r="C163" i="68" s="1"/>
  <c r="L162" i="68"/>
  <c r="K162" i="68"/>
  <c r="J162" i="68"/>
  <c r="I162" i="68"/>
  <c r="H162" i="68"/>
  <c r="G162" i="68"/>
  <c r="F162" i="68"/>
  <c r="E162" i="68"/>
  <c r="D162" i="68"/>
  <c r="C162" i="68" s="1"/>
  <c r="H161" i="68"/>
  <c r="C161" i="68"/>
  <c r="H160" i="68"/>
  <c r="C160" i="68"/>
  <c r="H159" i="68"/>
  <c r="C159" i="68"/>
  <c r="H158" i="68"/>
  <c r="C158" i="68"/>
  <c r="L157" i="68"/>
  <c r="K157" i="68"/>
  <c r="J157" i="68"/>
  <c r="I157" i="68"/>
  <c r="H157" i="68"/>
  <c r="G157" i="68"/>
  <c r="F157" i="68"/>
  <c r="E157" i="68"/>
  <c r="D157" i="68"/>
  <c r="C157" i="68" s="1"/>
  <c r="H156" i="68"/>
  <c r="C156" i="68"/>
  <c r="H155" i="68"/>
  <c r="C155" i="68"/>
  <c r="H154" i="68"/>
  <c r="C154" i="68"/>
  <c r="H153" i="68"/>
  <c r="C153" i="68"/>
  <c r="H152" i="68"/>
  <c r="C152" i="68"/>
  <c r="H151" i="68"/>
  <c r="C151" i="68"/>
  <c r="H150" i="68"/>
  <c r="C150" i="68"/>
  <c r="H149" i="68"/>
  <c r="C149" i="68"/>
  <c r="L148" i="68"/>
  <c r="K148" i="68"/>
  <c r="J148" i="68"/>
  <c r="I148" i="68"/>
  <c r="H148" i="68"/>
  <c r="G148" i="68"/>
  <c r="F148" i="68"/>
  <c r="E148" i="68"/>
  <c r="D148" i="68"/>
  <c r="C148" i="68" s="1"/>
  <c r="H147" i="68"/>
  <c r="C147" i="68"/>
  <c r="H146" i="68"/>
  <c r="C146" i="68"/>
  <c r="H145" i="68"/>
  <c r="C145" i="68"/>
  <c r="H144" i="68"/>
  <c r="C144" i="68"/>
  <c r="H143" i="68"/>
  <c r="C143" i="68"/>
  <c r="H142" i="68"/>
  <c r="C142" i="68"/>
  <c r="L141" i="68"/>
  <c r="K141" i="68"/>
  <c r="J141" i="68"/>
  <c r="I141" i="68"/>
  <c r="H141" i="68"/>
  <c r="G141" i="68"/>
  <c r="F141" i="68"/>
  <c r="E141" i="68"/>
  <c r="D141" i="68"/>
  <c r="C141" i="68" s="1"/>
  <c r="H140" i="68"/>
  <c r="C140" i="68"/>
  <c r="H139" i="68"/>
  <c r="C139" i="68"/>
  <c r="L138" i="68"/>
  <c r="K138" i="68"/>
  <c r="J138" i="68"/>
  <c r="I138" i="68"/>
  <c r="H138" i="68"/>
  <c r="G138" i="68"/>
  <c r="F138" i="68"/>
  <c r="E138" i="68"/>
  <c r="D138" i="68"/>
  <c r="C138" i="68" s="1"/>
  <c r="H137" i="68"/>
  <c r="C137" i="68"/>
  <c r="H136" i="68"/>
  <c r="C136" i="68"/>
  <c r="H135" i="68"/>
  <c r="C135" i="68"/>
  <c r="H134" i="68"/>
  <c r="C134" i="68"/>
  <c r="L133" i="68"/>
  <c r="K133" i="68"/>
  <c r="J133" i="68"/>
  <c r="I133" i="68"/>
  <c r="H133" i="68"/>
  <c r="G133" i="68"/>
  <c r="F133" i="68"/>
  <c r="E133" i="68"/>
  <c r="D133" i="68"/>
  <c r="C133" i="68" s="1"/>
  <c r="H132" i="68"/>
  <c r="C132" i="68"/>
  <c r="H131" i="68"/>
  <c r="C131" i="68"/>
  <c r="H130" i="68"/>
  <c r="C130" i="68"/>
  <c r="L129" i="68"/>
  <c r="K129" i="68"/>
  <c r="J129" i="68"/>
  <c r="I129" i="68"/>
  <c r="H129" i="68"/>
  <c r="G129" i="68"/>
  <c r="F129" i="68"/>
  <c r="E129" i="68"/>
  <c r="D129" i="68"/>
  <c r="C129" i="68" s="1"/>
  <c r="L128" i="68"/>
  <c r="K128" i="68"/>
  <c r="J128" i="68"/>
  <c r="I128" i="68"/>
  <c r="H128" i="68"/>
  <c r="G128" i="68"/>
  <c r="F128" i="68"/>
  <c r="E128" i="68"/>
  <c r="D128" i="68"/>
  <c r="C128" i="68"/>
  <c r="H127" i="68"/>
  <c r="C127" i="68"/>
  <c r="L126" i="68"/>
  <c r="K126" i="68"/>
  <c r="J126" i="68"/>
  <c r="I126" i="68"/>
  <c r="H126" i="68"/>
  <c r="G126" i="68"/>
  <c r="F126" i="68"/>
  <c r="E126" i="68"/>
  <c r="D126" i="68"/>
  <c r="C126" i="68"/>
  <c r="H125" i="68"/>
  <c r="C125" i="68"/>
  <c r="H124" i="68"/>
  <c r="C124" i="68"/>
  <c r="H123" i="68"/>
  <c r="C123" i="68"/>
  <c r="H122" i="68"/>
  <c r="C122" i="68"/>
  <c r="H121" i="68"/>
  <c r="C121" i="68"/>
  <c r="L120" i="68"/>
  <c r="K120" i="68"/>
  <c r="J120" i="68"/>
  <c r="I120" i="68"/>
  <c r="H120" i="68" s="1"/>
  <c r="G120" i="68"/>
  <c r="F120" i="68"/>
  <c r="E120" i="68"/>
  <c r="D120" i="68"/>
  <c r="C120" i="68"/>
  <c r="H119" i="68"/>
  <c r="C119" i="68"/>
  <c r="H118" i="68"/>
  <c r="C118" i="68"/>
  <c r="H117" i="68"/>
  <c r="C117" i="68"/>
  <c r="H116" i="68"/>
  <c r="C116" i="68"/>
  <c r="H115" i="68"/>
  <c r="C115" i="68"/>
  <c r="L114" i="68"/>
  <c r="K114" i="68"/>
  <c r="J114" i="68"/>
  <c r="I114" i="68"/>
  <c r="H114" i="68" s="1"/>
  <c r="G114" i="68"/>
  <c r="F114" i="68"/>
  <c r="E114" i="68"/>
  <c r="D114" i="68"/>
  <c r="C114" i="68"/>
  <c r="H113" i="68"/>
  <c r="C113" i="68"/>
  <c r="H112" i="68"/>
  <c r="C112" i="68"/>
  <c r="H111" i="68"/>
  <c r="C111" i="68"/>
  <c r="L110" i="68"/>
  <c r="K110" i="68"/>
  <c r="J110" i="68"/>
  <c r="I110" i="68"/>
  <c r="H110" i="68" s="1"/>
  <c r="G110" i="68"/>
  <c r="F110" i="68"/>
  <c r="E110" i="68"/>
  <c r="D110" i="68"/>
  <c r="C110" i="68"/>
  <c r="H109" i="68"/>
  <c r="C109" i="68"/>
  <c r="H108" i="68"/>
  <c r="C108" i="68"/>
  <c r="H107" i="68"/>
  <c r="C107" i="68"/>
  <c r="H106" i="68"/>
  <c r="C106" i="68"/>
  <c r="H105" i="68"/>
  <c r="C105" i="68"/>
  <c r="H104" i="68"/>
  <c r="C104" i="68"/>
  <c r="H103" i="68"/>
  <c r="C103" i="68"/>
  <c r="H102" i="68"/>
  <c r="C102" i="68"/>
  <c r="L101" i="68"/>
  <c r="K101" i="68"/>
  <c r="J101" i="68"/>
  <c r="I101" i="68"/>
  <c r="H101" i="68" s="1"/>
  <c r="G101" i="68"/>
  <c r="F101" i="68"/>
  <c r="E101" i="68"/>
  <c r="D101" i="68"/>
  <c r="C101" i="68"/>
  <c r="H100" i="68"/>
  <c r="C100" i="68"/>
  <c r="H99" i="68"/>
  <c r="C99" i="68"/>
  <c r="H98" i="68"/>
  <c r="C98" i="68"/>
  <c r="H97" i="68"/>
  <c r="C97" i="68"/>
  <c r="H96" i="68"/>
  <c r="C96" i="68"/>
  <c r="H95" i="68"/>
  <c r="C95" i="68"/>
  <c r="H94" i="68"/>
  <c r="C94" i="68"/>
  <c r="L93" i="68"/>
  <c r="K93" i="68"/>
  <c r="J93" i="68"/>
  <c r="I93" i="68"/>
  <c r="H93" i="68" s="1"/>
  <c r="G93" i="68"/>
  <c r="F93" i="68"/>
  <c r="E93" i="68"/>
  <c r="D93" i="68"/>
  <c r="C93" i="68"/>
  <c r="H92" i="68"/>
  <c r="C92" i="68"/>
  <c r="H91" i="68"/>
  <c r="C91" i="68"/>
  <c r="H90" i="68"/>
  <c r="C90" i="68"/>
  <c r="H89" i="68"/>
  <c r="C89" i="68"/>
  <c r="H88" i="68"/>
  <c r="C88" i="68"/>
  <c r="L87" i="68"/>
  <c r="K87" i="68"/>
  <c r="J87" i="68"/>
  <c r="I87" i="68"/>
  <c r="H87" i="68" s="1"/>
  <c r="G87" i="68"/>
  <c r="F87" i="68"/>
  <c r="E87" i="68"/>
  <c r="D87" i="68"/>
  <c r="C87" i="68"/>
  <c r="H86" i="68"/>
  <c r="C86" i="68"/>
  <c r="H85" i="68"/>
  <c r="C85" i="68"/>
  <c r="H84" i="68"/>
  <c r="C84" i="68"/>
  <c r="H83" i="68"/>
  <c r="C83" i="68"/>
  <c r="L82" i="68"/>
  <c r="K82" i="68"/>
  <c r="J82" i="68"/>
  <c r="I82" i="68"/>
  <c r="H82" i="68" s="1"/>
  <c r="G82" i="68"/>
  <c r="F82" i="68"/>
  <c r="E82" i="68"/>
  <c r="D82" i="68"/>
  <c r="C82" i="68"/>
  <c r="L81" i="68"/>
  <c r="K81" i="68"/>
  <c r="J81" i="68"/>
  <c r="I81" i="68"/>
  <c r="H81" i="68"/>
  <c r="G81" i="68"/>
  <c r="F81" i="68"/>
  <c r="E81" i="68"/>
  <c r="D81" i="68"/>
  <c r="C81" i="68" s="1"/>
  <c r="H80" i="68"/>
  <c r="C80" i="68"/>
  <c r="H79" i="68"/>
  <c r="C79" i="68"/>
  <c r="L78" i="68"/>
  <c r="K78" i="68"/>
  <c r="J78" i="68"/>
  <c r="I78" i="68"/>
  <c r="H78" i="68"/>
  <c r="G78" i="68"/>
  <c r="F78" i="68"/>
  <c r="E78" i="68"/>
  <c r="D78" i="68"/>
  <c r="C78" i="68" s="1"/>
  <c r="H77" i="68"/>
  <c r="C77" i="68"/>
  <c r="H76" i="68"/>
  <c r="C76" i="68"/>
  <c r="L75" i="68"/>
  <c r="K75" i="68"/>
  <c r="J75" i="68"/>
  <c r="I75" i="68"/>
  <c r="H75" i="68"/>
  <c r="G75" i="68"/>
  <c r="F75" i="68"/>
  <c r="E75" i="68"/>
  <c r="D75" i="68"/>
  <c r="C75" i="68" s="1"/>
  <c r="L74" i="68"/>
  <c r="K74" i="68"/>
  <c r="J74" i="68"/>
  <c r="I74" i="68"/>
  <c r="H74" i="68"/>
  <c r="G74" i="68"/>
  <c r="F74" i="68"/>
  <c r="E74" i="68"/>
  <c r="D74" i="68"/>
  <c r="C74" i="68" s="1"/>
  <c r="L73" i="68"/>
  <c r="K73" i="68"/>
  <c r="J73" i="68"/>
  <c r="I73" i="68"/>
  <c r="H73" i="68"/>
  <c r="G73" i="68"/>
  <c r="F73" i="68"/>
  <c r="E73" i="68"/>
  <c r="D73" i="68"/>
  <c r="C73" i="68" s="1"/>
  <c r="H72" i="68"/>
  <c r="C72" i="68"/>
  <c r="H71" i="68"/>
  <c r="C71" i="68"/>
  <c r="H70" i="68"/>
  <c r="C70" i="68"/>
  <c r="H69" i="68"/>
  <c r="C69" i="68"/>
  <c r="L68" i="68"/>
  <c r="K68" i="68"/>
  <c r="J68" i="68"/>
  <c r="I68" i="68"/>
  <c r="H68" i="68"/>
  <c r="G68" i="68"/>
  <c r="F68" i="68"/>
  <c r="E68" i="68"/>
  <c r="D68" i="68"/>
  <c r="C68" i="68" s="1"/>
  <c r="H67" i="68"/>
  <c r="C67" i="68"/>
  <c r="L66" i="68"/>
  <c r="K66" i="68"/>
  <c r="J66" i="68"/>
  <c r="I66" i="68"/>
  <c r="H66" i="68"/>
  <c r="G66" i="68"/>
  <c r="F66" i="68"/>
  <c r="E66" i="68"/>
  <c r="D66" i="68"/>
  <c r="C66" i="68" s="1"/>
  <c r="H65" i="68"/>
  <c r="C65" i="68"/>
  <c r="H64" i="68"/>
  <c r="C64" i="68"/>
  <c r="H63" i="68"/>
  <c r="C63" i="68"/>
  <c r="H62" i="68"/>
  <c r="C62" i="68"/>
  <c r="H61" i="68"/>
  <c r="C61" i="68"/>
  <c r="H60" i="68"/>
  <c r="C60" i="68"/>
  <c r="H59" i="68"/>
  <c r="C59" i="68"/>
  <c r="H58" i="68"/>
  <c r="C58" i="68"/>
  <c r="L57" i="68"/>
  <c r="K57" i="68"/>
  <c r="J57" i="68"/>
  <c r="I57" i="68"/>
  <c r="H57" i="68"/>
  <c r="G57" i="68"/>
  <c r="F57" i="68"/>
  <c r="E57" i="68"/>
  <c r="D57" i="68"/>
  <c r="C57" i="68" s="1"/>
  <c r="H56" i="68"/>
  <c r="C56" i="68"/>
  <c r="H55" i="68"/>
  <c r="C55" i="68"/>
  <c r="L54" i="68"/>
  <c r="K54" i="68"/>
  <c r="J54" i="68"/>
  <c r="I54" i="68"/>
  <c r="H54" i="68"/>
  <c r="G54" i="68"/>
  <c r="F54" i="68"/>
  <c r="E54" i="68"/>
  <c r="D54" i="68"/>
  <c r="C54" i="68" s="1"/>
  <c r="L53" i="68"/>
  <c r="K53" i="68"/>
  <c r="J53" i="68"/>
  <c r="I53" i="68"/>
  <c r="H53" i="68" s="1"/>
  <c r="G53" i="68"/>
  <c r="F53" i="68"/>
  <c r="E53" i="68"/>
  <c r="D53" i="68"/>
  <c r="C53" i="68"/>
  <c r="L52" i="68"/>
  <c r="K52" i="68"/>
  <c r="J52" i="68"/>
  <c r="I52" i="68"/>
  <c r="H52" i="68" s="1"/>
  <c r="G52" i="68"/>
  <c r="F52" i="68"/>
  <c r="E52" i="68"/>
  <c r="D52" i="68"/>
  <c r="C52" i="68"/>
  <c r="L51" i="68"/>
  <c r="K51" i="68"/>
  <c r="J51" i="68"/>
  <c r="I51" i="68"/>
  <c r="H51" i="68" s="1"/>
  <c r="G51" i="68"/>
  <c r="F51" i="68"/>
  <c r="E51" i="68"/>
  <c r="D51" i="68"/>
  <c r="C51" i="68"/>
  <c r="L50" i="68"/>
  <c r="K50" i="68"/>
  <c r="J50" i="68"/>
  <c r="J300" i="68" s="1"/>
  <c r="I50" i="68"/>
  <c r="H50" i="68" s="1"/>
  <c r="G50" i="68"/>
  <c r="F50" i="68"/>
  <c r="E50" i="68"/>
  <c r="E300" i="68" s="1"/>
  <c r="D50" i="68"/>
  <c r="D300" i="68" s="1"/>
  <c r="C50" i="68"/>
  <c r="L49" i="68"/>
  <c r="K49" i="68"/>
  <c r="J49" i="68"/>
  <c r="I49" i="68"/>
  <c r="H49" i="68" s="1"/>
  <c r="G49" i="68"/>
  <c r="F49" i="68"/>
  <c r="E49" i="68"/>
  <c r="D49" i="68"/>
  <c r="C49" i="68"/>
  <c r="H46" i="68"/>
  <c r="C46" i="68"/>
  <c r="H45" i="68"/>
  <c r="C45" i="68"/>
  <c r="L44" i="68"/>
  <c r="L300" i="68" s="1"/>
  <c r="H44" i="68"/>
  <c r="G44" i="68"/>
  <c r="G300" i="68" s="1"/>
  <c r="C44" i="68"/>
  <c r="H43" i="68"/>
  <c r="C43" i="68"/>
  <c r="I42" i="68"/>
  <c r="H42" i="68"/>
  <c r="D42" i="68"/>
  <c r="C42" i="68"/>
  <c r="H41" i="68"/>
  <c r="C41" i="68"/>
  <c r="H40" i="68"/>
  <c r="C40" i="68"/>
  <c r="H39" i="68"/>
  <c r="C39" i="68"/>
  <c r="H38" i="68"/>
  <c r="C38" i="68"/>
  <c r="K37" i="68"/>
  <c r="H37" i="68"/>
  <c r="F37" i="68"/>
  <c r="C37" i="68"/>
  <c r="H36" i="68"/>
  <c r="C36" i="68"/>
  <c r="H35" i="68"/>
  <c r="C35" i="68"/>
  <c r="K34" i="68"/>
  <c r="H34" i="68"/>
  <c r="F34" i="68"/>
  <c r="C34" i="68"/>
  <c r="H33" i="68"/>
  <c r="C33" i="68"/>
  <c r="K32" i="68"/>
  <c r="H32" i="68"/>
  <c r="F32" i="68"/>
  <c r="C32" i="68"/>
  <c r="H31" i="68"/>
  <c r="C31" i="68"/>
  <c r="H30" i="68"/>
  <c r="C30" i="68"/>
  <c r="H29" i="68"/>
  <c r="C29" i="68"/>
  <c r="K28" i="68"/>
  <c r="H28" i="68"/>
  <c r="F28" i="68"/>
  <c r="C28" i="68"/>
  <c r="K27" i="68"/>
  <c r="K300" i="68" s="1"/>
  <c r="H27" i="68"/>
  <c r="F27" i="68"/>
  <c r="F300" i="68" s="1"/>
  <c r="H26" i="68"/>
  <c r="C26" i="68"/>
  <c r="J25" i="68"/>
  <c r="I25" i="68"/>
  <c r="H25" i="68"/>
  <c r="C25" i="68"/>
  <c r="H24" i="68"/>
  <c r="C24" i="68"/>
  <c r="H23" i="68"/>
  <c r="C23" i="68"/>
  <c r="L22" i="68"/>
  <c r="L303" i="68" s="1"/>
  <c r="L302" i="68" s="1"/>
  <c r="K22" i="68"/>
  <c r="K303" i="68" s="1"/>
  <c r="K302" i="68" s="1"/>
  <c r="J22" i="68"/>
  <c r="J303" i="68" s="1"/>
  <c r="J302" i="68" s="1"/>
  <c r="I22" i="68"/>
  <c r="I303" i="68" s="1"/>
  <c r="I302" i="68" s="1"/>
  <c r="H22" i="68"/>
  <c r="H303" i="68" s="1"/>
  <c r="H302" i="68" s="1"/>
  <c r="G22" i="68"/>
  <c r="G303" i="68" s="1"/>
  <c r="G302" i="68" s="1"/>
  <c r="F22" i="68"/>
  <c r="F303" i="68" s="1"/>
  <c r="F302" i="68" s="1"/>
  <c r="E22" i="68"/>
  <c r="E303" i="68" s="1"/>
  <c r="E302" i="68" s="1"/>
  <c r="D22" i="68"/>
  <c r="D303" i="68" s="1"/>
  <c r="D302" i="68" s="1"/>
  <c r="L21" i="68"/>
  <c r="K21" i="68"/>
  <c r="J21" i="68"/>
  <c r="I21" i="68"/>
  <c r="H21" i="68"/>
  <c r="G21" i="68"/>
  <c r="F21" i="68"/>
  <c r="E21" i="68"/>
  <c r="D21" i="68"/>
  <c r="C21" i="68" s="1"/>
  <c r="H315" i="67"/>
  <c r="C315" i="67"/>
  <c r="H313" i="67"/>
  <c r="C313" i="67"/>
  <c r="H311" i="67"/>
  <c r="C311" i="67"/>
  <c r="H310" i="67"/>
  <c r="C310" i="67"/>
  <c r="H309" i="67"/>
  <c r="C309" i="67"/>
  <c r="H308" i="67"/>
  <c r="C308" i="67"/>
  <c r="H307" i="67"/>
  <c r="C307" i="67"/>
  <c r="H306" i="67"/>
  <c r="C306" i="67"/>
  <c r="L305" i="67"/>
  <c r="K305" i="67"/>
  <c r="J305" i="67"/>
  <c r="I305" i="67"/>
  <c r="H305" i="67"/>
  <c r="G305" i="67"/>
  <c r="F305" i="67"/>
  <c r="E305" i="67"/>
  <c r="D305" i="67"/>
  <c r="C305" i="67"/>
  <c r="K297" i="67"/>
  <c r="H297" i="67"/>
  <c r="C297" i="67"/>
  <c r="H296" i="67"/>
  <c r="C296" i="67"/>
  <c r="L295" i="67"/>
  <c r="L298" i="67" s="1"/>
  <c r="K295" i="67"/>
  <c r="K298" i="67" s="1"/>
  <c r="J295" i="67"/>
  <c r="I295" i="67"/>
  <c r="I298" i="67" s="1"/>
  <c r="H295" i="67"/>
  <c r="G295" i="67"/>
  <c r="G298" i="67" s="1"/>
  <c r="F295" i="67"/>
  <c r="F298" i="67" s="1"/>
  <c r="E295" i="67"/>
  <c r="E298" i="67" s="1"/>
  <c r="D295" i="67"/>
  <c r="D298" i="67" s="1"/>
  <c r="H294" i="67"/>
  <c r="C294" i="67"/>
  <c r="H293" i="67"/>
  <c r="C293" i="67"/>
  <c r="H292" i="67"/>
  <c r="C292" i="67"/>
  <c r="H291" i="67"/>
  <c r="C291" i="67"/>
  <c r="L290" i="67"/>
  <c r="K290" i="67"/>
  <c r="J290" i="67"/>
  <c r="I290" i="67"/>
  <c r="H290" i="67"/>
  <c r="G290" i="67"/>
  <c r="F290" i="67"/>
  <c r="E290" i="67"/>
  <c r="D290" i="67"/>
  <c r="C290" i="67" s="1"/>
  <c r="H289" i="67"/>
  <c r="C289" i="67"/>
  <c r="H288" i="67"/>
  <c r="C288" i="67"/>
  <c r="H287" i="67"/>
  <c r="C287" i="67"/>
  <c r="L286" i="67"/>
  <c r="K286" i="67"/>
  <c r="J286" i="67"/>
  <c r="I286" i="67"/>
  <c r="H286" i="67"/>
  <c r="G286" i="67"/>
  <c r="F286" i="67"/>
  <c r="E286" i="67"/>
  <c r="D286" i="67"/>
  <c r="C286" i="67" s="1"/>
  <c r="H285" i="67"/>
  <c r="C285" i="67"/>
  <c r="L284" i="67"/>
  <c r="K284" i="67"/>
  <c r="J284" i="67"/>
  <c r="I284" i="67"/>
  <c r="H284" i="67"/>
  <c r="G284" i="67"/>
  <c r="F284" i="67"/>
  <c r="E284" i="67"/>
  <c r="D284" i="67"/>
  <c r="C284" i="67" s="1"/>
  <c r="L283" i="67"/>
  <c r="K283" i="67"/>
  <c r="J283" i="67"/>
  <c r="I283" i="67"/>
  <c r="H283" i="67"/>
  <c r="G283" i="67"/>
  <c r="F283" i="67"/>
  <c r="E283" i="67"/>
  <c r="D283" i="67"/>
  <c r="C283" i="67" s="1"/>
  <c r="H282" i="67"/>
  <c r="C282" i="67"/>
  <c r="H281" i="67"/>
  <c r="C281" i="67"/>
  <c r="H280" i="67"/>
  <c r="C280" i="67"/>
  <c r="L279" i="67"/>
  <c r="K279" i="67"/>
  <c r="J279" i="67"/>
  <c r="I279" i="67"/>
  <c r="H279" i="67"/>
  <c r="G279" i="67"/>
  <c r="F279" i="67"/>
  <c r="E279" i="67"/>
  <c r="D279" i="67"/>
  <c r="C279" i="67" s="1"/>
  <c r="H278" i="67"/>
  <c r="C278" i="67"/>
  <c r="H277" i="67"/>
  <c r="C277" i="67"/>
  <c r="H276" i="67"/>
  <c r="C276" i="67"/>
  <c r="L275" i="67"/>
  <c r="K275" i="67"/>
  <c r="J275" i="67"/>
  <c r="I275" i="67"/>
  <c r="H275" i="67"/>
  <c r="G275" i="67"/>
  <c r="F275" i="67"/>
  <c r="E275" i="67"/>
  <c r="D275" i="67"/>
  <c r="C275" i="67" s="1"/>
  <c r="L274" i="67"/>
  <c r="K274" i="67"/>
  <c r="J274" i="67"/>
  <c r="I274" i="67"/>
  <c r="H274" i="67"/>
  <c r="G274" i="67"/>
  <c r="F274" i="67"/>
  <c r="E274" i="67"/>
  <c r="D274" i="67"/>
  <c r="C274" i="67" s="1"/>
  <c r="H273" i="67"/>
  <c r="C273" i="67"/>
  <c r="H272" i="67"/>
  <c r="C272" i="67"/>
  <c r="H271" i="67"/>
  <c r="C271" i="67"/>
  <c r="L270" i="67"/>
  <c r="K270" i="67"/>
  <c r="J270" i="67"/>
  <c r="I270" i="67"/>
  <c r="H270" i="67"/>
  <c r="G270" i="67"/>
  <c r="F270" i="67"/>
  <c r="E270" i="67"/>
  <c r="D270" i="67"/>
  <c r="C270" i="67" s="1"/>
  <c r="H269" i="67"/>
  <c r="C269" i="67"/>
  <c r="H268" i="67"/>
  <c r="C268" i="67"/>
  <c r="L267" i="67"/>
  <c r="K267" i="67"/>
  <c r="J267" i="67"/>
  <c r="I267" i="67"/>
  <c r="H267" i="67"/>
  <c r="G267" i="67"/>
  <c r="F267" i="67"/>
  <c r="E267" i="67"/>
  <c r="D267" i="67"/>
  <c r="C267" i="67" s="1"/>
  <c r="L266" i="67"/>
  <c r="K266" i="67"/>
  <c r="J266" i="67"/>
  <c r="I266" i="67"/>
  <c r="H266" i="67"/>
  <c r="G266" i="67"/>
  <c r="F266" i="67"/>
  <c r="E266" i="67"/>
  <c r="D266" i="67"/>
  <c r="C266" i="67" s="1"/>
  <c r="H265" i="67"/>
  <c r="C265" i="67"/>
  <c r="H264" i="67"/>
  <c r="C264" i="67"/>
  <c r="H263" i="67"/>
  <c r="C263" i="67"/>
  <c r="L262" i="67"/>
  <c r="K262" i="67"/>
  <c r="J262" i="67"/>
  <c r="I262" i="67"/>
  <c r="H262" i="67"/>
  <c r="G262" i="67"/>
  <c r="F262" i="67"/>
  <c r="E262" i="67"/>
  <c r="D262" i="67"/>
  <c r="C262" i="67" s="1"/>
  <c r="H261" i="67"/>
  <c r="C261" i="67"/>
  <c r="H260" i="67"/>
  <c r="C260" i="67"/>
  <c r="H259" i="67"/>
  <c r="C259" i="67"/>
  <c r="L258" i="67"/>
  <c r="K258" i="67"/>
  <c r="J258" i="67"/>
  <c r="I258" i="67"/>
  <c r="H258" i="67"/>
  <c r="G258" i="67"/>
  <c r="F258" i="67"/>
  <c r="E258" i="67"/>
  <c r="D258" i="67"/>
  <c r="C258" i="67" s="1"/>
  <c r="L257" i="67"/>
  <c r="K257" i="67"/>
  <c r="J257" i="67"/>
  <c r="I257" i="67"/>
  <c r="H257" i="67"/>
  <c r="G257" i="67"/>
  <c r="F257" i="67"/>
  <c r="E257" i="67"/>
  <c r="D257" i="67"/>
  <c r="C257" i="67" s="1"/>
  <c r="H256" i="67"/>
  <c r="C256" i="67"/>
  <c r="H255" i="67"/>
  <c r="C255" i="67"/>
  <c r="H254" i="67"/>
  <c r="C254" i="67"/>
  <c r="H253" i="67"/>
  <c r="C253" i="67"/>
  <c r="H252" i="67"/>
  <c r="C252" i="67"/>
  <c r="L251" i="67"/>
  <c r="K251" i="67"/>
  <c r="J251" i="67"/>
  <c r="I251" i="67"/>
  <c r="H251" i="67"/>
  <c r="G251" i="67"/>
  <c r="F251" i="67"/>
  <c r="E251" i="67"/>
  <c r="D251" i="67"/>
  <c r="C251" i="67" s="1"/>
  <c r="L250" i="67"/>
  <c r="K250" i="67"/>
  <c r="J250" i="67"/>
  <c r="I250" i="67"/>
  <c r="H250" i="67"/>
  <c r="G250" i="67"/>
  <c r="F250" i="67"/>
  <c r="E250" i="67"/>
  <c r="D250" i="67"/>
  <c r="C250" i="67" s="1"/>
  <c r="H249" i="67"/>
  <c r="C249" i="67"/>
  <c r="H248" i="67"/>
  <c r="C248" i="67"/>
  <c r="H247" i="67"/>
  <c r="C247" i="67"/>
  <c r="H246" i="67"/>
  <c r="C246" i="67"/>
  <c r="L245" i="67"/>
  <c r="K245" i="67"/>
  <c r="J245" i="67"/>
  <c r="I245" i="67"/>
  <c r="H245" i="67"/>
  <c r="G245" i="67"/>
  <c r="F245" i="67"/>
  <c r="E245" i="67"/>
  <c r="D245" i="67"/>
  <c r="C245" i="67" s="1"/>
  <c r="H244" i="67"/>
  <c r="C244" i="67"/>
  <c r="H243" i="67"/>
  <c r="C243" i="67"/>
  <c r="H242" i="67"/>
  <c r="C242" i="67"/>
  <c r="H241" i="67"/>
  <c r="C241" i="67"/>
  <c r="H240" i="67"/>
  <c r="C240" i="67"/>
  <c r="H239" i="67"/>
  <c r="C239" i="67"/>
  <c r="H238" i="67"/>
  <c r="C238" i="67"/>
  <c r="L237" i="67"/>
  <c r="K237" i="67"/>
  <c r="J237" i="67"/>
  <c r="I237" i="67"/>
  <c r="H237" i="67"/>
  <c r="G237" i="67"/>
  <c r="F237" i="67"/>
  <c r="E237" i="67"/>
  <c r="D237" i="67"/>
  <c r="C237" i="67" s="1"/>
  <c r="H236" i="67"/>
  <c r="C236" i="67"/>
  <c r="H235" i="67"/>
  <c r="C235" i="67"/>
  <c r="L234" i="67"/>
  <c r="K234" i="67"/>
  <c r="J234" i="67"/>
  <c r="I234" i="67"/>
  <c r="H234" i="67"/>
  <c r="G234" i="67"/>
  <c r="F234" i="67"/>
  <c r="E234" i="67"/>
  <c r="D234" i="67"/>
  <c r="C234" i="67" s="1"/>
  <c r="H233" i="67"/>
  <c r="C233" i="67"/>
  <c r="L232" i="67"/>
  <c r="K232" i="67"/>
  <c r="J232" i="67"/>
  <c r="I232" i="67"/>
  <c r="H232" i="67"/>
  <c r="G232" i="67"/>
  <c r="F232" i="67"/>
  <c r="E232" i="67"/>
  <c r="D232" i="67"/>
  <c r="C232" i="67"/>
  <c r="L231" i="67"/>
  <c r="K231" i="67"/>
  <c r="J231" i="67"/>
  <c r="I231" i="67"/>
  <c r="H231" i="67" s="1"/>
  <c r="G231" i="67"/>
  <c r="F231" i="67"/>
  <c r="E231" i="67"/>
  <c r="D231" i="67"/>
  <c r="C231" i="67"/>
  <c r="H230" i="67"/>
  <c r="C230" i="67"/>
  <c r="L229" i="67"/>
  <c r="K229" i="67"/>
  <c r="J229" i="67"/>
  <c r="I229" i="67"/>
  <c r="H229" i="67" s="1"/>
  <c r="G229" i="67"/>
  <c r="F229" i="67"/>
  <c r="E229" i="67"/>
  <c r="D229" i="67"/>
  <c r="C229" i="67"/>
  <c r="H228" i="67"/>
  <c r="C228" i="67"/>
  <c r="L227" i="67"/>
  <c r="K227" i="67"/>
  <c r="J227" i="67"/>
  <c r="I227" i="67"/>
  <c r="H227" i="67" s="1"/>
  <c r="G227" i="67"/>
  <c r="F227" i="67"/>
  <c r="E227" i="67"/>
  <c r="D227" i="67"/>
  <c r="C227" i="67"/>
  <c r="H226" i="67"/>
  <c r="C226" i="67"/>
  <c r="H225" i="67"/>
  <c r="C225" i="67"/>
  <c r="L224" i="67"/>
  <c r="K224" i="67"/>
  <c r="J224" i="67"/>
  <c r="I224" i="67"/>
  <c r="H224" i="67" s="1"/>
  <c r="G224" i="67"/>
  <c r="F224" i="67"/>
  <c r="E224" i="67"/>
  <c r="D224" i="67"/>
  <c r="C224" i="67"/>
  <c r="H223" i="67"/>
  <c r="C223" i="67"/>
  <c r="H222" i="67"/>
  <c r="C222" i="67"/>
  <c r="H221" i="67"/>
  <c r="C221" i="67"/>
  <c r="H220" i="67"/>
  <c r="C220" i="67"/>
  <c r="H219" i="67"/>
  <c r="C219" i="67"/>
  <c r="H218" i="67"/>
  <c r="C218" i="67"/>
  <c r="H217" i="67"/>
  <c r="C217" i="67"/>
  <c r="H216" i="67"/>
  <c r="C216" i="67"/>
  <c r="H215" i="67"/>
  <c r="C215" i="67"/>
  <c r="H214" i="67"/>
  <c r="C214" i="67"/>
  <c r="L213" i="67"/>
  <c r="K213" i="67"/>
  <c r="J213" i="67"/>
  <c r="I213" i="67"/>
  <c r="H213" i="67" s="1"/>
  <c r="G213" i="67"/>
  <c r="F213" i="67"/>
  <c r="E213" i="67"/>
  <c r="D213" i="67"/>
  <c r="C213" i="67"/>
  <c r="H212" i="67"/>
  <c r="C212" i="67"/>
  <c r="H211" i="67"/>
  <c r="C211" i="67"/>
  <c r="H210" i="67"/>
  <c r="C210" i="67"/>
  <c r="H209" i="67"/>
  <c r="C209" i="67"/>
  <c r="H208" i="67"/>
  <c r="C208" i="67"/>
  <c r="H207" i="67"/>
  <c r="C207" i="67"/>
  <c r="H206" i="67"/>
  <c r="C206" i="67"/>
  <c r="H205" i="67"/>
  <c r="C205" i="67"/>
  <c r="H204" i="67"/>
  <c r="C204" i="67"/>
  <c r="H203" i="67"/>
  <c r="C203" i="67"/>
  <c r="L202" i="67"/>
  <c r="K202" i="67"/>
  <c r="J202" i="67"/>
  <c r="I202" i="67"/>
  <c r="H202" i="67" s="1"/>
  <c r="G202" i="67"/>
  <c r="F202" i="67"/>
  <c r="E202" i="67"/>
  <c r="D202" i="67"/>
  <c r="C202" i="67"/>
  <c r="L201" i="67"/>
  <c r="K201" i="67"/>
  <c r="J201" i="67"/>
  <c r="I201" i="67"/>
  <c r="H201" i="67"/>
  <c r="G201" i="67"/>
  <c r="F201" i="67"/>
  <c r="E201" i="67"/>
  <c r="D201" i="67"/>
  <c r="C201" i="67" s="1"/>
  <c r="H200" i="67"/>
  <c r="C200" i="67"/>
  <c r="H199" i="67"/>
  <c r="C199" i="67"/>
  <c r="H198" i="67"/>
  <c r="C198" i="67"/>
  <c r="H197" i="67"/>
  <c r="C197" i="67"/>
  <c r="H196" i="67"/>
  <c r="C196" i="67"/>
  <c r="L195" i="67"/>
  <c r="K195" i="67"/>
  <c r="J195" i="67"/>
  <c r="I195" i="67"/>
  <c r="H195" i="67"/>
  <c r="G195" i="67"/>
  <c r="F195" i="67"/>
  <c r="E195" i="67"/>
  <c r="D195" i="67"/>
  <c r="C195" i="67" s="1"/>
  <c r="H194" i="67"/>
  <c r="C194" i="67"/>
  <c r="L193" i="67"/>
  <c r="K193" i="67"/>
  <c r="J193" i="67"/>
  <c r="I193" i="67"/>
  <c r="H193" i="67"/>
  <c r="G193" i="67"/>
  <c r="F193" i="67"/>
  <c r="E193" i="67"/>
  <c r="D193" i="67"/>
  <c r="C193" i="67" s="1"/>
  <c r="L192" i="67"/>
  <c r="K192" i="67"/>
  <c r="J192" i="67"/>
  <c r="I192" i="67"/>
  <c r="H192" i="67"/>
  <c r="G192" i="67"/>
  <c r="F192" i="67"/>
  <c r="E192" i="67"/>
  <c r="D192" i="67"/>
  <c r="C192" i="67" s="1"/>
  <c r="L191" i="67"/>
  <c r="K191" i="67"/>
  <c r="J191" i="67"/>
  <c r="I191" i="67"/>
  <c r="H191" i="67"/>
  <c r="G191" i="67"/>
  <c r="F191" i="67"/>
  <c r="E191" i="67"/>
  <c r="D191" i="67"/>
  <c r="C191" i="67" s="1"/>
  <c r="H190" i="67"/>
  <c r="C190" i="67"/>
  <c r="L189" i="67"/>
  <c r="K189" i="67"/>
  <c r="J189" i="67"/>
  <c r="I189" i="67"/>
  <c r="H189" i="67"/>
  <c r="G189" i="67"/>
  <c r="F189" i="67"/>
  <c r="E189" i="67"/>
  <c r="D189" i="67"/>
  <c r="C189" i="67" s="1"/>
  <c r="L188" i="67"/>
  <c r="K188" i="67"/>
  <c r="J188" i="67"/>
  <c r="I188" i="67"/>
  <c r="H188" i="67"/>
  <c r="G188" i="67"/>
  <c r="F188" i="67"/>
  <c r="E188" i="67"/>
  <c r="D188" i="67"/>
  <c r="C188" i="67" s="1"/>
  <c r="H187" i="67"/>
  <c r="C187" i="67"/>
  <c r="H186" i="67"/>
  <c r="C186" i="67"/>
  <c r="L185" i="67"/>
  <c r="K185" i="67"/>
  <c r="J185" i="67"/>
  <c r="I185" i="67"/>
  <c r="H185" i="67"/>
  <c r="G185" i="67"/>
  <c r="F185" i="67"/>
  <c r="E185" i="67"/>
  <c r="D185" i="67"/>
  <c r="C185" i="67" s="1"/>
  <c r="L184" i="67"/>
  <c r="K184" i="67"/>
  <c r="J184" i="67"/>
  <c r="I184" i="67"/>
  <c r="H184" i="67"/>
  <c r="G184" i="67"/>
  <c r="F184" i="67"/>
  <c r="E184" i="67"/>
  <c r="D184" i="67"/>
  <c r="C184" i="67" s="1"/>
  <c r="H183" i="67"/>
  <c r="C183" i="67"/>
  <c r="H182" i="67"/>
  <c r="C182" i="67"/>
  <c r="L181" i="67"/>
  <c r="K181" i="67"/>
  <c r="J181" i="67"/>
  <c r="I181" i="67"/>
  <c r="H181" i="67"/>
  <c r="G181" i="67"/>
  <c r="F181" i="67"/>
  <c r="E181" i="67"/>
  <c r="D181" i="67"/>
  <c r="C181" i="67" s="1"/>
  <c r="H180" i="67"/>
  <c r="C180" i="67"/>
  <c r="H179" i="67"/>
  <c r="C179" i="67"/>
  <c r="H178" i="67"/>
  <c r="C178" i="67"/>
  <c r="H177" i="67"/>
  <c r="C177" i="67"/>
  <c r="L176" i="67"/>
  <c r="K176" i="67"/>
  <c r="J176" i="67"/>
  <c r="I176" i="67"/>
  <c r="H176" i="67"/>
  <c r="G176" i="67"/>
  <c r="F176" i="67"/>
  <c r="E176" i="67"/>
  <c r="D176" i="67"/>
  <c r="C176" i="67" s="1"/>
  <c r="H175" i="67"/>
  <c r="C175" i="67"/>
  <c r="H174" i="67"/>
  <c r="C174" i="67"/>
  <c r="H173" i="67"/>
  <c r="C173" i="67"/>
  <c r="L172" i="67"/>
  <c r="K172" i="67"/>
  <c r="J172" i="67"/>
  <c r="I172" i="67"/>
  <c r="H172" i="67"/>
  <c r="G172" i="67"/>
  <c r="F172" i="67"/>
  <c r="E172" i="67"/>
  <c r="D172" i="67"/>
  <c r="C172" i="67" s="1"/>
  <c r="L171" i="67"/>
  <c r="K171" i="67"/>
  <c r="J171" i="67"/>
  <c r="I171" i="67"/>
  <c r="H171" i="67"/>
  <c r="G171" i="67"/>
  <c r="F171" i="67"/>
  <c r="E171" i="67"/>
  <c r="D171" i="67"/>
  <c r="C171" i="67" s="1"/>
  <c r="L170" i="67"/>
  <c r="K170" i="67"/>
  <c r="J170" i="67"/>
  <c r="I170" i="67"/>
  <c r="H170" i="67"/>
  <c r="G170" i="67"/>
  <c r="F170" i="67"/>
  <c r="E170" i="67"/>
  <c r="D170" i="67"/>
  <c r="C170" i="67" s="1"/>
  <c r="H169" i="67"/>
  <c r="C169" i="67"/>
  <c r="H168" i="67"/>
  <c r="C168" i="67"/>
  <c r="H167" i="67"/>
  <c r="C167" i="67"/>
  <c r="H166" i="67"/>
  <c r="C166" i="67"/>
  <c r="H165" i="67"/>
  <c r="C165" i="67"/>
  <c r="H164" i="67"/>
  <c r="C164" i="67"/>
  <c r="L163" i="67"/>
  <c r="K163" i="67"/>
  <c r="J163" i="67"/>
  <c r="I163" i="67"/>
  <c r="H163" i="67"/>
  <c r="G163" i="67"/>
  <c r="F163" i="67"/>
  <c r="E163" i="67"/>
  <c r="D163" i="67"/>
  <c r="C163" i="67" s="1"/>
  <c r="L162" i="67"/>
  <c r="K162" i="67"/>
  <c r="J162" i="67"/>
  <c r="I162" i="67"/>
  <c r="H162" i="67"/>
  <c r="G162" i="67"/>
  <c r="F162" i="67"/>
  <c r="E162" i="67"/>
  <c r="D162" i="67"/>
  <c r="C162" i="67" s="1"/>
  <c r="H161" i="67"/>
  <c r="C161" i="67"/>
  <c r="H160" i="67"/>
  <c r="C160" i="67"/>
  <c r="H159" i="67"/>
  <c r="C159" i="67"/>
  <c r="H158" i="67"/>
  <c r="C158" i="67"/>
  <c r="L157" i="67"/>
  <c r="K157" i="67"/>
  <c r="J157" i="67"/>
  <c r="I157" i="67"/>
  <c r="H157" i="67"/>
  <c r="G157" i="67"/>
  <c r="F157" i="67"/>
  <c r="E157" i="67"/>
  <c r="D157" i="67"/>
  <c r="C157" i="67" s="1"/>
  <c r="H156" i="67"/>
  <c r="C156" i="67"/>
  <c r="H155" i="67"/>
  <c r="C155" i="67"/>
  <c r="H154" i="67"/>
  <c r="C154" i="67"/>
  <c r="H153" i="67"/>
  <c r="C153" i="67"/>
  <c r="H152" i="67"/>
  <c r="C152" i="67"/>
  <c r="H151" i="67"/>
  <c r="C151" i="67"/>
  <c r="H150" i="67"/>
  <c r="C150" i="67"/>
  <c r="H149" i="67"/>
  <c r="C149" i="67"/>
  <c r="L148" i="67"/>
  <c r="K148" i="67"/>
  <c r="J148" i="67"/>
  <c r="I148" i="67"/>
  <c r="H148" i="67"/>
  <c r="G148" i="67"/>
  <c r="F148" i="67"/>
  <c r="E148" i="67"/>
  <c r="D148" i="67"/>
  <c r="C148" i="67" s="1"/>
  <c r="H147" i="67"/>
  <c r="C147" i="67"/>
  <c r="H146" i="67"/>
  <c r="C146" i="67"/>
  <c r="H145" i="67"/>
  <c r="C145" i="67"/>
  <c r="H144" i="67"/>
  <c r="C144" i="67"/>
  <c r="H143" i="67"/>
  <c r="C143" i="67"/>
  <c r="H142" i="67"/>
  <c r="C142" i="67"/>
  <c r="L141" i="67"/>
  <c r="K141" i="67"/>
  <c r="J141" i="67"/>
  <c r="I141" i="67"/>
  <c r="H141" i="67"/>
  <c r="G141" i="67"/>
  <c r="F141" i="67"/>
  <c r="E141" i="67"/>
  <c r="D141" i="67"/>
  <c r="C141" i="67" s="1"/>
  <c r="H140" i="67"/>
  <c r="C140" i="67"/>
  <c r="H139" i="67"/>
  <c r="C139" i="67"/>
  <c r="L138" i="67"/>
  <c r="K138" i="67"/>
  <c r="J138" i="67"/>
  <c r="I138" i="67"/>
  <c r="H138" i="67"/>
  <c r="G138" i="67"/>
  <c r="F138" i="67"/>
  <c r="E138" i="67"/>
  <c r="D138" i="67"/>
  <c r="C138" i="67" s="1"/>
  <c r="H137" i="67"/>
  <c r="C137" i="67"/>
  <c r="H136" i="67"/>
  <c r="C136" i="67"/>
  <c r="H135" i="67"/>
  <c r="C135" i="67"/>
  <c r="H134" i="67"/>
  <c r="C134" i="67"/>
  <c r="L133" i="67"/>
  <c r="K133" i="67"/>
  <c r="J133" i="67"/>
  <c r="I133" i="67"/>
  <c r="H133" i="67"/>
  <c r="G133" i="67"/>
  <c r="F133" i="67"/>
  <c r="E133" i="67"/>
  <c r="D133" i="67"/>
  <c r="C133" i="67" s="1"/>
  <c r="H132" i="67"/>
  <c r="C132" i="67"/>
  <c r="H131" i="67"/>
  <c r="C131" i="67"/>
  <c r="H130" i="67"/>
  <c r="C130" i="67"/>
  <c r="L129" i="67"/>
  <c r="K129" i="67"/>
  <c r="J129" i="67"/>
  <c r="I129" i="67"/>
  <c r="H129" i="67"/>
  <c r="G129" i="67"/>
  <c r="F129" i="67"/>
  <c r="E129" i="67"/>
  <c r="D129" i="67"/>
  <c r="C129" i="67" s="1"/>
  <c r="L128" i="67"/>
  <c r="K128" i="67"/>
  <c r="J128" i="67"/>
  <c r="I128" i="67"/>
  <c r="H128" i="67"/>
  <c r="G128" i="67"/>
  <c r="F128" i="67"/>
  <c r="E128" i="67"/>
  <c r="D128" i="67"/>
  <c r="C128" i="67"/>
  <c r="H127" i="67"/>
  <c r="C127" i="67"/>
  <c r="L126" i="67"/>
  <c r="K126" i="67"/>
  <c r="J126" i="67"/>
  <c r="I126" i="67"/>
  <c r="H126" i="67"/>
  <c r="G126" i="67"/>
  <c r="F126" i="67"/>
  <c r="E126" i="67"/>
  <c r="D126" i="67"/>
  <c r="C126" i="67"/>
  <c r="H125" i="67"/>
  <c r="C125" i="67"/>
  <c r="H124" i="67"/>
  <c r="C124" i="67"/>
  <c r="H123" i="67"/>
  <c r="C123" i="67"/>
  <c r="H122" i="67"/>
  <c r="C122" i="67"/>
  <c r="H121" i="67"/>
  <c r="C121" i="67"/>
  <c r="L120" i="67"/>
  <c r="K120" i="67"/>
  <c r="J120" i="67"/>
  <c r="I120" i="67"/>
  <c r="H120" i="67" s="1"/>
  <c r="G120" i="67"/>
  <c r="F120" i="67"/>
  <c r="E120" i="67"/>
  <c r="D120" i="67"/>
  <c r="C120" i="67"/>
  <c r="H119" i="67"/>
  <c r="C119" i="67"/>
  <c r="H118" i="67"/>
  <c r="C118" i="67"/>
  <c r="H117" i="67"/>
  <c r="C117" i="67"/>
  <c r="H116" i="67"/>
  <c r="C116" i="67"/>
  <c r="H115" i="67"/>
  <c r="C115" i="67"/>
  <c r="L114" i="67"/>
  <c r="K114" i="67"/>
  <c r="J114" i="67"/>
  <c r="I114" i="67"/>
  <c r="H114" i="67" s="1"/>
  <c r="G114" i="67"/>
  <c r="F114" i="67"/>
  <c r="E114" i="67"/>
  <c r="D114" i="67"/>
  <c r="C114" i="67"/>
  <c r="H113" i="67"/>
  <c r="C113" i="67"/>
  <c r="H112" i="67"/>
  <c r="C112" i="67"/>
  <c r="H111" i="67"/>
  <c r="C111" i="67"/>
  <c r="L110" i="67"/>
  <c r="K110" i="67"/>
  <c r="J110" i="67"/>
  <c r="I110" i="67"/>
  <c r="H110" i="67" s="1"/>
  <c r="G110" i="67"/>
  <c r="F110" i="67"/>
  <c r="E110" i="67"/>
  <c r="D110" i="67"/>
  <c r="C110" i="67"/>
  <c r="H109" i="67"/>
  <c r="C109" i="67"/>
  <c r="H108" i="67"/>
  <c r="C108" i="67"/>
  <c r="H107" i="67"/>
  <c r="C107" i="67"/>
  <c r="H106" i="67"/>
  <c r="C106" i="67"/>
  <c r="H105" i="67"/>
  <c r="C105" i="67"/>
  <c r="H104" i="67"/>
  <c r="C104" i="67"/>
  <c r="H103" i="67"/>
  <c r="C103" i="67"/>
  <c r="H102" i="67"/>
  <c r="C102" i="67"/>
  <c r="L101" i="67"/>
  <c r="K101" i="67"/>
  <c r="J101" i="67"/>
  <c r="I101" i="67"/>
  <c r="H101" i="67" s="1"/>
  <c r="G101" i="67"/>
  <c r="F101" i="67"/>
  <c r="E101" i="67"/>
  <c r="D101" i="67"/>
  <c r="C101" i="67"/>
  <c r="H100" i="67"/>
  <c r="C100" i="67"/>
  <c r="H99" i="67"/>
  <c r="C99" i="67"/>
  <c r="H98" i="67"/>
  <c r="C98" i="67"/>
  <c r="H97" i="67"/>
  <c r="C97" i="67"/>
  <c r="H96" i="67"/>
  <c r="C96" i="67"/>
  <c r="H95" i="67"/>
  <c r="C95" i="67"/>
  <c r="H94" i="67"/>
  <c r="C94" i="67"/>
  <c r="L93" i="67"/>
  <c r="K93" i="67"/>
  <c r="J93" i="67"/>
  <c r="I93" i="67"/>
  <c r="H93" i="67" s="1"/>
  <c r="G93" i="67"/>
  <c r="F93" i="67"/>
  <c r="E93" i="67"/>
  <c r="D93" i="67"/>
  <c r="C93" i="67"/>
  <c r="H92" i="67"/>
  <c r="C92" i="67"/>
  <c r="H91" i="67"/>
  <c r="C91" i="67"/>
  <c r="H90" i="67"/>
  <c r="C90" i="67"/>
  <c r="H89" i="67"/>
  <c r="C89" i="67"/>
  <c r="H88" i="67"/>
  <c r="C88" i="67"/>
  <c r="L87" i="67"/>
  <c r="K87" i="67"/>
  <c r="J87" i="67"/>
  <c r="I87" i="67"/>
  <c r="H87" i="67" s="1"/>
  <c r="G87" i="67"/>
  <c r="F87" i="67"/>
  <c r="E87" i="67"/>
  <c r="D87" i="67"/>
  <c r="C87" i="67"/>
  <c r="H86" i="67"/>
  <c r="C86" i="67"/>
  <c r="H85" i="67"/>
  <c r="C85" i="67"/>
  <c r="H84" i="67"/>
  <c r="C84" i="67"/>
  <c r="H83" i="67"/>
  <c r="C83" i="67"/>
  <c r="L82" i="67"/>
  <c r="K82" i="67"/>
  <c r="J82" i="67"/>
  <c r="I82" i="67"/>
  <c r="H82" i="67" s="1"/>
  <c r="G82" i="67"/>
  <c r="F82" i="67"/>
  <c r="E82" i="67"/>
  <c r="D82" i="67"/>
  <c r="C82" i="67"/>
  <c r="L81" i="67"/>
  <c r="K81" i="67"/>
  <c r="J81" i="67"/>
  <c r="I81" i="67"/>
  <c r="H81" i="67"/>
  <c r="G81" i="67"/>
  <c r="F81" i="67"/>
  <c r="E81" i="67"/>
  <c r="D81" i="67"/>
  <c r="C81" i="67" s="1"/>
  <c r="H80" i="67"/>
  <c r="C80" i="67"/>
  <c r="H79" i="67"/>
  <c r="C79" i="67"/>
  <c r="L78" i="67"/>
  <c r="K78" i="67"/>
  <c r="J78" i="67"/>
  <c r="I78" i="67"/>
  <c r="H78" i="67"/>
  <c r="G78" i="67"/>
  <c r="F78" i="67"/>
  <c r="E78" i="67"/>
  <c r="D78" i="67"/>
  <c r="C78" i="67" s="1"/>
  <c r="H77" i="67"/>
  <c r="C77" i="67"/>
  <c r="H76" i="67"/>
  <c r="C76" i="67"/>
  <c r="L75" i="67"/>
  <c r="K75" i="67"/>
  <c r="J75" i="67"/>
  <c r="I75" i="67"/>
  <c r="H75" i="67"/>
  <c r="G75" i="67"/>
  <c r="F75" i="67"/>
  <c r="E75" i="67"/>
  <c r="D75" i="67"/>
  <c r="C75" i="67" s="1"/>
  <c r="L74" i="67"/>
  <c r="K74" i="67"/>
  <c r="J74" i="67"/>
  <c r="I74" i="67"/>
  <c r="H74" i="67"/>
  <c r="G74" i="67"/>
  <c r="F74" i="67"/>
  <c r="E74" i="67"/>
  <c r="D74" i="67"/>
  <c r="C74" i="67" s="1"/>
  <c r="L73" i="67"/>
  <c r="K73" i="67"/>
  <c r="J73" i="67"/>
  <c r="I73" i="67"/>
  <c r="H73" i="67"/>
  <c r="G73" i="67"/>
  <c r="F73" i="67"/>
  <c r="E73" i="67"/>
  <c r="D73" i="67"/>
  <c r="C73" i="67" s="1"/>
  <c r="H72" i="67"/>
  <c r="C72" i="67"/>
  <c r="H71" i="67"/>
  <c r="C71" i="67"/>
  <c r="H70" i="67"/>
  <c r="C70" i="67"/>
  <c r="H69" i="67"/>
  <c r="C69" i="67"/>
  <c r="L68" i="67"/>
  <c r="K68" i="67"/>
  <c r="J68" i="67"/>
  <c r="I68" i="67"/>
  <c r="H68" i="67"/>
  <c r="G68" i="67"/>
  <c r="F68" i="67"/>
  <c r="E68" i="67"/>
  <c r="D68" i="67"/>
  <c r="C68" i="67" s="1"/>
  <c r="J67" i="67"/>
  <c r="H67" i="67" s="1"/>
  <c r="C67" i="67"/>
  <c r="L66" i="67"/>
  <c r="K66" i="67"/>
  <c r="I66" i="67"/>
  <c r="G66" i="67"/>
  <c r="F66" i="67"/>
  <c r="E66" i="67"/>
  <c r="D66" i="67"/>
  <c r="C66" i="67"/>
  <c r="H65" i="67"/>
  <c r="C65" i="67"/>
  <c r="H64" i="67"/>
  <c r="C64" i="67"/>
  <c r="H63" i="67"/>
  <c r="C63" i="67"/>
  <c r="H62" i="67"/>
  <c r="C62" i="67"/>
  <c r="H61" i="67"/>
  <c r="C61" i="67"/>
  <c r="H60" i="67"/>
  <c r="C60" i="67"/>
  <c r="H59" i="67"/>
  <c r="C59" i="67"/>
  <c r="H58" i="67"/>
  <c r="C58" i="67"/>
  <c r="L57" i="67"/>
  <c r="K57" i="67"/>
  <c r="J57" i="67"/>
  <c r="I57" i="67"/>
  <c r="H57" i="67" s="1"/>
  <c r="G57" i="67"/>
  <c r="F57" i="67"/>
  <c r="E57" i="67"/>
  <c r="D57" i="67"/>
  <c r="C57" i="67"/>
  <c r="J56" i="67"/>
  <c r="H56" i="67"/>
  <c r="C56" i="67"/>
  <c r="H55" i="67"/>
  <c r="C55" i="67"/>
  <c r="L54" i="67"/>
  <c r="K54" i="67"/>
  <c r="J54" i="67"/>
  <c r="I54" i="67"/>
  <c r="H54" i="67"/>
  <c r="G54" i="67"/>
  <c r="F54" i="67"/>
  <c r="E54" i="67"/>
  <c r="D54" i="67"/>
  <c r="C54" i="67" s="1"/>
  <c r="L53" i="67"/>
  <c r="K53" i="67"/>
  <c r="J53" i="67"/>
  <c r="I53" i="67"/>
  <c r="H53" i="67"/>
  <c r="G53" i="67"/>
  <c r="F53" i="67"/>
  <c r="E53" i="67"/>
  <c r="D53" i="67"/>
  <c r="C53" i="67" s="1"/>
  <c r="L52" i="67"/>
  <c r="K52" i="67"/>
  <c r="I52" i="67"/>
  <c r="G52" i="67"/>
  <c r="F52" i="67"/>
  <c r="E52" i="67"/>
  <c r="D52" i="67"/>
  <c r="C52" i="67"/>
  <c r="L51" i="67"/>
  <c r="K51" i="67"/>
  <c r="I51" i="67"/>
  <c r="G51" i="67"/>
  <c r="F51" i="67"/>
  <c r="E51" i="67"/>
  <c r="D51" i="67"/>
  <c r="C51" i="67"/>
  <c r="L50" i="67"/>
  <c r="K50" i="67"/>
  <c r="I50" i="67"/>
  <c r="I300" i="67" s="1"/>
  <c r="G50" i="67"/>
  <c r="F50" i="67"/>
  <c r="E50" i="67"/>
  <c r="E300" i="67" s="1"/>
  <c r="D50" i="67"/>
  <c r="D300" i="67" s="1"/>
  <c r="C50" i="67"/>
  <c r="L49" i="67"/>
  <c r="K49" i="67"/>
  <c r="I49" i="67"/>
  <c r="G49" i="67"/>
  <c r="F49" i="67"/>
  <c r="E49" i="67"/>
  <c r="D49" i="67"/>
  <c r="C49" i="67"/>
  <c r="H46" i="67"/>
  <c r="C46" i="67"/>
  <c r="H45" i="67"/>
  <c r="C45" i="67"/>
  <c r="L44" i="67"/>
  <c r="L300" i="67" s="1"/>
  <c r="H44" i="67"/>
  <c r="G44" i="67"/>
  <c r="G300" i="67" s="1"/>
  <c r="C44" i="67"/>
  <c r="H43" i="67"/>
  <c r="C43" i="67"/>
  <c r="I42" i="67"/>
  <c r="H42" i="67"/>
  <c r="D42" i="67"/>
  <c r="C42" i="67"/>
  <c r="H41" i="67"/>
  <c r="C41" i="67"/>
  <c r="H40" i="67"/>
  <c r="C40" i="67"/>
  <c r="H39" i="67"/>
  <c r="C39" i="67"/>
  <c r="H38" i="67"/>
  <c r="C38" i="67"/>
  <c r="K37" i="67"/>
  <c r="H37" i="67"/>
  <c r="F37" i="67"/>
  <c r="C37" i="67"/>
  <c r="H36" i="67"/>
  <c r="C36" i="67"/>
  <c r="H35" i="67"/>
  <c r="C35" i="67"/>
  <c r="K34" i="67"/>
  <c r="H34" i="67"/>
  <c r="F34" i="67"/>
  <c r="C34" i="67"/>
  <c r="H33" i="67"/>
  <c r="C33" i="67"/>
  <c r="K32" i="67"/>
  <c r="H32" i="67"/>
  <c r="F32" i="67"/>
  <c r="C32" i="67"/>
  <c r="H31" i="67"/>
  <c r="C31" i="67"/>
  <c r="H30" i="67"/>
  <c r="C30" i="67"/>
  <c r="H29" i="67"/>
  <c r="C29" i="67"/>
  <c r="K28" i="67"/>
  <c r="H28" i="67"/>
  <c r="F28" i="67"/>
  <c r="C28" i="67"/>
  <c r="K27" i="67"/>
  <c r="K300" i="67" s="1"/>
  <c r="H27" i="67"/>
  <c r="F27" i="67"/>
  <c r="F300" i="67" s="1"/>
  <c r="H26" i="67"/>
  <c r="C26" i="67"/>
  <c r="H25" i="67"/>
  <c r="C25" i="67"/>
  <c r="H24" i="67"/>
  <c r="C24" i="67"/>
  <c r="H23" i="67"/>
  <c r="C23" i="67"/>
  <c r="L22" i="67"/>
  <c r="L303" i="67" s="1"/>
  <c r="L302" i="67" s="1"/>
  <c r="K22" i="67"/>
  <c r="K303" i="67" s="1"/>
  <c r="K302" i="67" s="1"/>
  <c r="J22" i="67"/>
  <c r="J303" i="67" s="1"/>
  <c r="J302" i="67" s="1"/>
  <c r="I22" i="67"/>
  <c r="I303" i="67" s="1"/>
  <c r="I302" i="67" s="1"/>
  <c r="H22" i="67"/>
  <c r="H303" i="67" s="1"/>
  <c r="H302" i="67" s="1"/>
  <c r="G22" i="67"/>
  <c r="G303" i="67" s="1"/>
  <c r="G302" i="67" s="1"/>
  <c r="F22" i="67"/>
  <c r="F303" i="67" s="1"/>
  <c r="F302" i="67" s="1"/>
  <c r="E22" i="67"/>
  <c r="E303" i="67" s="1"/>
  <c r="E302" i="67" s="1"/>
  <c r="D22" i="67"/>
  <c r="D303" i="67" s="1"/>
  <c r="D302" i="67" s="1"/>
  <c r="L21" i="67"/>
  <c r="K21" i="67"/>
  <c r="J21" i="67"/>
  <c r="I21" i="67"/>
  <c r="H21" i="67"/>
  <c r="G21" i="67"/>
  <c r="F21" i="67"/>
  <c r="E21" i="67"/>
  <c r="D21" i="67"/>
  <c r="C21" i="67" s="1"/>
  <c r="H315" i="66"/>
  <c r="C315" i="66"/>
  <c r="H313" i="66"/>
  <c r="C313" i="66"/>
  <c r="H311" i="66"/>
  <c r="C311" i="66"/>
  <c r="H310" i="66"/>
  <c r="C310" i="66"/>
  <c r="H309" i="66"/>
  <c r="C309" i="66"/>
  <c r="H308" i="66"/>
  <c r="C308" i="66"/>
  <c r="H307" i="66"/>
  <c r="C307" i="66"/>
  <c r="H306" i="66"/>
  <c r="C306" i="66"/>
  <c r="L305" i="66"/>
  <c r="K305" i="66"/>
  <c r="J305" i="66"/>
  <c r="I305" i="66"/>
  <c r="H305" i="66"/>
  <c r="G305" i="66"/>
  <c r="F305" i="66"/>
  <c r="E305" i="66"/>
  <c r="D305" i="66"/>
  <c r="C305" i="66"/>
  <c r="K297" i="66"/>
  <c r="H297" i="66" s="1"/>
  <c r="C297" i="66"/>
  <c r="H296" i="66"/>
  <c r="C296" i="66"/>
  <c r="L295" i="66"/>
  <c r="L298" i="66" s="1"/>
  <c r="K295" i="66"/>
  <c r="K298" i="66" s="1"/>
  <c r="J295" i="66"/>
  <c r="J298" i="66" s="1"/>
  <c r="I295" i="66"/>
  <c r="I298" i="66" s="1"/>
  <c r="H295" i="66"/>
  <c r="G295" i="66"/>
  <c r="G298" i="66" s="1"/>
  <c r="F295" i="66"/>
  <c r="F298" i="66" s="1"/>
  <c r="E295" i="66"/>
  <c r="E298" i="66" s="1"/>
  <c r="D295" i="66"/>
  <c r="D298" i="66" s="1"/>
  <c r="H294" i="66"/>
  <c r="C294" i="66"/>
  <c r="H293" i="66"/>
  <c r="C293" i="66"/>
  <c r="H292" i="66"/>
  <c r="C292" i="66"/>
  <c r="H291" i="66"/>
  <c r="C291" i="66"/>
  <c r="L290" i="66"/>
  <c r="K290" i="66"/>
  <c r="J290" i="66"/>
  <c r="I290" i="66"/>
  <c r="H290" i="66"/>
  <c r="G290" i="66"/>
  <c r="F290" i="66"/>
  <c r="E290" i="66"/>
  <c r="D290" i="66"/>
  <c r="C290" i="66" s="1"/>
  <c r="H289" i="66"/>
  <c r="C289" i="66"/>
  <c r="H288" i="66"/>
  <c r="C288" i="66"/>
  <c r="H287" i="66"/>
  <c r="C287" i="66"/>
  <c r="L286" i="66"/>
  <c r="K286" i="66"/>
  <c r="J286" i="66"/>
  <c r="I286" i="66"/>
  <c r="H286" i="66"/>
  <c r="G286" i="66"/>
  <c r="F286" i="66"/>
  <c r="E286" i="66"/>
  <c r="D286" i="66"/>
  <c r="C286" i="66" s="1"/>
  <c r="H285" i="66"/>
  <c r="C285" i="66"/>
  <c r="L284" i="66"/>
  <c r="K284" i="66"/>
  <c r="J284" i="66"/>
  <c r="I284" i="66"/>
  <c r="H284" i="66"/>
  <c r="G284" i="66"/>
  <c r="F284" i="66"/>
  <c r="E284" i="66"/>
  <c r="D284" i="66"/>
  <c r="C284" i="66"/>
  <c r="L283" i="66"/>
  <c r="K283" i="66"/>
  <c r="J283" i="66"/>
  <c r="I283" i="66"/>
  <c r="H283" i="66" s="1"/>
  <c r="G283" i="66"/>
  <c r="F283" i="66"/>
  <c r="E283" i="66"/>
  <c r="D283" i="66"/>
  <c r="C283" i="66"/>
  <c r="H282" i="66"/>
  <c r="C282" i="66"/>
  <c r="H281" i="66"/>
  <c r="C281" i="66"/>
  <c r="H280" i="66"/>
  <c r="C280" i="66"/>
  <c r="L279" i="66"/>
  <c r="K279" i="66"/>
  <c r="J279" i="66"/>
  <c r="I279" i="66"/>
  <c r="H279" i="66" s="1"/>
  <c r="G279" i="66"/>
  <c r="F279" i="66"/>
  <c r="E279" i="66"/>
  <c r="D279" i="66"/>
  <c r="C279" i="66"/>
  <c r="H278" i="66"/>
  <c r="C278" i="66"/>
  <c r="H277" i="66"/>
  <c r="C277" i="66"/>
  <c r="H276" i="66"/>
  <c r="C276" i="66"/>
  <c r="L275" i="66"/>
  <c r="K275" i="66"/>
  <c r="J275" i="66"/>
  <c r="I275" i="66"/>
  <c r="H275" i="66" s="1"/>
  <c r="G275" i="66"/>
  <c r="F275" i="66"/>
  <c r="E275" i="66"/>
  <c r="D275" i="66"/>
  <c r="C275" i="66"/>
  <c r="L274" i="66"/>
  <c r="K274" i="66"/>
  <c r="J274" i="66"/>
  <c r="I274" i="66"/>
  <c r="H274" i="66" s="1"/>
  <c r="G274" i="66"/>
  <c r="F274" i="66"/>
  <c r="E274" i="66"/>
  <c r="D274" i="66"/>
  <c r="C274" i="66"/>
  <c r="H273" i="66"/>
  <c r="C273" i="66"/>
  <c r="H272" i="66"/>
  <c r="C272" i="66"/>
  <c r="H271" i="66"/>
  <c r="C271" i="66"/>
  <c r="L270" i="66"/>
  <c r="K270" i="66"/>
  <c r="J270" i="66"/>
  <c r="I270" i="66"/>
  <c r="H270" i="66" s="1"/>
  <c r="G270" i="66"/>
  <c r="F270" i="66"/>
  <c r="E270" i="66"/>
  <c r="D270" i="66"/>
  <c r="C270" i="66"/>
  <c r="H269" i="66"/>
  <c r="C269" i="66"/>
  <c r="H268" i="66"/>
  <c r="C268" i="66"/>
  <c r="L267" i="66"/>
  <c r="K267" i="66"/>
  <c r="J267" i="66"/>
  <c r="I267" i="66"/>
  <c r="H267" i="66" s="1"/>
  <c r="G267" i="66"/>
  <c r="F267" i="66"/>
  <c r="E267" i="66"/>
  <c r="D267" i="66"/>
  <c r="C267" i="66" s="1"/>
  <c r="L266" i="66"/>
  <c r="K266" i="66"/>
  <c r="J266" i="66"/>
  <c r="I266" i="66"/>
  <c r="H266" i="66"/>
  <c r="G266" i="66"/>
  <c r="F266" i="66"/>
  <c r="E266" i="66"/>
  <c r="D266" i="66"/>
  <c r="C266" i="66" s="1"/>
  <c r="H265" i="66"/>
  <c r="C265" i="66"/>
  <c r="H264" i="66"/>
  <c r="C264" i="66"/>
  <c r="H263" i="66"/>
  <c r="C263" i="66"/>
  <c r="L262" i="66"/>
  <c r="K262" i="66"/>
  <c r="J262" i="66"/>
  <c r="I262" i="66"/>
  <c r="H262" i="66"/>
  <c r="G262" i="66"/>
  <c r="F262" i="66"/>
  <c r="E262" i="66"/>
  <c r="D262" i="66"/>
  <c r="C262" i="66" s="1"/>
  <c r="H261" i="66"/>
  <c r="C261" i="66"/>
  <c r="H260" i="66"/>
  <c r="C260" i="66"/>
  <c r="H259" i="66"/>
  <c r="C259" i="66"/>
  <c r="L258" i="66"/>
  <c r="K258" i="66"/>
  <c r="J258" i="66"/>
  <c r="I258" i="66"/>
  <c r="H258" i="66"/>
  <c r="G258" i="66"/>
  <c r="F258" i="66"/>
  <c r="E258" i="66"/>
  <c r="D258" i="66"/>
  <c r="C258" i="66" s="1"/>
  <c r="L257" i="66"/>
  <c r="K257" i="66"/>
  <c r="J257" i="66"/>
  <c r="I257" i="66"/>
  <c r="H257" i="66"/>
  <c r="G257" i="66"/>
  <c r="F257" i="66"/>
  <c r="E257" i="66"/>
  <c r="D257" i="66"/>
  <c r="C257" i="66" s="1"/>
  <c r="H256" i="66"/>
  <c r="C256" i="66"/>
  <c r="H255" i="66"/>
  <c r="C255" i="66"/>
  <c r="H254" i="66"/>
  <c r="C254" i="66"/>
  <c r="H253" i="66"/>
  <c r="C253" i="66"/>
  <c r="H252" i="66"/>
  <c r="C252" i="66"/>
  <c r="L251" i="66"/>
  <c r="K251" i="66"/>
  <c r="J251" i="66"/>
  <c r="I251" i="66"/>
  <c r="H251" i="66"/>
  <c r="G251" i="66"/>
  <c r="F251" i="66"/>
  <c r="E251" i="66"/>
  <c r="D251" i="66"/>
  <c r="C251" i="66" s="1"/>
  <c r="L250" i="66"/>
  <c r="K250" i="66"/>
  <c r="J250" i="66"/>
  <c r="I250" i="66"/>
  <c r="H250" i="66"/>
  <c r="G250" i="66"/>
  <c r="F250" i="66"/>
  <c r="E250" i="66"/>
  <c r="D250" i="66"/>
  <c r="C250" i="66" s="1"/>
  <c r="H249" i="66"/>
  <c r="C249" i="66"/>
  <c r="H248" i="66"/>
  <c r="C248" i="66"/>
  <c r="H247" i="66"/>
  <c r="C247" i="66"/>
  <c r="H246" i="66"/>
  <c r="C246" i="66"/>
  <c r="L245" i="66"/>
  <c r="K245" i="66"/>
  <c r="J245" i="66"/>
  <c r="I245" i="66"/>
  <c r="H245" i="66"/>
  <c r="G245" i="66"/>
  <c r="F245" i="66"/>
  <c r="E245" i="66"/>
  <c r="D245" i="66"/>
  <c r="C245" i="66" s="1"/>
  <c r="H244" i="66"/>
  <c r="C244" i="66"/>
  <c r="H243" i="66"/>
  <c r="C243" i="66"/>
  <c r="H242" i="66"/>
  <c r="C242" i="66"/>
  <c r="H241" i="66"/>
  <c r="C241" i="66"/>
  <c r="H240" i="66"/>
  <c r="C240" i="66"/>
  <c r="H239" i="66"/>
  <c r="C239" i="66"/>
  <c r="H238" i="66"/>
  <c r="C238" i="66"/>
  <c r="L237" i="66"/>
  <c r="K237" i="66"/>
  <c r="J237" i="66"/>
  <c r="I237" i="66"/>
  <c r="H237" i="66"/>
  <c r="G237" i="66"/>
  <c r="F237" i="66"/>
  <c r="E237" i="66"/>
  <c r="D237" i="66"/>
  <c r="C237" i="66" s="1"/>
  <c r="H236" i="66"/>
  <c r="C236" i="66"/>
  <c r="H235" i="66"/>
  <c r="C235" i="66"/>
  <c r="L234" i="66"/>
  <c r="K234" i="66"/>
  <c r="J234" i="66"/>
  <c r="I234" i="66"/>
  <c r="H234" i="66"/>
  <c r="G234" i="66"/>
  <c r="F234" i="66"/>
  <c r="E234" i="66"/>
  <c r="D234" i="66"/>
  <c r="C234" i="66" s="1"/>
  <c r="H233" i="66"/>
  <c r="C233" i="66"/>
  <c r="L232" i="66"/>
  <c r="K232" i="66"/>
  <c r="J232" i="66"/>
  <c r="I232" i="66"/>
  <c r="H232" i="66"/>
  <c r="G232" i="66"/>
  <c r="F232" i="66"/>
  <c r="E232" i="66"/>
  <c r="D232" i="66"/>
  <c r="C232" i="66"/>
  <c r="L231" i="66"/>
  <c r="K231" i="66"/>
  <c r="J231" i="66"/>
  <c r="I231" i="66"/>
  <c r="H231" i="66" s="1"/>
  <c r="G231" i="66"/>
  <c r="F231" i="66"/>
  <c r="E231" i="66"/>
  <c r="D231" i="66"/>
  <c r="C231" i="66"/>
  <c r="H230" i="66"/>
  <c r="C230" i="66"/>
  <c r="L229" i="66"/>
  <c r="K229" i="66"/>
  <c r="J229" i="66"/>
  <c r="I229" i="66"/>
  <c r="H229" i="66" s="1"/>
  <c r="G229" i="66"/>
  <c r="F229" i="66"/>
  <c r="E229" i="66"/>
  <c r="D229" i="66"/>
  <c r="C229" i="66"/>
  <c r="H228" i="66"/>
  <c r="C228" i="66"/>
  <c r="L227" i="66"/>
  <c r="K227" i="66"/>
  <c r="J227" i="66"/>
  <c r="I227" i="66"/>
  <c r="H227" i="66" s="1"/>
  <c r="G227" i="66"/>
  <c r="F227" i="66"/>
  <c r="E227" i="66"/>
  <c r="D227" i="66"/>
  <c r="C227" i="66"/>
  <c r="H226" i="66"/>
  <c r="C226" i="66"/>
  <c r="H225" i="66"/>
  <c r="C225" i="66"/>
  <c r="L224" i="66"/>
  <c r="K224" i="66"/>
  <c r="J224" i="66"/>
  <c r="I224" i="66"/>
  <c r="H224" i="66" s="1"/>
  <c r="G224" i="66"/>
  <c r="F224" i="66"/>
  <c r="E224" i="66"/>
  <c r="D224" i="66"/>
  <c r="C224" i="66"/>
  <c r="H223" i="66"/>
  <c r="C223" i="66"/>
  <c r="H222" i="66"/>
  <c r="C222" i="66"/>
  <c r="H221" i="66"/>
  <c r="C221" i="66"/>
  <c r="H220" i="66"/>
  <c r="C220" i="66"/>
  <c r="H219" i="66"/>
  <c r="C219" i="66"/>
  <c r="H218" i="66"/>
  <c r="C218" i="66"/>
  <c r="H217" i="66"/>
  <c r="C217" i="66"/>
  <c r="H216" i="66"/>
  <c r="C216" i="66"/>
  <c r="H215" i="66"/>
  <c r="C215" i="66"/>
  <c r="H214" i="66"/>
  <c r="C214" i="66"/>
  <c r="L213" i="66"/>
  <c r="K213" i="66"/>
  <c r="J213" i="66"/>
  <c r="I213" i="66"/>
  <c r="H213" i="66" s="1"/>
  <c r="G213" i="66"/>
  <c r="F213" i="66"/>
  <c r="E213" i="66"/>
  <c r="D213" i="66"/>
  <c r="C213" i="66"/>
  <c r="H212" i="66"/>
  <c r="C212" i="66"/>
  <c r="H211" i="66"/>
  <c r="C211" i="66"/>
  <c r="H210" i="66"/>
  <c r="C210" i="66"/>
  <c r="H209" i="66"/>
  <c r="C209" i="66"/>
  <c r="H208" i="66"/>
  <c r="C208" i="66"/>
  <c r="H207" i="66"/>
  <c r="C207" i="66"/>
  <c r="H206" i="66"/>
  <c r="C206" i="66"/>
  <c r="H205" i="66"/>
  <c r="C205" i="66"/>
  <c r="H204" i="66"/>
  <c r="C204" i="66"/>
  <c r="H203" i="66"/>
  <c r="C203" i="66"/>
  <c r="L202" i="66"/>
  <c r="K202" i="66"/>
  <c r="J202" i="66"/>
  <c r="I202" i="66"/>
  <c r="H202" i="66" s="1"/>
  <c r="G202" i="66"/>
  <c r="F202" i="66"/>
  <c r="E202" i="66"/>
  <c r="D202" i="66"/>
  <c r="C202" i="66"/>
  <c r="L201" i="66"/>
  <c r="K201" i="66"/>
  <c r="J201" i="66"/>
  <c r="I201" i="66"/>
  <c r="H201" i="66" s="1"/>
  <c r="G201" i="66"/>
  <c r="F201" i="66"/>
  <c r="E201" i="66"/>
  <c r="D201" i="66"/>
  <c r="C201" i="66" s="1"/>
  <c r="H200" i="66"/>
  <c r="C200" i="66"/>
  <c r="H199" i="66"/>
  <c r="C199" i="66"/>
  <c r="H198" i="66"/>
  <c r="C198" i="66"/>
  <c r="H197" i="66"/>
  <c r="C197" i="66"/>
  <c r="H196" i="66"/>
  <c r="C196" i="66"/>
  <c r="L195" i="66"/>
  <c r="K195" i="66"/>
  <c r="J195" i="66"/>
  <c r="I195" i="66"/>
  <c r="H195" i="66"/>
  <c r="G195" i="66"/>
  <c r="F195" i="66"/>
  <c r="E195" i="66"/>
  <c r="D195" i="66"/>
  <c r="C195" i="66" s="1"/>
  <c r="H194" i="66"/>
  <c r="C194" i="66"/>
  <c r="L193" i="66"/>
  <c r="K193" i="66"/>
  <c r="J193" i="66"/>
  <c r="I193" i="66"/>
  <c r="H193" i="66"/>
  <c r="G193" i="66"/>
  <c r="F193" i="66"/>
  <c r="E193" i="66"/>
  <c r="D193" i="66"/>
  <c r="C193" i="66" s="1"/>
  <c r="L192" i="66"/>
  <c r="K192" i="66"/>
  <c r="J192" i="66"/>
  <c r="I192" i="66"/>
  <c r="H192" i="66"/>
  <c r="G192" i="66"/>
  <c r="F192" i="66"/>
  <c r="E192" i="66"/>
  <c r="D192" i="66"/>
  <c r="C192" i="66" s="1"/>
  <c r="L191" i="66"/>
  <c r="K191" i="66"/>
  <c r="J191" i="66"/>
  <c r="I191" i="66"/>
  <c r="H191" i="66"/>
  <c r="G191" i="66"/>
  <c r="F191" i="66"/>
  <c r="E191" i="66"/>
  <c r="D191" i="66"/>
  <c r="C191" i="66" s="1"/>
  <c r="H190" i="66"/>
  <c r="C190" i="66"/>
  <c r="L189" i="66"/>
  <c r="K189" i="66"/>
  <c r="J189" i="66"/>
  <c r="I189" i="66"/>
  <c r="H189" i="66"/>
  <c r="G189" i="66"/>
  <c r="F189" i="66"/>
  <c r="E189" i="66"/>
  <c r="D189" i="66"/>
  <c r="C189" i="66" s="1"/>
  <c r="L188" i="66"/>
  <c r="K188" i="66"/>
  <c r="J188" i="66"/>
  <c r="I188" i="66"/>
  <c r="H188" i="66"/>
  <c r="G188" i="66"/>
  <c r="F188" i="66"/>
  <c r="E188" i="66"/>
  <c r="D188" i="66"/>
  <c r="C188" i="66" s="1"/>
  <c r="H187" i="66"/>
  <c r="C187" i="66"/>
  <c r="H186" i="66"/>
  <c r="C186" i="66"/>
  <c r="L185" i="66"/>
  <c r="K185" i="66"/>
  <c r="J185" i="66"/>
  <c r="I185" i="66"/>
  <c r="H185" i="66"/>
  <c r="G185" i="66"/>
  <c r="F185" i="66"/>
  <c r="E185" i="66"/>
  <c r="D185" i="66"/>
  <c r="C185" i="66" s="1"/>
  <c r="L184" i="66"/>
  <c r="K184" i="66"/>
  <c r="J184" i="66"/>
  <c r="I184" i="66"/>
  <c r="H184" i="66"/>
  <c r="G184" i="66"/>
  <c r="F184" i="66"/>
  <c r="E184" i="66"/>
  <c r="D184" i="66"/>
  <c r="C184" i="66" s="1"/>
  <c r="H183" i="66"/>
  <c r="C183" i="66"/>
  <c r="H182" i="66"/>
  <c r="C182" i="66"/>
  <c r="L181" i="66"/>
  <c r="K181" i="66"/>
  <c r="J181" i="66"/>
  <c r="I181" i="66"/>
  <c r="H181" i="66"/>
  <c r="G181" i="66"/>
  <c r="F181" i="66"/>
  <c r="E181" i="66"/>
  <c r="D181" i="66"/>
  <c r="C181" i="66" s="1"/>
  <c r="H180" i="66"/>
  <c r="C180" i="66"/>
  <c r="H179" i="66"/>
  <c r="C179" i="66"/>
  <c r="H178" i="66"/>
  <c r="C178" i="66"/>
  <c r="H177" i="66"/>
  <c r="C177" i="66"/>
  <c r="L176" i="66"/>
  <c r="K176" i="66"/>
  <c r="J176" i="66"/>
  <c r="I176" i="66"/>
  <c r="H176" i="66"/>
  <c r="G176" i="66"/>
  <c r="F176" i="66"/>
  <c r="E176" i="66"/>
  <c r="D176" i="66"/>
  <c r="C176" i="66" s="1"/>
  <c r="H175" i="66"/>
  <c r="C175" i="66"/>
  <c r="H174" i="66"/>
  <c r="C174" i="66"/>
  <c r="H173" i="66"/>
  <c r="C173" i="66"/>
  <c r="L172" i="66"/>
  <c r="K172" i="66"/>
  <c r="J172" i="66"/>
  <c r="I172" i="66"/>
  <c r="H172" i="66"/>
  <c r="G172" i="66"/>
  <c r="F172" i="66"/>
  <c r="E172" i="66"/>
  <c r="D172" i="66"/>
  <c r="C172" i="66" s="1"/>
  <c r="L171" i="66"/>
  <c r="K171" i="66"/>
  <c r="J171" i="66"/>
  <c r="I171" i="66"/>
  <c r="H171" i="66"/>
  <c r="G171" i="66"/>
  <c r="F171" i="66"/>
  <c r="E171" i="66"/>
  <c r="D171" i="66"/>
  <c r="C171" i="66" s="1"/>
  <c r="L170" i="66"/>
  <c r="K170" i="66"/>
  <c r="J170" i="66"/>
  <c r="I170" i="66"/>
  <c r="H170" i="66"/>
  <c r="G170" i="66"/>
  <c r="F170" i="66"/>
  <c r="E170" i="66"/>
  <c r="D170" i="66"/>
  <c r="C170" i="66" s="1"/>
  <c r="H169" i="66"/>
  <c r="C169" i="66"/>
  <c r="H168" i="66"/>
  <c r="C168" i="66"/>
  <c r="H167" i="66"/>
  <c r="C167" i="66"/>
  <c r="H166" i="66"/>
  <c r="C166" i="66"/>
  <c r="H165" i="66"/>
  <c r="C165" i="66"/>
  <c r="H164" i="66"/>
  <c r="C164" i="66"/>
  <c r="L163" i="66"/>
  <c r="K163" i="66"/>
  <c r="J163" i="66"/>
  <c r="I163" i="66"/>
  <c r="H163" i="66"/>
  <c r="G163" i="66"/>
  <c r="F163" i="66"/>
  <c r="E163" i="66"/>
  <c r="D163" i="66"/>
  <c r="C163" i="66" s="1"/>
  <c r="L162" i="66"/>
  <c r="K162" i="66"/>
  <c r="J162" i="66"/>
  <c r="I162" i="66"/>
  <c r="H162" i="66"/>
  <c r="G162" i="66"/>
  <c r="F162" i="66"/>
  <c r="E162" i="66"/>
  <c r="D162" i="66"/>
  <c r="C162" i="66" s="1"/>
  <c r="H161" i="66"/>
  <c r="C161" i="66"/>
  <c r="H160" i="66"/>
  <c r="C160" i="66"/>
  <c r="H159" i="66"/>
  <c r="C159" i="66"/>
  <c r="H158" i="66"/>
  <c r="C158" i="66"/>
  <c r="L157" i="66"/>
  <c r="K157" i="66"/>
  <c r="J157" i="66"/>
  <c r="I157" i="66"/>
  <c r="H157" i="66"/>
  <c r="G157" i="66"/>
  <c r="F157" i="66"/>
  <c r="E157" i="66"/>
  <c r="D157" i="66"/>
  <c r="C157" i="66" s="1"/>
  <c r="I156" i="66"/>
  <c r="H156" i="66" s="1"/>
  <c r="C156" i="66"/>
  <c r="H155" i="66"/>
  <c r="C155" i="66"/>
  <c r="H154" i="66"/>
  <c r="C154" i="66"/>
  <c r="H153" i="66"/>
  <c r="C153" i="66"/>
  <c r="H152" i="66"/>
  <c r="C152" i="66"/>
  <c r="H151" i="66"/>
  <c r="C151" i="66"/>
  <c r="H150" i="66"/>
  <c r="C150" i="66"/>
  <c r="H149" i="66"/>
  <c r="C149" i="66"/>
  <c r="L148" i="66"/>
  <c r="K148" i="66"/>
  <c r="J148" i="66"/>
  <c r="I148" i="66"/>
  <c r="H148" i="66" s="1"/>
  <c r="G148" i="66"/>
  <c r="F148" i="66"/>
  <c r="E148" i="66"/>
  <c r="D148" i="66"/>
  <c r="C148" i="66"/>
  <c r="H147" i="66"/>
  <c r="C147" i="66"/>
  <c r="H146" i="66"/>
  <c r="C146" i="66"/>
  <c r="H145" i="66"/>
  <c r="C145" i="66"/>
  <c r="H144" i="66"/>
  <c r="C144" i="66"/>
  <c r="H143" i="66"/>
  <c r="C143" i="66"/>
  <c r="H142" i="66"/>
  <c r="C142" i="66"/>
  <c r="L141" i="66"/>
  <c r="K141" i="66"/>
  <c r="J141" i="66"/>
  <c r="I141" i="66"/>
  <c r="H141" i="66" s="1"/>
  <c r="G141" i="66"/>
  <c r="F141" i="66"/>
  <c r="E141" i="66"/>
  <c r="D141" i="66"/>
  <c r="C141" i="66"/>
  <c r="H140" i="66"/>
  <c r="C140" i="66"/>
  <c r="H139" i="66"/>
  <c r="C139" i="66"/>
  <c r="L138" i="66"/>
  <c r="K138" i="66"/>
  <c r="J138" i="66"/>
  <c r="I138" i="66"/>
  <c r="H138" i="66" s="1"/>
  <c r="G138" i="66"/>
  <c r="F138" i="66"/>
  <c r="E138" i="66"/>
  <c r="D138" i="66"/>
  <c r="C138" i="66"/>
  <c r="H137" i="66"/>
  <c r="C137" i="66"/>
  <c r="H136" i="66"/>
  <c r="C136" i="66"/>
  <c r="K135" i="66"/>
  <c r="I135" i="66"/>
  <c r="H135" i="66" s="1"/>
  <c r="C135" i="66"/>
  <c r="H134" i="66"/>
  <c r="C134" i="66"/>
  <c r="L133" i="66"/>
  <c r="K133" i="66"/>
  <c r="J133" i="66"/>
  <c r="I133" i="66"/>
  <c r="H133" i="66" s="1"/>
  <c r="G133" i="66"/>
  <c r="F133" i="66"/>
  <c r="E133" i="66"/>
  <c r="D133" i="66"/>
  <c r="C133" i="66"/>
  <c r="H132" i="66"/>
  <c r="C132" i="66"/>
  <c r="I131" i="66"/>
  <c r="H131" i="66"/>
  <c r="C131" i="66"/>
  <c r="H130" i="66"/>
  <c r="C130" i="66"/>
  <c r="L129" i="66"/>
  <c r="K129" i="66"/>
  <c r="J129" i="66"/>
  <c r="I129" i="66"/>
  <c r="H129" i="66"/>
  <c r="G129" i="66"/>
  <c r="F129" i="66"/>
  <c r="E129" i="66"/>
  <c r="D129" i="66"/>
  <c r="C129" i="66" s="1"/>
  <c r="L128" i="66"/>
  <c r="K128" i="66"/>
  <c r="J128" i="66"/>
  <c r="I128" i="66"/>
  <c r="H128" i="66" s="1"/>
  <c r="G128" i="66"/>
  <c r="F128" i="66"/>
  <c r="E128" i="66"/>
  <c r="D128" i="66"/>
  <c r="C128" i="66"/>
  <c r="H127" i="66"/>
  <c r="C127" i="66"/>
  <c r="L126" i="66"/>
  <c r="K126" i="66"/>
  <c r="J126" i="66"/>
  <c r="I126" i="66"/>
  <c r="H126" i="66"/>
  <c r="G126" i="66"/>
  <c r="F126" i="66"/>
  <c r="E126" i="66"/>
  <c r="D126" i="66"/>
  <c r="C126" i="66"/>
  <c r="H125" i="66"/>
  <c r="C125" i="66"/>
  <c r="H124" i="66"/>
  <c r="C124" i="66"/>
  <c r="H123" i="66"/>
  <c r="C123" i="66"/>
  <c r="H122" i="66"/>
  <c r="C122" i="66"/>
  <c r="H121" i="66"/>
  <c r="C121" i="66"/>
  <c r="L120" i="66"/>
  <c r="K120" i="66"/>
  <c r="J120" i="66"/>
  <c r="I120" i="66"/>
  <c r="H120" i="66" s="1"/>
  <c r="G120" i="66"/>
  <c r="F120" i="66"/>
  <c r="E120" i="66"/>
  <c r="D120" i="66"/>
  <c r="C120" i="66"/>
  <c r="H119" i="66"/>
  <c r="C119" i="66"/>
  <c r="H118" i="66"/>
  <c r="C118" i="66"/>
  <c r="H117" i="66"/>
  <c r="C117" i="66"/>
  <c r="H116" i="66"/>
  <c r="D116" i="66"/>
  <c r="C116" i="66" s="1"/>
  <c r="H115" i="66"/>
  <c r="D115" i="66"/>
  <c r="C115" i="66"/>
  <c r="L114" i="66"/>
  <c r="K114" i="66"/>
  <c r="J114" i="66"/>
  <c r="I114" i="66"/>
  <c r="H114" i="66" s="1"/>
  <c r="G114" i="66"/>
  <c r="F114" i="66"/>
  <c r="E114" i="66"/>
  <c r="D114" i="66"/>
  <c r="C114" i="66"/>
  <c r="H113" i="66"/>
  <c r="C113" i="66"/>
  <c r="H112" i="66"/>
  <c r="C112" i="66"/>
  <c r="H111" i="66"/>
  <c r="C111" i="66"/>
  <c r="L110" i="66"/>
  <c r="K110" i="66"/>
  <c r="J110" i="66"/>
  <c r="I110" i="66"/>
  <c r="H110" i="66" s="1"/>
  <c r="G110" i="66"/>
  <c r="F110" i="66"/>
  <c r="E110" i="66"/>
  <c r="D110" i="66"/>
  <c r="C110" i="66"/>
  <c r="H109" i="66"/>
  <c r="C109" i="66"/>
  <c r="H108" i="66"/>
  <c r="C108" i="66"/>
  <c r="H107" i="66"/>
  <c r="C107" i="66"/>
  <c r="H106" i="66"/>
  <c r="C106" i="66"/>
  <c r="H105" i="66"/>
  <c r="C105" i="66"/>
  <c r="H104" i="66"/>
  <c r="C104" i="66"/>
  <c r="H103" i="66"/>
  <c r="C103" i="66"/>
  <c r="H102" i="66"/>
  <c r="C102" i="66"/>
  <c r="L101" i="66"/>
  <c r="K101" i="66"/>
  <c r="J101" i="66"/>
  <c r="I101" i="66"/>
  <c r="H101" i="66" s="1"/>
  <c r="G101" i="66"/>
  <c r="F101" i="66"/>
  <c r="E101" i="66"/>
  <c r="D101" i="66"/>
  <c r="C101" i="66"/>
  <c r="H100" i="66"/>
  <c r="C100" i="66"/>
  <c r="H99" i="66"/>
  <c r="C99" i="66"/>
  <c r="H98" i="66"/>
  <c r="C98" i="66"/>
  <c r="H97" i="66"/>
  <c r="C97" i="66"/>
  <c r="H96" i="66"/>
  <c r="C96" i="66"/>
  <c r="H95" i="66"/>
  <c r="C95" i="66"/>
  <c r="H94" i="66"/>
  <c r="C94" i="66"/>
  <c r="L93" i="66"/>
  <c r="K93" i="66"/>
  <c r="J93" i="66"/>
  <c r="I93" i="66"/>
  <c r="H93" i="66" s="1"/>
  <c r="G93" i="66"/>
  <c r="F93" i="66"/>
  <c r="E93" i="66"/>
  <c r="D93" i="66"/>
  <c r="C93" i="66"/>
  <c r="H92" i="66"/>
  <c r="C92" i="66"/>
  <c r="H91" i="66"/>
  <c r="C91" i="66"/>
  <c r="H90" i="66"/>
  <c r="C90" i="66"/>
  <c r="H89" i="66"/>
  <c r="C89" i="66"/>
  <c r="H88" i="66"/>
  <c r="C88" i="66"/>
  <c r="L87" i="66"/>
  <c r="K87" i="66"/>
  <c r="J87" i="66"/>
  <c r="I87" i="66"/>
  <c r="H87" i="66" s="1"/>
  <c r="G87" i="66"/>
  <c r="F87" i="66"/>
  <c r="E87" i="66"/>
  <c r="D87" i="66"/>
  <c r="C87" i="66"/>
  <c r="H86" i="66"/>
  <c r="C86" i="66"/>
  <c r="H85" i="66"/>
  <c r="C85" i="66"/>
  <c r="H84" i="66"/>
  <c r="C84" i="66"/>
  <c r="H83" i="66"/>
  <c r="C83" i="66"/>
  <c r="L82" i="66"/>
  <c r="K82" i="66"/>
  <c r="J82" i="66"/>
  <c r="I82" i="66"/>
  <c r="H82" i="66" s="1"/>
  <c r="G82" i="66"/>
  <c r="F82" i="66"/>
  <c r="E82" i="66"/>
  <c r="D82" i="66"/>
  <c r="C82" i="66"/>
  <c r="L81" i="66"/>
  <c r="K81" i="66"/>
  <c r="J81" i="66"/>
  <c r="I81" i="66"/>
  <c r="H81" i="66"/>
  <c r="G81" i="66"/>
  <c r="F81" i="66"/>
  <c r="E81" i="66"/>
  <c r="D81" i="66"/>
  <c r="C81" i="66" s="1"/>
  <c r="H80" i="66"/>
  <c r="C80" i="66"/>
  <c r="H79" i="66"/>
  <c r="C79" i="66"/>
  <c r="L78" i="66"/>
  <c r="K78" i="66"/>
  <c r="J78" i="66"/>
  <c r="I78" i="66"/>
  <c r="H78" i="66"/>
  <c r="G78" i="66"/>
  <c r="F78" i="66"/>
  <c r="E78" i="66"/>
  <c r="D78" i="66"/>
  <c r="C78" i="66" s="1"/>
  <c r="H77" i="66"/>
  <c r="C77" i="66"/>
  <c r="H76" i="66"/>
  <c r="C76" i="66"/>
  <c r="L75" i="66"/>
  <c r="K75" i="66"/>
  <c r="J75" i="66"/>
  <c r="I75" i="66"/>
  <c r="H75" i="66"/>
  <c r="G75" i="66"/>
  <c r="F75" i="66"/>
  <c r="E75" i="66"/>
  <c r="D75" i="66"/>
  <c r="C75" i="66" s="1"/>
  <c r="L74" i="66"/>
  <c r="K74" i="66"/>
  <c r="J74" i="66"/>
  <c r="I74" i="66"/>
  <c r="H74" i="66"/>
  <c r="G74" i="66"/>
  <c r="F74" i="66"/>
  <c r="E74" i="66"/>
  <c r="D74" i="66"/>
  <c r="C74" i="66" s="1"/>
  <c r="L73" i="66"/>
  <c r="K73" i="66"/>
  <c r="J73" i="66"/>
  <c r="I73" i="66"/>
  <c r="H73" i="66"/>
  <c r="G73" i="66"/>
  <c r="F73" i="66"/>
  <c r="E73" i="66"/>
  <c r="D73" i="66"/>
  <c r="C73" i="66" s="1"/>
  <c r="H72" i="66"/>
  <c r="C72" i="66"/>
  <c r="H71" i="66"/>
  <c r="C71" i="66"/>
  <c r="H70" i="66"/>
  <c r="C70" i="66"/>
  <c r="J69" i="66"/>
  <c r="H69" i="66" s="1"/>
  <c r="C69" i="66"/>
  <c r="L68" i="66"/>
  <c r="K68" i="66"/>
  <c r="J68" i="66"/>
  <c r="I68" i="66"/>
  <c r="H68" i="66" s="1"/>
  <c r="G68" i="66"/>
  <c r="F68" i="66"/>
  <c r="E68" i="66"/>
  <c r="D68" i="66"/>
  <c r="C68" i="66"/>
  <c r="J67" i="66"/>
  <c r="H67" i="66"/>
  <c r="C67" i="66"/>
  <c r="L66" i="66"/>
  <c r="K66" i="66"/>
  <c r="J66" i="66"/>
  <c r="I66" i="66"/>
  <c r="H66" i="66"/>
  <c r="G66" i="66"/>
  <c r="F66" i="66"/>
  <c r="E66" i="66"/>
  <c r="D66" i="66"/>
  <c r="C66" i="66" s="1"/>
  <c r="H65" i="66"/>
  <c r="C65" i="66"/>
  <c r="H64" i="66"/>
  <c r="C64" i="66"/>
  <c r="H63" i="66"/>
  <c r="C63" i="66"/>
  <c r="H62" i="66"/>
  <c r="C62" i="66"/>
  <c r="H61" i="66"/>
  <c r="C61" i="66"/>
  <c r="H60" i="66"/>
  <c r="C60" i="66"/>
  <c r="H59" i="66"/>
  <c r="C59" i="66"/>
  <c r="H58" i="66"/>
  <c r="C58" i="66"/>
  <c r="L57" i="66"/>
  <c r="K57" i="66"/>
  <c r="J57" i="66"/>
  <c r="I57" i="66"/>
  <c r="H57" i="66"/>
  <c r="G57" i="66"/>
  <c r="F57" i="66"/>
  <c r="E57" i="66"/>
  <c r="D57" i="66"/>
  <c r="C57" i="66" s="1"/>
  <c r="J56" i="66"/>
  <c r="H56" i="66" s="1"/>
  <c r="C56" i="66"/>
  <c r="H55" i="66"/>
  <c r="C55" i="66"/>
  <c r="L54" i="66"/>
  <c r="K54" i="66"/>
  <c r="J54" i="66"/>
  <c r="I54" i="66"/>
  <c r="H54" i="66" s="1"/>
  <c r="G54" i="66"/>
  <c r="F54" i="66"/>
  <c r="E54" i="66"/>
  <c r="D54" i="66"/>
  <c r="C54" i="66"/>
  <c r="L53" i="66"/>
  <c r="K53" i="66"/>
  <c r="J53" i="66"/>
  <c r="I53" i="66"/>
  <c r="H53" i="66" s="1"/>
  <c r="G53" i="66"/>
  <c r="F53" i="66"/>
  <c r="E53" i="66"/>
  <c r="D53" i="66"/>
  <c r="C53" i="66" s="1"/>
  <c r="L52" i="66"/>
  <c r="K52" i="66"/>
  <c r="J52" i="66"/>
  <c r="I52" i="66"/>
  <c r="H52" i="66"/>
  <c r="G52" i="66"/>
  <c r="F52" i="66"/>
  <c r="E52" i="66"/>
  <c r="D52" i="66"/>
  <c r="C52" i="66" s="1"/>
  <c r="L51" i="66"/>
  <c r="K51" i="66"/>
  <c r="J51" i="66"/>
  <c r="I51" i="66"/>
  <c r="H51" i="66"/>
  <c r="G51" i="66"/>
  <c r="F51" i="66"/>
  <c r="E51" i="66"/>
  <c r="D51" i="66"/>
  <c r="C51" i="66" s="1"/>
  <c r="L50" i="66"/>
  <c r="K50" i="66"/>
  <c r="J50" i="66"/>
  <c r="J300" i="66" s="1"/>
  <c r="I50" i="66"/>
  <c r="I300" i="66" s="1"/>
  <c r="H50" i="66"/>
  <c r="G50" i="66"/>
  <c r="F50" i="66"/>
  <c r="E50" i="66"/>
  <c r="E300" i="66" s="1"/>
  <c r="D50" i="66"/>
  <c r="D300" i="66" s="1"/>
  <c r="L49" i="66"/>
  <c r="K49" i="66"/>
  <c r="J49" i="66"/>
  <c r="I49" i="66"/>
  <c r="H49" i="66"/>
  <c r="G49" i="66"/>
  <c r="F49" i="66"/>
  <c r="E49" i="66"/>
  <c r="D49" i="66"/>
  <c r="C49" i="66" s="1"/>
  <c r="H46" i="66"/>
  <c r="C46" i="66"/>
  <c r="H45" i="66"/>
  <c r="C45" i="66"/>
  <c r="L44" i="66"/>
  <c r="L300" i="66" s="1"/>
  <c r="G44" i="66"/>
  <c r="G300" i="66" s="1"/>
  <c r="H43" i="66"/>
  <c r="C43" i="66"/>
  <c r="I42" i="66"/>
  <c r="H42" i="66" s="1"/>
  <c r="D42" i="66"/>
  <c r="C42" i="66" s="1"/>
  <c r="H41" i="66"/>
  <c r="C41" i="66"/>
  <c r="H40" i="66"/>
  <c r="C40" i="66"/>
  <c r="H39" i="66"/>
  <c r="C39" i="66"/>
  <c r="H38" i="66"/>
  <c r="C38" i="66"/>
  <c r="K37" i="66"/>
  <c r="H37" i="66" s="1"/>
  <c r="F37" i="66"/>
  <c r="C37" i="66" s="1"/>
  <c r="H36" i="66"/>
  <c r="C36" i="66"/>
  <c r="H35" i="66"/>
  <c r="C35" i="66"/>
  <c r="K34" i="66"/>
  <c r="H34" i="66" s="1"/>
  <c r="F34" i="66"/>
  <c r="C34" i="66" s="1"/>
  <c r="H33" i="66"/>
  <c r="C33" i="66"/>
  <c r="K32" i="66"/>
  <c r="H32" i="66" s="1"/>
  <c r="F32" i="66"/>
  <c r="C32" i="66" s="1"/>
  <c r="H31" i="66"/>
  <c r="C31" i="66"/>
  <c r="H30" i="66"/>
  <c r="C30" i="66"/>
  <c r="H29" i="66"/>
  <c r="C29" i="66"/>
  <c r="K28" i="66"/>
  <c r="H28" i="66" s="1"/>
  <c r="F28" i="66"/>
  <c r="C28" i="66" s="1"/>
  <c r="K27" i="66"/>
  <c r="K300" i="66" s="1"/>
  <c r="F27" i="66"/>
  <c r="F300" i="66" s="1"/>
  <c r="H26" i="66"/>
  <c r="C26" i="66"/>
  <c r="H25" i="66"/>
  <c r="C25" i="66"/>
  <c r="H24" i="66"/>
  <c r="C24" i="66"/>
  <c r="H23" i="66"/>
  <c r="C23" i="66"/>
  <c r="L22" i="66"/>
  <c r="L303" i="66" s="1"/>
  <c r="L302" i="66" s="1"/>
  <c r="K22" i="66"/>
  <c r="K303" i="66" s="1"/>
  <c r="K302" i="66" s="1"/>
  <c r="J22" i="66"/>
  <c r="J303" i="66" s="1"/>
  <c r="J302" i="66" s="1"/>
  <c r="I22" i="66"/>
  <c r="I303" i="66" s="1"/>
  <c r="I302" i="66" s="1"/>
  <c r="H22" i="66"/>
  <c r="H303" i="66" s="1"/>
  <c r="H302" i="66" s="1"/>
  <c r="G22" i="66"/>
  <c r="G303" i="66" s="1"/>
  <c r="G302" i="66" s="1"/>
  <c r="F22" i="66"/>
  <c r="F303" i="66" s="1"/>
  <c r="F302" i="66" s="1"/>
  <c r="E22" i="66"/>
  <c r="E303" i="66" s="1"/>
  <c r="E302" i="66" s="1"/>
  <c r="D22" i="66"/>
  <c r="D303" i="66" s="1"/>
  <c r="D302" i="66" s="1"/>
  <c r="L21" i="66"/>
  <c r="K21" i="66"/>
  <c r="J21" i="66"/>
  <c r="I21" i="66"/>
  <c r="H21" i="66"/>
  <c r="G21" i="66"/>
  <c r="F21" i="66"/>
  <c r="E21" i="66"/>
  <c r="D21" i="66"/>
  <c r="C21" i="66" s="1"/>
  <c r="H315" i="65"/>
  <c r="C315" i="65"/>
  <c r="H313" i="65"/>
  <c r="C313" i="65"/>
  <c r="H311" i="65"/>
  <c r="C311" i="65"/>
  <c r="H310" i="65"/>
  <c r="C310" i="65"/>
  <c r="H309" i="65"/>
  <c r="C309" i="65"/>
  <c r="H308" i="65"/>
  <c r="C308" i="65"/>
  <c r="H307" i="65"/>
  <c r="C307" i="65"/>
  <c r="H306" i="65"/>
  <c r="C306" i="65"/>
  <c r="L305" i="65"/>
  <c r="K305" i="65"/>
  <c r="J305" i="65"/>
  <c r="I305" i="65"/>
  <c r="H305" i="65"/>
  <c r="G305" i="65"/>
  <c r="F305" i="65"/>
  <c r="E305" i="65"/>
  <c r="D305" i="65"/>
  <c r="C305" i="65"/>
  <c r="H297" i="65"/>
  <c r="C297" i="65"/>
  <c r="H296" i="65"/>
  <c r="C296" i="65"/>
  <c r="L295" i="65"/>
  <c r="K295" i="65"/>
  <c r="J295" i="65"/>
  <c r="J298" i="65" s="1"/>
  <c r="I295" i="65"/>
  <c r="H295" i="65"/>
  <c r="G295" i="65"/>
  <c r="G298" i="65" s="1"/>
  <c r="F295" i="65"/>
  <c r="F298" i="65" s="1"/>
  <c r="E295" i="65"/>
  <c r="E298" i="65" s="1"/>
  <c r="D295" i="65"/>
  <c r="D298" i="65" s="1"/>
  <c r="H294" i="65"/>
  <c r="C294" i="65"/>
  <c r="H293" i="65"/>
  <c r="C293" i="65"/>
  <c r="H292" i="65"/>
  <c r="C292" i="65"/>
  <c r="H291" i="65"/>
  <c r="C291" i="65"/>
  <c r="L290" i="65"/>
  <c r="K290" i="65"/>
  <c r="J290" i="65"/>
  <c r="I290" i="65"/>
  <c r="H290" i="65"/>
  <c r="G290" i="65"/>
  <c r="F290" i="65"/>
  <c r="E290" i="65"/>
  <c r="D290" i="65"/>
  <c r="C290" i="65" s="1"/>
  <c r="H289" i="65"/>
  <c r="C289" i="65"/>
  <c r="H288" i="65"/>
  <c r="C288" i="65"/>
  <c r="H287" i="65"/>
  <c r="C287" i="65"/>
  <c r="L286" i="65"/>
  <c r="K286" i="65"/>
  <c r="J286" i="65"/>
  <c r="I286" i="65"/>
  <c r="H286" i="65"/>
  <c r="G286" i="65"/>
  <c r="F286" i="65"/>
  <c r="E286" i="65"/>
  <c r="D286" i="65"/>
  <c r="C286" i="65" s="1"/>
  <c r="H285" i="65"/>
  <c r="C285" i="65"/>
  <c r="L284" i="65"/>
  <c r="K284" i="65"/>
  <c r="J284" i="65"/>
  <c r="I284" i="65"/>
  <c r="H284" i="65"/>
  <c r="G284" i="65"/>
  <c r="F284" i="65"/>
  <c r="E284" i="65"/>
  <c r="D284" i="65"/>
  <c r="C284" i="65" s="1"/>
  <c r="L283" i="65"/>
  <c r="K283" i="65"/>
  <c r="J283" i="65"/>
  <c r="I283" i="65"/>
  <c r="H283" i="65" s="1"/>
  <c r="G283" i="65"/>
  <c r="F283" i="65"/>
  <c r="E283" i="65"/>
  <c r="D283" i="65"/>
  <c r="C283" i="65" s="1"/>
  <c r="H282" i="65"/>
  <c r="C282" i="65"/>
  <c r="H281" i="65"/>
  <c r="C281" i="65"/>
  <c r="H280" i="65"/>
  <c r="C280" i="65"/>
  <c r="L279" i="65"/>
  <c r="K279" i="65"/>
  <c r="J279" i="65"/>
  <c r="I279" i="65"/>
  <c r="H279" i="65"/>
  <c r="G279" i="65"/>
  <c r="F279" i="65"/>
  <c r="E279" i="65"/>
  <c r="D279" i="65"/>
  <c r="C279" i="65" s="1"/>
  <c r="H278" i="65"/>
  <c r="C278" i="65"/>
  <c r="H277" i="65"/>
  <c r="C277" i="65"/>
  <c r="H276" i="65"/>
  <c r="C276" i="65"/>
  <c r="L275" i="65"/>
  <c r="K275" i="65"/>
  <c r="J275" i="65"/>
  <c r="I275" i="65"/>
  <c r="H275" i="65"/>
  <c r="G275" i="65"/>
  <c r="F275" i="65"/>
  <c r="E275" i="65"/>
  <c r="D275" i="65"/>
  <c r="C275" i="65" s="1"/>
  <c r="L274" i="65"/>
  <c r="K274" i="65"/>
  <c r="J274" i="65"/>
  <c r="I274" i="65"/>
  <c r="H274" i="65"/>
  <c r="G274" i="65"/>
  <c r="F274" i="65"/>
  <c r="E274" i="65"/>
  <c r="D274" i="65"/>
  <c r="C274" i="65" s="1"/>
  <c r="H273" i="65"/>
  <c r="C273" i="65"/>
  <c r="H272" i="65"/>
  <c r="C272" i="65"/>
  <c r="H271" i="65"/>
  <c r="C271" i="65"/>
  <c r="L270" i="65"/>
  <c r="K270" i="65"/>
  <c r="J270" i="65"/>
  <c r="I270" i="65"/>
  <c r="H270" i="65"/>
  <c r="G270" i="65"/>
  <c r="F270" i="65"/>
  <c r="E270" i="65"/>
  <c r="D270" i="65"/>
  <c r="C270" i="65" s="1"/>
  <c r="H269" i="65"/>
  <c r="C269" i="65"/>
  <c r="H268" i="65"/>
  <c r="C268" i="65"/>
  <c r="L267" i="65"/>
  <c r="K267" i="65"/>
  <c r="J267" i="65"/>
  <c r="I267" i="65"/>
  <c r="H267" i="65"/>
  <c r="G267" i="65"/>
  <c r="F267" i="65"/>
  <c r="E267" i="65"/>
  <c r="D267" i="65"/>
  <c r="C267" i="65" s="1"/>
  <c r="L266" i="65"/>
  <c r="K266" i="65"/>
  <c r="J266" i="65"/>
  <c r="I266" i="65"/>
  <c r="H266" i="65"/>
  <c r="G266" i="65"/>
  <c r="F266" i="65"/>
  <c r="E266" i="65"/>
  <c r="D266" i="65"/>
  <c r="C266" i="65"/>
  <c r="H265" i="65"/>
  <c r="C265" i="65"/>
  <c r="H264" i="65"/>
  <c r="C264" i="65"/>
  <c r="H263" i="65"/>
  <c r="C263" i="65"/>
  <c r="L262" i="65"/>
  <c r="K262" i="65"/>
  <c r="J262" i="65"/>
  <c r="I262" i="65"/>
  <c r="H262" i="65"/>
  <c r="G262" i="65"/>
  <c r="F262" i="65"/>
  <c r="E262" i="65"/>
  <c r="D262" i="65"/>
  <c r="C262" i="65" s="1"/>
  <c r="H261" i="65"/>
  <c r="C261" i="65"/>
  <c r="H260" i="65"/>
  <c r="C260" i="65"/>
  <c r="H259" i="65"/>
  <c r="C259" i="65"/>
  <c r="L258" i="65"/>
  <c r="K258" i="65"/>
  <c r="J258" i="65"/>
  <c r="I258" i="65"/>
  <c r="H258" i="65"/>
  <c r="G258" i="65"/>
  <c r="F258" i="65"/>
  <c r="E258" i="65"/>
  <c r="D258" i="65"/>
  <c r="C258" i="65" s="1"/>
  <c r="L257" i="65"/>
  <c r="K257" i="65"/>
  <c r="J257" i="65"/>
  <c r="I257" i="65"/>
  <c r="H257" i="65"/>
  <c r="G257" i="65"/>
  <c r="F257" i="65"/>
  <c r="E257" i="65"/>
  <c r="D257" i="65"/>
  <c r="C257" i="65" s="1"/>
  <c r="H256" i="65"/>
  <c r="C256" i="65"/>
  <c r="H255" i="65"/>
  <c r="C255" i="65"/>
  <c r="H254" i="65"/>
  <c r="C254" i="65"/>
  <c r="H253" i="65"/>
  <c r="C253" i="65"/>
  <c r="H252" i="65"/>
  <c r="C252" i="65"/>
  <c r="L251" i="65"/>
  <c r="K251" i="65"/>
  <c r="J251" i="65"/>
  <c r="I251" i="65"/>
  <c r="H251" i="65"/>
  <c r="G251" i="65"/>
  <c r="F251" i="65"/>
  <c r="E251" i="65"/>
  <c r="D251" i="65"/>
  <c r="C251" i="65" s="1"/>
  <c r="L250" i="65"/>
  <c r="K250" i="65"/>
  <c r="J250" i="65"/>
  <c r="I250" i="65"/>
  <c r="H250" i="65"/>
  <c r="G250" i="65"/>
  <c r="F250" i="65"/>
  <c r="E250" i="65"/>
  <c r="D250" i="65"/>
  <c r="C250" i="65" s="1"/>
  <c r="H249" i="65"/>
  <c r="C249" i="65"/>
  <c r="H248" i="65"/>
  <c r="C248" i="65"/>
  <c r="H247" i="65"/>
  <c r="C247" i="65"/>
  <c r="H246" i="65"/>
  <c r="C246" i="65"/>
  <c r="L245" i="65"/>
  <c r="K245" i="65"/>
  <c r="J245" i="65"/>
  <c r="I245" i="65"/>
  <c r="H245" i="65"/>
  <c r="G245" i="65"/>
  <c r="F245" i="65"/>
  <c r="E245" i="65"/>
  <c r="D245" i="65"/>
  <c r="C245" i="65" s="1"/>
  <c r="H244" i="65"/>
  <c r="C244" i="65"/>
  <c r="H243" i="65"/>
  <c r="C243" i="65"/>
  <c r="H242" i="65"/>
  <c r="C242" i="65"/>
  <c r="H241" i="65"/>
  <c r="C241" i="65"/>
  <c r="H240" i="65"/>
  <c r="C240" i="65"/>
  <c r="H239" i="65"/>
  <c r="C239" i="65"/>
  <c r="H238" i="65"/>
  <c r="C238" i="65"/>
  <c r="L237" i="65"/>
  <c r="K237" i="65"/>
  <c r="J237" i="65"/>
  <c r="I237" i="65"/>
  <c r="H237" i="65"/>
  <c r="G237" i="65"/>
  <c r="F237" i="65"/>
  <c r="E237" i="65"/>
  <c r="D237" i="65"/>
  <c r="C237" i="65" s="1"/>
  <c r="H236" i="65"/>
  <c r="C236" i="65"/>
  <c r="H235" i="65"/>
  <c r="C235" i="65"/>
  <c r="L234" i="65"/>
  <c r="K234" i="65"/>
  <c r="J234" i="65"/>
  <c r="I234" i="65"/>
  <c r="H234" i="65"/>
  <c r="G234" i="65"/>
  <c r="F234" i="65"/>
  <c r="E234" i="65"/>
  <c r="D234" i="65"/>
  <c r="C234" i="65" s="1"/>
  <c r="H233" i="65"/>
  <c r="C233" i="65"/>
  <c r="L232" i="65"/>
  <c r="K232" i="65"/>
  <c r="J232" i="65"/>
  <c r="I232" i="65"/>
  <c r="H232" i="65"/>
  <c r="G232" i="65"/>
  <c r="F232" i="65"/>
  <c r="E232" i="65"/>
  <c r="D232" i="65"/>
  <c r="C232" i="65"/>
  <c r="L231" i="65"/>
  <c r="K231" i="65"/>
  <c r="J231" i="65"/>
  <c r="I231" i="65"/>
  <c r="H231" i="65"/>
  <c r="G231" i="65"/>
  <c r="F231" i="65"/>
  <c r="E231" i="65"/>
  <c r="D231" i="65"/>
  <c r="C231" i="65"/>
  <c r="H230" i="65"/>
  <c r="C230" i="65"/>
  <c r="L229" i="65"/>
  <c r="K229" i="65"/>
  <c r="J229" i="65"/>
  <c r="I229" i="65"/>
  <c r="H229" i="65" s="1"/>
  <c r="G229" i="65"/>
  <c r="F229" i="65"/>
  <c r="E229" i="65"/>
  <c r="D229" i="65"/>
  <c r="C229" i="65"/>
  <c r="H228" i="65"/>
  <c r="C228" i="65"/>
  <c r="L227" i="65"/>
  <c r="K227" i="65"/>
  <c r="J227" i="65"/>
  <c r="I227" i="65"/>
  <c r="H227" i="65" s="1"/>
  <c r="G227" i="65"/>
  <c r="F227" i="65"/>
  <c r="E227" i="65"/>
  <c r="D227" i="65"/>
  <c r="C227" i="65"/>
  <c r="H226" i="65"/>
  <c r="C226" i="65"/>
  <c r="H225" i="65"/>
  <c r="C225" i="65"/>
  <c r="L224" i="65"/>
  <c r="K224" i="65"/>
  <c r="J224" i="65"/>
  <c r="I224" i="65"/>
  <c r="H224" i="65" s="1"/>
  <c r="G224" i="65"/>
  <c r="F224" i="65"/>
  <c r="E224" i="65"/>
  <c r="D224" i="65"/>
  <c r="C224" i="65"/>
  <c r="H223" i="65"/>
  <c r="C223" i="65"/>
  <c r="H222" i="65"/>
  <c r="C222" i="65"/>
  <c r="H221" i="65"/>
  <c r="C221" i="65"/>
  <c r="H220" i="65"/>
  <c r="C220" i="65"/>
  <c r="H219" i="65"/>
  <c r="C219" i="65"/>
  <c r="H218" i="65"/>
  <c r="C218" i="65"/>
  <c r="H217" i="65"/>
  <c r="C217" i="65"/>
  <c r="H216" i="65"/>
  <c r="C216" i="65"/>
  <c r="H215" i="65"/>
  <c r="C215" i="65"/>
  <c r="H214" i="65"/>
  <c r="C214" i="65"/>
  <c r="L213" i="65"/>
  <c r="K213" i="65"/>
  <c r="J213" i="65"/>
  <c r="I213" i="65"/>
  <c r="H213" i="65" s="1"/>
  <c r="G213" i="65"/>
  <c r="F213" i="65"/>
  <c r="E213" i="65"/>
  <c r="D213" i="65"/>
  <c r="C213" i="65"/>
  <c r="H212" i="65"/>
  <c r="C212" i="65"/>
  <c r="H211" i="65"/>
  <c r="C211" i="65"/>
  <c r="H210" i="65"/>
  <c r="C210" i="65"/>
  <c r="H209" i="65"/>
  <c r="C209" i="65"/>
  <c r="H208" i="65"/>
  <c r="C208" i="65"/>
  <c r="H207" i="65"/>
  <c r="C207" i="65"/>
  <c r="H206" i="65"/>
  <c r="C206" i="65"/>
  <c r="H205" i="65"/>
  <c r="C205" i="65"/>
  <c r="H204" i="65"/>
  <c r="C204" i="65"/>
  <c r="H203" i="65"/>
  <c r="C203" i="65"/>
  <c r="L202" i="65"/>
  <c r="K202" i="65"/>
  <c r="J202" i="65"/>
  <c r="I202" i="65"/>
  <c r="H202" i="65" s="1"/>
  <c r="G202" i="65"/>
  <c r="F202" i="65"/>
  <c r="E202" i="65"/>
  <c r="D202" i="65"/>
  <c r="C202" i="65"/>
  <c r="L201" i="65"/>
  <c r="K201" i="65"/>
  <c r="J201" i="65"/>
  <c r="I201" i="65"/>
  <c r="H201" i="65" s="1"/>
  <c r="G201" i="65"/>
  <c r="F201" i="65"/>
  <c r="E201" i="65"/>
  <c r="D201" i="65"/>
  <c r="C201" i="65"/>
  <c r="H200" i="65"/>
  <c r="C200" i="65"/>
  <c r="H199" i="65"/>
  <c r="C199" i="65"/>
  <c r="H198" i="65"/>
  <c r="C198" i="65"/>
  <c r="H197" i="65"/>
  <c r="C197" i="65"/>
  <c r="H196" i="65"/>
  <c r="C196" i="65"/>
  <c r="L195" i="65"/>
  <c r="K195" i="65"/>
  <c r="J195" i="65"/>
  <c r="I195" i="65"/>
  <c r="H195" i="65"/>
  <c r="G195" i="65"/>
  <c r="F195" i="65"/>
  <c r="E195" i="65"/>
  <c r="D195" i="65"/>
  <c r="C195" i="65" s="1"/>
  <c r="H194" i="65"/>
  <c r="C194" i="65"/>
  <c r="L193" i="65"/>
  <c r="K193" i="65"/>
  <c r="J193" i="65"/>
  <c r="I193" i="65"/>
  <c r="H193" i="65"/>
  <c r="G193" i="65"/>
  <c r="F193" i="65"/>
  <c r="E193" i="65"/>
  <c r="D193" i="65"/>
  <c r="C193" i="65" s="1"/>
  <c r="L192" i="65"/>
  <c r="K192" i="65"/>
  <c r="J192" i="65"/>
  <c r="I192" i="65"/>
  <c r="H192" i="65"/>
  <c r="G192" i="65"/>
  <c r="F192" i="65"/>
  <c r="E192" i="65"/>
  <c r="D192" i="65"/>
  <c r="C192" i="65" s="1"/>
  <c r="L191" i="65"/>
  <c r="K191" i="65"/>
  <c r="J191" i="65"/>
  <c r="I191" i="65"/>
  <c r="H191" i="65"/>
  <c r="G191" i="65"/>
  <c r="F191" i="65"/>
  <c r="E191" i="65"/>
  <c r="D191" i="65"/>
  <c r="C191" i="65" s="1"/>
  <c r="H190" i="65"/>
  <c r="C190" i="65"/>
  <c r="L189" i="65"/>
  <c r="K189" i="65"/>
  <c r="J189" i="65"/>
  <c r="I189" i="65"/>
  <c r="H189" i="65"/>
  <c r="G189" i="65"/>
  <c r="F189" i="65"/>
  <c r="E189" i="65"/>
  <c r="D189" i="65"/>
  <c r="C189" i="65" s="1"/>
  <c r="L188" i="65"/>
  <c r="K188" i="65"/>
  <c r="J188" i="65"/>
  <c r="I188" i="65"/>
  <c r="H188" i="65"/>
  <c r="G188" i="65"/>
  <c r="F188" i="65"/>
  <c r="E188" i="65"/>
  <c r="D188" i="65"/>
  <c r="C188" i="65" s="1"/>
  <c r="H187" i="65"/>
  <c r="C187" i="65"/>
  <c r="H186" i="65"/>
  <c r="C186" i="65"/>
  <c r="L185" i="65"/>
  <c r="K185" i="65"/>
  <c r="J185" i="65"/>
  <c r="I185" i="65"/>
  <c r="H185" i="65"/>
  <c r="G185" i="65"/>
  <c r="F185" i="65"/>
  <c r="E185" i="65"/>
  <c r="D185" i="65"/>
  <c r="C185" i="65" s="1"/>
  <c r="L184" i="65"/>
  <c r="K184" i="65"/>
  <c r="J184" i="65"/>
  <c r="I184" i="65"/>
  <c r="H184" i="65"/>
  <c r="G184" i="65"/>
  <c r="F184" i="65"/>
  <c r="E184" i="65"/>
  <c r="D184" i="65"/>
  <c r="C184" i="65" s="1"/>
  <c r="H183" i="65"/>
  <c r="C183" i="65"/>
  <c r="H182" i="65"/>
  <c r="C182" i="65"/>
  <c r="L181" i="65"/>
  <c r="K181" i="65"/>
  <c r="J181" i="65"/>
  <c r="I181" i="65"/>
  <c r="H181" i="65"/>
  <c r="G181" i="65"/>
  <c r="F181" i="65"/>
  <c r="E181" i="65"/>
  <c r="D181" i="65"/>
  <c r="C181" i="65" s="1"/>
  <c r="H180" i="65"/>
  <c r="C180" i="65"/>
  <c r="H179" i="65"/>
  <c r="C179" i="65"/>
  <c r="H178" i="65"/>
  <c r="C178" i="65"/>
  <c r="H177" i="65"/>
  <c r="C177" i="65"/>
  <c r="L176" i="65"/>
  <c r="K176" i="65"/>
  <c r="J176" i="65"/>
  <c r="I176" i="65"/>
  <c r="H176" i="65"/>
  <c r="G176" i="65"/>
  <c r="F176" i="65"/>
  <c r="E176" i="65"/>
  <c r="D176" i="65"/>
  <c r="C176" i="65" s="1"/>
  <c r="H175" i="65"/>
  <c r="C175" i="65"/>
  <c r="H174" i="65"/>
  <c r="C174" i="65"/>
  <c r="H173" i="65"/>
  <c r="C173" i="65"/>
  <c r="L172" i="65"/>
  <c r="K172" i="65"/>
  <c r="J172" i="65"/>
  <c r="I172" i="65"/>
  <c r="H172" i="65"/>
  <c r="G172" i="65"/>
  <c r="F172" i="65"/>
  <c r="E172" i="65"/>
  <c r="D172" i="65"/>
  <c r="C172" i="65" s="1"/>
  <c r="L171" i="65"/>
  <c r="K171" i="65"/>
  <c r="J171" i="65"/>
  <c r="I171" i="65"/>
  <c r="H171" i="65"/>
  <c r="G171" i="65"/>
  <c r="F171" i="65"/>
  <c r="E171" i="65"/>
  <c r="D171" i="65"/>
  <c r="C171" i="65" s="1"/>
  <c r="L170" i="65"/>
  <c r="K170" i="65"/>
  <c r="J170" i="65"/>
  <c r="I170" i="65"/>
  <c r="H170" i="65"/>
  <c r="G170" i="65"/>
  <c r="F170" i="65"/>
  <c r="E170" i="65"/>
  <c r="D170" i="65"/>
  <c r="C170" i="65" s="1"/>
  <c r="H169" i="65"/>
  <c r="C169" i="65"/>
  <c r="H168" i="65"/>
  <c r="C168" i="65"/>
  <c r="H167" i="65"/>
  <c r="C167" i="65"/>
  <c r="H166" i="65"/>
  <c r="C166" i="65"/>
  <c r="H165" i="65"/>
  <c r="C165" i="65"/>
  <c r="H164" i="65"/>
  <c r="C164" i="65"/>
  <c r="L163" i="65"/>
  <c r="K163" i="65"/>
  <c r="J163" i="65"/>
  <c r="I163" i="65"/>
  <c r="H163" i="65"/>
  <c r="G163" i="65"/>
  <c r="F163" i="65"/>
  <c r="E163" i="65"/>
  <c r="D163" i="65"/>
  <c r="C163" i="65" s="1"/>
  <c r="L162" i="65"/>
  <c r="K162" i="65"/>
  <c r="J162" i="65"/>
  <c r="I162" i="65"/>
  <c r="H162" i="65"/>
  <c r="G162" i="65"/>
  <c r="F162" i="65"/>
  <c r="E162" i="65"/>
  <c r="D162" i="65"/>
  <c r="C162" i="65" s="1"/>
  <c r="H161" i="65"/>
  <c r="C161" i="65"/>
  <c r="H160" i="65"/>
  <c r="C160" i="65"/>
  <c r="H159" i="65"/>
  <c r="C159" i="65"/>
  <c r="H158" i="65"/>
  <c r="C158" i="65"/>
  <c r="L157" i="65"/>
  <c r="K157" i="65"/>
  <c r="J157" i="65"/>
  <c r="I157" i="65"/>
  <c r="H157" i="65"/>
  <c r="G157" i="65"/>
  <c r="F157" i="65"/>
  <c r="E157" i="65"/>
  <c r="D157" i="65"/>
  <c r="C157" i="65" s="1"/>
  <c r="H156" i="65"/>
  <c r="C156" i="65"/>
  <c r="H155" i="65"/>
  <c r="C155" i="65"/>
  <c r="H154" i="65"/>
  <c r="C154" i="65"/>
  <c r="H153" i="65"/>
  <c r="C153" i="65"/>
  <c r="H152" i="65"/>
  <c r="C152" i="65"/>
  <c r="H151" i="65"/>
  <c r="C151" i="65"/>
  <c r="H150" i="65"/>
  <c r="C150" i="65"/>
  <c r="H149" i="65"/>
  <c r="C149" i="65"/>
  <c r="L148" i="65"/>
  <c r="K148" i="65"/>
  <c r="J148" i="65"/>
  <c r="I148" i="65"/>
  <c r="H148" i="65"/>
  <c r="G148" i="65"/>
  <c r="F148" i="65"/>
  <c r="E148" i="65"/>
  <c r="D148" i="65"/>
  <c r="C148" i="65" s="1"/>
  <c r="H147" i="65"/>
  <c r="C147" i="65"/>
  <c r="H146" i="65"/>
  <c r="C146" i="65"/>
  <c r="H145" i="65"/>
  <c r="C145" i="65"/>
  <c r="H144" i="65"/>
  <c r="C144" i="65"/>
  <c r="H143" i="65"/>
  <c r="C143" i="65"/>
  <c r="H142" i="65"/>
  <c r="C142" i="65"/>
  <c r="L141" i="65"/>
  <c r="K141" i="65"/>
  <c r="J141" i="65"/>
  <c r="I141" i="65"/>
  <c r="H141" i="65"/>
  <c r="G141" i="65"/>
  <c r="F141" i="65"/>
  <c r="E141" i="65"/>
  <c r="D141" i="65"/>
  <c r="C141" i="65" s="1"/>
  <c r="H140" i="65"/>
  <c r="C140" i="65"/>
  <c r="H139" i="65"/>
  <c r="C139" i="65"/>
  <c r="L138" i="65"/>
  <c r="K138" i="65"/>
  <c r="J138" i="65"/>
  <c r="I138" i="65"/>
  <c r="H138" i="65"/>
  <c r="G138" i="65"/>
  <c r="F138" i="65"/>
  <c r="E138" i="65"/>
  <c r="D138" i="65"/>
  <c r="C138" i="65" s="1"/>
  <c r="H137" i="65"/>
  <c r="C137" i="65"/>
  <c r="H136" i="65"/>
  <c r="C136" i="65"/>
  <c r="H135" i="65"/>
  <c r="C135" i="65"/>
  <c r="H134" i="65"/>
  <c r="C134" i="65"/>
  <c r="L133" i="65"/>
  <c r="K133" i="65"/>
  <c r="J133" i="65"/>
  <c r="I133" i="65"/>
  <c r="H133" i="65"/>
  <c r="G133" i="65"/>
  <c r="F133" i="65"/>
  <c r="E133" i="65"/>
  <c r="D133" i="65"/>
  <c r="C133" i="65" s="1"/>
  <c r="H132" i="65"/>
  <c r="C132" i="65"/>
  <c r="H131" i="65"/>
  <c r="C131" i="65"/>
  <c r="H130" i="65"/>
  <c r="C130" i="65"/>
  <c r="L129" i="65"/>
  <c r="K129" i="65"/>
  <c r="J129" i="65"/>
  <c r="I129" i="65"/>
  <c r="H129" i="65"/>
  <c r="G129" i="65"/>
  <c r="F129" i="65"/>
  <c r="E129" i="65"/>
  <c r="D129" i="65"/>
  <c r="C129" i="65" s="1"/>
  <c r="L128" i="65"/>
  <c r="K128" i="65"/>
  <c r="J128" i="65"/>
  <c r="I128" i="65"/>
  <c r="H128" i="65"/>
  <c r="G128" i="65"/>
  <c r="F128" i="65"/>
  <c r="E128" i="65"/>
  <c r="D128" i="65"/>
  <c r="C128" i="65"/>
  <c r="H127" i="65"/>
  <c r="C127" i="65"/>
  <c r="L126" i="65"/>
  <c r="K126" i="65"/>
  <c r="J126" i="65"/>
  <c r="I126" i="65"/>
  <c r="H126" i="65"/>
  <c r="G126" i="65"/>
  <c r="F126" i="65"/>
  <c r="E126" i="65"/>
  <c r="D126" i="65"/>
  <c r="C126" i="65"/>
  <c r="H125" i="65"/>
  <c r="C125" i="65"/>
  <c r="H124" i="65"/>
  <c r="C124" i="65"/>
  <c r="H123" i="65"/>
  <c r="C123" i="65"/>
  <c r="H122" i="65"/>
  <c r="C122" i="65"/>
  <c r="H121" i="65"/>
  <c r="C121" i="65"/>
  <c r="L120" i="65"/>
  <c r="K120" i="65"/>
  <c r="J120" i="65"/>
  <c r="I120" i="65"/>
  <c r="H120" i="65" s="1"/>
  <c r="G120" i="65"/>
  <c r="F120" i="65"/>
  <c r="E120" i="65"/>
  <c r="D120" i="65"/>
  <c r="C120" i="65"/>
  <c r="H119" i="65"/>
  <c r="C119" i="65"/>
  <c r="H118" i="65"/>
  <c r="C118" i="65"/>
  <c r="H117" i="65"/>
  <c r="C117" i="65"/>
  <c r="H116" i="65"/>
  <c r="C116" i="65"/>
  <c r="H115" i="65"/>
  <c r="C115" i="65"/>
  <c r="L114" i="65"/>
  <c r="K114" i="65"/>
  <c r="J114" i="65"/>
  <c r="I114" i="65"/>
  <c r="H114" i="65" s="1"/>
  <c r="G114" i="65"/>
  <c r="F114" i="65"/>
  <c r="E114" i="65"/>
  <c r="D114" i="65"/>
  <c r="C114" i="65"/>
  <c r="H113" i="65"/>
  <c r="C113" i="65"/>
  <c r="H112" i="65"/>
  <c r="C112" i="65"/>
  <c r="H111" i="65"/>
  <c r="C111" i="65"/>
  <c r="L110" i="65"/>
  <c r="K110" i="65"/>
  <c r="J110" i="65"/>
  <c r="I110" i="65"/>
  <c r="H110" i="65" s="1"/>
  <c r="G110" i="65"/>
  <c r="F110" i="65"/>
  <c r="E110" i="65"/>
  <c r="D110" i="65"/>
  <c r="C110" i="65"/>
  <c r="H109" i="65"/>
  <c r="C109" i="65"/>
  <c r="H108" i="65"/>
  <c r="C108" i="65"/>
  <c r="H107" i="65"/>
  <c r="C107" i="65"/>
  <c r="H106" i="65"/>
  <c r="C106" i="65"/>
  <c r="H105" i="65"/>
  <c r="C105" i="65"/>
  <c r="H104" i="65"/>
  <c r="C104" i="65"/>
  <c r="H103" i="65"/>
  <c r="C103" i="65"/>
  <c r="H102" i="65"/>
  <c r="C102" i="65"/>
  <c r="L101" i="65"/>
  <c r="K101" i="65"/>
  <c r="J101" i="65"/>
  <c r="I101" i="65"/>
  <c r="H101" i="65" s="1"/>
  <c r="G101" i="65"/>
  <c r="F101" i="65"/>
  <c r="E101" i="65"/>
  <c r="D101" i="65"/>
  <c r="C101" i="65"/>
  <c r="H100" i="65"/>
  <c r="C100" i="65"/>
  <c r="H99" i="65"/>
  <c r="C99" i="65"/>
  <c r="H98" i="65"/>
  <c r="C98" i="65"/>
  <c r="H97" i="65"/>
  <c r="C97" i="65"/>
  <c r="H96" i="65"/>
  <c r="C96" i="65"/>
  <c r="H95" i="65"/>
  <c r="C95" i="65"/>
  <c r="H94" i="65"/>
  <c r="C94" i="65"/>
  <c r="L93" i="65"/>
  <c r="K93" i="65"/>
  <c r="J93" i="65"/>
  <c r="I93" i="65"/>
  <c r="H93" i="65" s="1"/>
  <c r="G93" i="65"/>
  <c r="F93" i="65"/>
  <c r="E93" i="65"/>
  <c r="D93" i="65"/>
  <c r="C93" i="65"/>
  <c r="H92" i="65"/>
  <c r="C92" i="65"/>
  <c r="H91" i="65"/>
  <c r="C91" i="65"/>
  <c r="H90" i="65"/>
  <c r="C90" i="65"/>
  <c r="H89" i="65"/>
  <c r="C89" i="65"/>
  <c r="H88" i="65"/>
  <c r="C88" i="65"/>
  <c r="L87" i="65"/>
  <c r="K87" i="65"/>
  <c r="J87" i="65"/>
  <c r="I87" i="65"/>
  <c r="H87" i="65" s="1"/>
  <c r="G87" i="65"/>
  <c r="F87" i="65"/>
  <c r="E87" i="65"/>
  <c r="D87" i="65"/>
  <c r="C87" i="65"/>
  <c r="H86" i="65"/>
  <c r="C86" i="65"/>
  <c r="H85" i="65"/>
  <c r="C85" i="65"/>
  <c r="H84" i="65"/>
  <c r="C84" i="65"/>
  <c r="H83" i="65"/>
  <c r="C83" i="65"/>
  <c r="L82" i="65"/>
  <c r="K82" i="65"/>
  <c r="J82" i="65"/>
  <c r="I82" i="65"/>
  <c r="H82" i="65" s="1"/>
  <c r="G82" i="65"/>
  <c r="F82" i="65"/>
  <c r="E82" i="65"/>
  <c r="D82" i="65"/>
  <c r="C82" i="65"/>
  <c r="L81" i="65"/>
  <c r="K81" i="65"/>
  <c r="J81" i="65"/>
  <c r="I81" i="65"/>
  <c r="H81" i="65"/>
  <c r="G81" i="65"/>
  <c r="F81" i="65"/>
  <c r="E81" i="65"/>
  <c r="D81" i="65"/>
  <c r="C81" i="65" s="1"/>
  <c r="H80" i="65"/>
  <c r="C80" i="65"/>
  <c r="H79" i="65"/>
  <c r="C79" i="65"/>
  <c r="L78" i="65"/>
  <c r="K78" i="65"/>
  <c r="J78" i="65"/>
  <c r="I78" i="65"/>
  <c r="H78" i="65"/>
  <c r="G78" i="65"/>
  <c r="F78" i="65"/>
  <c r="E78" i="65"/>
  <c r="D78" i="65"/>
  <c r="C78" i="65" s="1"/>
  <c r="H77" i="65"/>
  <c r="C77" i="65"/>
  <c r="H76" i="65"/>
  <c r="C76" i="65"/>
  <c r="L75" i="65"/>
  <c r="K75" i="65"/>
  <c r="J75" i="65"/>
  <c r="I75" i="65"/>
  <c r="H75" i="65"/>
  <c r="G75" i="65"/>
  <c r="F75" i="65"/>
  <c r="E75" i="65"/>
  <c r="D75" i="65"/>
  <c r="C75" i="65" s="1"/>
  <c r="L74" i="65"/>
  <c r="K74" i="65"/>
  <c r="J74" i="65"/>
  <c r="I74" i="65"/>
  <c r="H74" i="65"/>
  <c r="G74" i="65"/>
  <c r="F74" i="65"/>
  <c r="E74" i="65"/>
  <c r="D74" i="65"/>
  <c r="C74" i="65" s="1"/>
  <c r="L73" i="65"/>
  <c r="K73" i="65"/>
  <c r="J73" i="65"/>
  <c r="I73" i="65"/>
  <c r="H73" i="65"/>
  <c r="G73" i="65"/>
  <c r="F73" i="65"/>
  <c r="E73" i="65"/>
  <c r="D73" i="65"/>
  <c r="C73" i="65" s="1"/>
  <c r="H72" i="65"/>
  <c r="C72" i="65"/>
  <c r="H71" i="65"/>
  <c r="C71" i="65"/>
  <c r="H70" i="65"/>
  <c r="C70" i="65"/>
  <c r="H69" i="65"/>
  <c r="C69" i="65"/>
  <c r="L68" i="65"/>
  <c r="K68" i="65"/>
  <c r="J68" i="65"/>
  <c r="I68" i="65"/>
  <c r="H68" i="65"/>
  <c r="G68" i="65"/>
  <c r="F68" i="65"/>
  <c r="E68" i="65"/>
  <c r="D68" i="65"/>
  <c r="C68" i="65" s="1"/>
  <c r="H67" i="65"/>
  <c r="C67" i="65"/>
  <c r="L66" i="65"/>
  <c r="K66" i="65"/>
  <c r="J66" i="65"/>
  <c r="I66" i="65"/>
  <c r="H66" i="65"/>
  <c r="G66" i="65"/>
  <c r="F66" i="65"/>
  <c r="E66" i="65"/>
  <c r="D66" i="65"/>
  <c r="C66" i="65" s="1"/>
  <c r="H65" i="65"/>
  <c r="C65" i="65"/>
  <c r="H64" i="65"/>
  <c r="C64" i="65"/>
  <c r="H63" i="65"/>
  <c r="C63" i="65"/>
  <c r="H62" i="65"/>
  <c r="C62" i="65"/>
  <c r="H61" i="65"/>
  <c r="C61" i="65"/>
  <c r="H60" i="65"/>
  <c r="C60" i="65"/>
  <c r="H59" i="65"/>
  <c r="C59" i="65"/>
  <c r="H58" i="65"/>
  <c r="C58" i="65"/>
  <c r="L57" i="65"/>
  <c r="K57" i="65"/>
  <c r="J57" i="65"/>
  <c r="I57" i="65"/>
  <c r="H57" i="65"/>
  <c r="G57" i="65"/>
  <c r="F57" i="65"/>
  <c r="E57" i="65"/>
  <c r="D57" i="65"/>
  <c r="C57" i="65" s="1"/>
  <c r="H56" i="65"/>
  <c r="C56" i="65"/>
  <c r="H55" i="65"/>
  <c r="C55" i="65"/>
  <c r="L54" i="65"/>
  <c r="K54" i="65"/>
  <c r="J54" i="65"/>
  <c r="I54" i="65"/>
  <c r="H54" i="65"/>
  <c r="G54" i="65"/>
  <c r="F54" i="65"/>
  <c r="E54" i="65"/>
  <c r="D54" i="65"/>
  <c r="C54" i="65" s="1"/>
  <c r="L53" i="65"/>
  <c r="K53" i="65"/>
  <c r="J53" i="65"/>
  <c r="I53" i="65"/>
  <c r="H53" i="65"/>
  <c r="G53" i="65"/>
  <c r="F53" i="65"/>
  <c r="E53" i="65"/>
  <c r="D53" i="65"/>
  <c r="C53" i="65"/>
  <c r="L52" i="65"/>
  <c r="K52" i="65"/>
  <c r="J52" i="65"/>
  <c r="I52" i="65"/>
  <c r="H52" i="65" s="1"/>
  <c r="G52" i="65"/>
  <c r="F52" i="65"/>
  <c r="E52" i="65"/>
  <c r="D52" i="65"/>
  <c r="C52" i="65"/>
  <c r="L51" i="65"/>
  <c r="K51" i="65"/>
  <c r="J51" i="65"/>
  <c r="I51" i="65"/>
  <c r="H51" i="65" s="1"/>
  <c r="G51" i="65"/>
  <c r="F51" i="65"/>
  <c r="E51" i="65"/>
  <c r="D51" i="65"/>
  <c r="C51" i="65"/>
  <c r="L50" i="65"/>
  <c r="K50" i="65"/>
  <c r="J50" i="65"/>
  <c r="J300" i="65" s="1"/>
  <c r="I50" i="65"/>
  <c r="H50" i="65"/>
  <c r="G50" i="65"/>
  <c r="F50" i="65"/>
  <c r="E50" i="65"/>
  <c r="E300" i="65" s="1"/>
  <c r="D50" i="65"/>
  <c r="C50" i="65"/>
  <c r="L49" i="65"/>
  <c r="K49" i="65"/>
  <c r="J49" i="65"/>
  <c r="I49" i="65"/>
  <c r="H49" i="65" s="1"/>
  <c r="G49" i="65"/>
  <c r="F49" i="65"/>
  <c r="E49" i="65"/>
  <c r="D49" i="65"/>
  <c r="C49" i="65"/>
  <c r="H46" i="65"/>
  <c r="C46" i="65"/>
  <c r="H45" i="65"/>
  <c r="C45" i="65"/>
  <c r="L44" i="65"/>
  <c r="L300" i="65" s="1"/>
  <c r="H44" i="65"/>
  <c r="G44" i="65"/>
  <c r="G300" i="65" s="1"/>
  <c r="C44" i="65"/>
  <c r="H43" i="65"/>
  <c r="C43" i="65"/>
  <c r="I42" i="65"/>
  <c r="H42" i="65" s="1"/>
  <c r="D42" i="65"/>
  <c r="C42" i="65" s="1"/>
  <c r="H41" i="65"/>
  <c r="C41" i="65"/>
  <c r="H40" i="65"/>
  <c r="C40" i="65"/>
  <c r="H39" i="65"/>
  <c r="C39" i="65"/>
  <c r="H38" i="65"/>
  <c r="C38" i="65"/>
  <c r="K37" i="65"/>
  <c r="H37" i="65" s="1"/>
  <c r="F37" i="65"/>
  <c r="C37" i="65" s="1"/>
  <c r="H36" i="65"/>
  <c r="C36" i="65"/>
  <c r="H35" i="65"/>
  <c r="C35" i="65"/>
  <c r="K34" i="65"/>
  <c r="H34" i="65"/>
  <c r="F34" i="65"/>
  <c r="C34" i="65"/>
  <c r="H33" i="65"/>
  <c r="C33" i="65"/>
  <c r="K32" i="65"/>
  <c r="H32" i="65"/>
  <c r="F32" i="65"/>
  <c r="C32" i="65"/>
  <c r="H31" i="65"/>
  <c r="C31" i="65"/>
  <c r="H30" i="65"/>
  <c r="C30" i="65"/>
  <c r="H29" i="65"/>
  <c r="C29" i="65"/>
  <c r="K28" i="65"/>
  <c r="H28" i="65"/>
  <c r="F28" i="65"/>
  <c r="C28" i="65"/>
  <c r="K27" i="65"/>
  <c r="K300" i="65" s="1"/>
  <c r="F27" i="65"/>
  <c r="F300" i="65" s="1"/>
  <c r="H26" i="65"/>
  <c r="C26" i="65"/>
  <c r="H25" i="65"/>
  <c r="C25" i="65"/>
  <c r="H24" i="65"/>
  <c r="C24" i="65"/>
  <c r="H23" i="65"/>
  <c r="C23" i="65"/>
  <c r="L22" i="65"/>
  <c r="L303" i="65" s="1"/>
  <c r="L302" i="65" s="1"/>
  <c r="K22" i="65"/>
  <c r="K303" i="65" s="1"/>
  <c r="K302" i="65" s="1"/>
  <c r="J22" i="65"/>
  <c r="J303" i="65" s="1"/>
  <c r="J302" i="65" s="1"/>
  <c r="I22" i="65"/>
  <c r="I303" i="65" s="1"/>
  <c r="I302" i="65" s="1"/>
  <c r="H22" i="65"/>
  <c r="H303" i="65" s="1"/>
  <c r="H302" i="65" s="1"/>
  <c r="G22" i="65"/>
  <c r="G303" i="65" s="1"/>
  <c r="G302" i="65" s="1"/>
  <c r="F22" i="65"/>
  <c r="F303" i="65" s="1"/>
  <c r="F302" i="65" s="1"/>
  <c r="E22" i="65"/>
  <c r="E303" i="65" s="1"/>
  <c r="E302" i="65" s="1"/>
  <c r="D22" i="65"/>
  <c r="D303" i="65" s="1"/>
  <c r="D302" i="65" s="1"/>
  <c r="L21" i="65"/>
  <c r="K21" i="65"/>
  <c r="J21" i="65"/>
  <c r="I21" i="65"/>
  <c r="H21" i="65"/>
  <c r="G21" i="65"/>
  <c r="F21" i="65"/>
  <c r="E21" i="65"/>
  <c r="D21" i="65"/>
  <c r="C21" i="65" s="1"/>
  <c r="H315" i="64"/>
  <c r="C315" i="64"/>
  <c r="H313" i="64"/>
  <c r="C313" i="64"/>
  <c r="H311" i="64"/>
  <c r="C311" i="64"/>
  <c r="H310" i="64"/>
  <c r="C310" i="64"/>
  <c r="H309" i="64"/>
  <c r="C309" i="64"/>
  <c r="H308" i="64"/>
  <c r="C308" i="64"/>
  <c r="H307" i="64"/>
  <c r="C307" i="64"/>
  <c r="H306" i="64"/>
  <c r="C306" i="64"/>
  <c r="L305" i="64"/>
  <c r="K305" i="64"/>
  <c r="J305" i="64"/>
  <c r="I305" i="64"/>
  <c r="H305" i="64"/>
  <c r="G305" i="64"/>
  <c r="F305" i="64"/>
  <c r="E305" i="64"/>
  <c r="D305" i="64"/>
  <c r="C305" i="64"/>
  <c r="H297" i="64"/>
  <c r="C297" i="64"/>
  <c r="H296" i="64"/>
  <c r="C296" i="64"/>
  <c r="L295" i="64"/>
  <c r="L298" i="64" s="1"/>
  <c r="K295" i="64"/>
  <c r="K298" i="64" s="1"/>
  <c r="J295" i="64"/>
  <c r="I295" i="64"/>
  <c r="H295" i="64" s="1"/>
  <c r="G295" i="64"/>
  <c r="G298" i="64" s="1"/>
  <c r="F295" i="64"/>
  <c r="F298" i="64" s="1"/>
  <c r="E295" i="64"/>
  <c r="E298" i="64" s="1"/>
  <c r="D295" i="64"/>
  <c r="D298" i="64" s="1"/>
  <c r="H294" i="64"/>
  <c r="C294" i="64"/>
  <c r="H293" i="64"/>
  <c r="C293" i="64"/>
  <c r="H292" i="64"/>
  <c r="C292" i="64"/>
  <c r="H291" i="64"/>
  <c r="C291" i="64"/>
  <c r="L290" i="64"/>
  <c r="K290" i="64"/>
  <c r="J290" i="64"/>
  <c r="I290" i="64"/>
  <c r="H290" i="64"/>
  <c r="G290" i="64"/>
  <c r="F290" i="64"/>
  <c r="E290" i="64"/>
  <c r="D290" i="64"/>
  <c r="C290" i="64" s="1"/>
  <c r="H289" i="64"/>
  <c r="C289" i="64"/>
  <c r="H288" i="64"/>
  <c r="C288" i="64"/>
  <c r="H287" i="64"/>
  <c r="C287" i="64"/>
  <c r="L286" i="64"/>
  <c r="K286" i="64"/>
  <c r="J286" i="64"/>
  <c r="I286" i="64"/>
  <c r="H286" i="64"/>
  <c r="G286" i="64"/>
  <c r="F286" i="64"/>
  <c r="E286" i="64"/>
  <c r="D286" i="64"/>
  <c r="C286" i="64" s="1"/>
  <c r="H285" i="64"/>
  <c r="C285" i="64"/>
  <c r="L284" i="64"/>
  <c r="K284" i="64"/>
  <c r="J284" i="64"/>
  <c r="I284" i="64"/>
  <c r="H284" i="64"/>
  <c r="G284" i="64"/>
  <c r="F284" i="64"/>
  <c r="E284" i="64"/>
  <c r="D284" i="64"/>
  <c r="C284" i="64" s="1"/>
  <c r="L283" i="64"/>
  <c r="K283" i="64"/>
  <c r="J283" i="64"/>
  <c r="I283" i="64"/>
  <c r="H283" i="64"/>
  <c r="G283" i="64"/>
  <c r="F283" i="64"/>
  <c r="E283" i="64"/>
  <c r="D283" i="64"/>
  <c r="C283" i="64" s="1"/>
  <c r="H282" i="64"/>
  <c r="C282" i="64"/>
  <c r="H281" i="64"/>
  <c r="C281" i="64"/>
  <c r="H280" i="64"/>
  <c r="C280" i="64"/>
  <c r="L279" i="64"/>
  <c r="K279" i="64"/>
  <c r="J279" i="64"/>
  <c r="I279" i="64"/>
  <c r="H279" i="64"/>
  <c r="G279" i="64"/>
  <c r="F279" i="64"/>
  <c r="E279" i="64"/>
  <c r="D279" i="64"/>
  <c r="C279" i="64" s="1"/>
  <c r="H278" i="64"/>
  <c r="C278" i="64"/>
  <c r="H277" i="64"/>
  <c r="C277" i="64"/>
  <c r="H276" i="64"/>
  <c r="C276" i="64"/>
  <c r="L275" i="64"/>
  <c r="K275" i="64"/>
  <c r="J275" i="64"/>
  <c r="I275" i="64"/>
  <c r="H275" i="64"/>
  <c r="G275" i="64"/>
  <c r="F275" i="64"/>
  <c r="E275" i="64"/>
  <c r="D275" i="64"/>
  <c r="C275" i="64" s="1"/>
  <c r="L274" i="64"/>
  <c r="K274" i="64"/>
  <c r="J274" i="64"/>
  <c r="I274" i="64"/>
  <c r="H274" i="64"/>
  <c r="G274" i="64"/>
  <c r="F274" i="64"/>
  <c r="E274" i="64"/>
  <c r="D274" i="64"/>
  <c r="C274" i="64" s="1"/>
  <c r="H273" i="64"/>
  <c r="C273" i="64"/>
  <c r="H272" i="64"/>
  <c r="C272" i="64"/>
  <c r="H271" i="64"/>
  <c r="C271" i="64"/>
  <c r="L270" i="64"/>
  <c r="K270" i="64"/>
  <c r="J270" i="64"/>
  <c r="I270" i="64"/>
  <c r="H270" i="64"/>
  <c r="G270" i="64"/>
  <c r="F270" i="64"/>
  <c r="E270" i="64"/>
  <c r="D270" i="64"/>
  <c r="C270" i="64" s="1"/>
  <c r="H269" i="64"/>
  <c r="C269" i="64"/>
  <c r="H268" i="64"/>
  <c r="C268" i="64"/>
  <c r="L267" i="64"/>
  <c r="K267" i="64"/>
  <c r="J267" i="64"/>
  <c r="I267" i="64"/>
  <c r="H267" i="64"/>
  <c r="G267" i="64"/>
  <c r="F267" i="64"/>
  <c r="E267" i="64"/>
  <c r="D267" i="64"/>
  <c r="C267" i="64" s="1"/>
  <c r="L266" i="64"/>
  <c r="K266" i="64"/>
  <c r="J266" i="64"/>
  <c r="I266" i="64"/>
  <c r="H266" i="64"/>
  <c r="G266" i="64"/>
  <c r="F266" i="64"/>
  <c r="E266" i="64"/>
  <c r="D266" i="64"/>
  <c r="C266" i="64" s="1"/>
  <c r="H265" i="64"/>
  <c r="C265" i="64"/>
  <c r="H264" i="64"/>
  <c r="C264" i="64"/>
  <c r="H263" i="64"/>
  <c r="C263" i="64"/>
  <c r="L262" i="64"/>
  <c r="K262" i="64"/>
  <c r="J262" i="64"/>
  <c r="I262" i="64"/>
  <c r="H262" i="64"/>
  <c r="G262" i="64"/>
  <c r="F262" i="64"/>
  <c r="E262" i="64"/>
  <c r="D262" i="64"/>
  <c r="C262" i="64" s="1"/>
  <c r="H261" i="64"/>
  <c r="C261" i="64"/>
  <c r="H260" i="64"/>
  <c r="C260" i="64"/>
  <c r="H259" i="64"/>
  <c r="C259" i="64"/>
  <c r="L258" i="64"/>
  <c r="K258" i="64"/>
  <c r="J258" i="64"/>
  <c r="I258" i="64"/>
  <c r="H258" i="64"/>
  <c r="G258" i="64"/>
  <c r="F258" i="64"/>
  <c r="E258" i="64"/>
  <c r="D258" i="64"/>
  <c r="C258" i="64" s="1"/>
  <c r="L257" i="64"/>
  <c r="K257" i="64"/>
  <c r="J257" i="64"/>
  <c r="I257" i="64"/>
  <c r="H257" i="64"/>
  <c r="G257" i="64"/>
  <c r="F257" i="64"/>
  <c r="E257" i="64"/>
  <c r="D257" i="64"/>
  <c r="C257" i="64" s="1"/>
  <c r="H256" i="64"/>
  <c r="C256" i="64"/>
  <c r="H255" i="64"/>
  <c r="C255" i="64"/>
  <c r="H254" i="64"/>
  <c r="C254" i="64"/>
  <c r="H253" i="64"/>
  <c r="C253" i="64"/>
  <c r="H252" i="64"/>
  <c r="C252" i="64"/>
  <c r="L251" i="64"/>
  <c r="K251" i="64"/>
  <c r="J251" i="64"/>
  <c r="I251" i="64"/>
  <c r="H251" i="64"/>
  <c r="G251" i="64"/>
  <c r="F251" i="64"/>
  <c r="E251" i="64"/>
  <c r="D251" i="64"/>
  <c r="C251" i="64" s="1"/>
  <c r="L250" i="64"/>
  <c r="K250" i="64"/>
  <c r="J250" i="64"/>
  <c r="I250" i="64"/>
  <c r="H250" i="64" s="1"/>
  <c r="G250" i="64"/>
  <c r="F250" i="64"/>
  <c r="E250" i="64"/>
  <c r="D250" i="64"/>
  <c r="C250" i="64" s="1"/>
  <c r="H249" i="64"/>
  <c r="C249" i="64"/>
  <c r="H248" i="64"/>
  <c r="C248" i="64"/>
  <c r="H247" i="64"/>
  <c r="C247" i="64"/>
  <c r="H246" i="64"/>
  <c r="C246" i="64"/>
  <c r="L245" i="64"/>
  <c r="K245" i="64"/>
  <c r="J245" i="64"/>
  <c r="I245" i="64"/>
  <c r="H245" i="64"/>
  <c r="G245" i="64"/>
  <c r="F245" i="64"/>
  <c r="E245" i="64"/>
  <c r="D245" i="64"/>
  <c r="C245" i="64" s="1"/>
  <c r="H244" i="64"/>
  <c r="C244" i="64"/>
  <c r="H243" i="64"/>
  <c r="C243" i="64"/>
  <c r="H242" i="64"/>
  <c r="C242" i="64"/>
  <c r="H241" i="64"/>
  <c r="C241" i="64"/>
  <c r="H240" i="64"/>
  <c r="C240" i="64"/>
  <c r="H239" i="64"/>
  <c r="C239" i="64"/>
  <c r="H238" i="64"/>
  <c r="C238" i="64"/>
  <c r="L237" i="64"/>
  <c r="K237" i="64"/>
  <c r="J237" i="64"/>
  <c r="I237" i="64"/>
  <c r="H237" i="64"/>
  <c r="G237" i="64"/>
  <c r="F237" i="64"/>
  <c r="E237" i="64"/>
  <c r="D237" i="64"/>
  <c r="C237" i="64" s="1"/>
  <c r="H236" i="64"/>
  <c r="C236" i="64"/>
  <c r="H235" i="64"/>
  <c r="C235" i="64"/>
  <c r="L234" i="64"/>
  <c r="K234" i="64"/>
  <c r="J234" i="64"/>
  <c r="I234" i="64"/>
  <c r="H234" i="64"/>
  <c r="G234" i="64"/>
  <c r="F234" i="64"/>
  <c r="E234" i="64"/>
  <c r="D234" i="64"/>
  <c r="C234" i="64" s="1"/>
  <c r="H233" i="64"/>
  <c r="C233" i="64"/>
  <c r="L232" i="64"/>
  <c r="K232" i="64"/>
  <c r="J232" i="64"/>
  <c r="I232" i="64"/>
  <c r="H232" i="64"/>
  <c r="G232" i="64"/>
  <c r="F232" i="64"/>
  <c r="E232" i="64"/>
  <c r="D232" i="64"/>
  <c r="C232" i="64"/>
  <c r="L231" i="64"/>
  <c r="K231" i="64"/>
  <c r="J231" i="64"/>
  <c r="I231" i="64"/>
  <c r="H231" i="64"/>
  <c r="G231" i="64"/>
  <c r="F231" i="64"/>
  <c r="E231" i="64"/>
  <c r="D231" i="64"/>
  <c r="C231" i="64" s="1"/>
  <c r="H230" i="64"/>
  <c r="C230" i="64"/>
  <c r="L229" i="64"/>
  <c r="K229" i="64"/>
  <c r="J229" i="64"/>
  <c r="I229" i="64"/>
  <c r="H229" i="64"/>
  <c r="G229" i="64"/>
  <c r="F229" i="64"/>
  <c r="E229" i="64"/>
  <c r="D229" i="64"/>
  <c r="C229" i="64" s="1"/>
  <c r="H228" i="64"/>
  <c r="C228" i="64"/>
  <c r="L227" i="64"/>
  <c r="K227" i="64"/>
  <c r="J227" i="64"/>
  <c r="I227" i="64"/>
  <c r="H227" i="64"/>
  <c r="G227" i="64"/>
  <c r="F227" i="64"/>
  <c r="E227" i="64"/>
  <c r="D227" i="64"/>
  <c r="C227" i="64" s="1"/>
  <c r="H226" i="64"/>
  <c r="C226" i="64"/>
  <c r="H225" i="64"/>
  <c r="C225" i="64"/>
  <c r="L224" i="64"/>
  <c r="K224" i="64"/>
  <c r="J224" i="64"/>
  <c r="I224" i="64"/>
  <c r="H224" i="64"/>
  <c r="G224" i="64"/>
  <c r="F224" i="64"/>
  <c r="E224" i="64"/>
  <c r="D224" i="64"/>
  <c r="C224" i="64" s="1"/>
  <c r="H223" i="64"/>
  <c r="C223" i="64"/>
  <c r="H222" i="64"/>
  <c r="C222" i="64"/>
  <c r="H221" i="64"/>
  <c r="C221" i="64"/>
  <c r="H220" i="64"/>
  <c r="C220" i="64"/>
  <c r="H219" i="64"/>
  <c r="C219" i="64"/>
  <c r="H218" i="64"/>
  <c r="C218" i="64"/>
  <c r="H217" i="64"/>
  <c r="C217" i="64"/>
  <c r="H216" i="64"/>
  <c r="C216" i="64"/>
  <c r="H215" i="64"/>
  <c r="C215" i="64"/>
  <c r="H214" i="64"/>
  <c r="C214" i="64"/>
  <c r="L213" i="64"/>
  <c r="K213" i="64"/>
  <c r="J213" i="64"/>
  <c r="I213" i="64"/>
  <c r="H213" i="64"/>
  <c r="G213" i="64"/>
  <c r="F213" i="64"/>
  <c r="E213" i="64"/>
  <c r="D213" i="64"/>
  <c r="C213" i="64" s="1"/>
  <c r="H212" i="64"/>
  <c r="C212" i="64"/>
  <c r="H211" i="64"/>
  <c r="C211" i="64"/>
  <c r="H210" i="64"/>
  <c r="C210" i="64"/>
  <c r="H209" i="64"/>
  <c r="C209" i="64"/>
  <c r="H208" i="64"/>
  <c r="C208" i="64"/>
  <c r="H207" i="64"/>
  <c r="C207" i="64"/>
  <c r="H206" i="64"/>
  <c r="C206" i="64"/>
  <c r="H205" i="64"/>
  <c r="C205" i="64"/>
  <c r="H204" i="64"/>
  <c r="C204" i="64"/>
  <c r="H203" i="64"/>
  <c r="C203" i="64"/>
  <c r="L202" i="64"/>
  <c r="K202" i="64"/>
  <c r="J202" i="64"/>
  <c r="I202" i="64"/>
  <c r="H202" i="64"/>
  <c r="G202" i="64"/>
  <c r="F202" i="64"/>
  <c r="E202" i="64"/>
  <c r="D202" i="64"/>
  <c r="C202" i="64" s="1"/>
  <c r="L201" i="64"/>
  <c r="K201" i="64"/>
  <c r="J201" i="64"/>
  <c r="I201" i="64"/>
  <c r="H201" i="64"/>
  <c r="G201" i="64"/>
  <c r="F201" i="64"/>
  <c r="E201" i="64"/>
  <c r="D201" i="64"/>
  <c r="C201" i="64"/>
  <c r="H200" i="64"/>
  <c r="C200" i="64"/>
  <c r="H199" i="64"/>
  <c r="C199" i="64"/>
  <c r="H198" i="64"/>
  <c r="C198" i="64"/>
  <c r="H197" i="64"/>
  <c r="C197" i="64"/>
  <c r="H196" i="64"/>
  <c r="C196" i="64"/>
  <c r="L195" i="64"/>
  <c r="K195" i="64"/>
  <c r="J195" i="64"/>
  <c r="I195" i="64"/>
  <c r="H195" i="64" s="1"/>
  <c r="G195" i="64"/>
  <c r="F195" i="64"/>
  <c r="E195" i="64"/>
  <c r="D195" i="64"/>
  <c r="C195" i="64"/>
  <c r="H194" i="64"/>
  <c r="C194" i="64"/>
  <c r="L193" i="64"/>
  <c r="K193" i="64"/>
  <c r="J193" i="64"/>
  <c r="I193" i="64"/>
  <c r="H193" i="64" s="1"/>
  <c r="G193" i="64"/>
  <c r="F193" i="64"/>
  <c r="E193" i="64"/>
  <c r="D193" i="64"/>
  <c r="C193" i="64"/>
  <c r="L192" i="64"/>
  <c r="K192" i="64"/>
  <c r="J192" i="64"/>
  <c r="I192" i="64"/>
  <c r="H192" i="64" s="1"/>
  <c r="G192" i="64"/>
  <c r="F192" i="64"/>
  <c r="E192" i="64"/>
  <c r="D192" i="64"/>
  <c r="C192" i="64"/>
  <c r="L191" i="64"/>
  <c r="K191" i="64"/>
  <c r="J191" i="64"/>
  <c r="I191" i="64"/>
  <c r="H191" i="64" s="1"/>
  <c r="G191" i="64"/>
  <c r="F191" i="64"/>
  <c r="E191" i="64"/>
  <c r="D191" i="64"/>
  <c r="C191" i="64"/>
  <c r="H190" i="64"/>
  <c r="C190" i="64"/>
  <c r="L189" i="64"/>
  <c r="K189" i="64"/>
  <c r="J189" i="64"/>
  <c r="I189" i="64"/>
  <c r="H189" i="64" s="1"/>
  <c r="G189" i="64"/>
  <c r="F189" i="64"/>
  <c r="E189" i="64"/>
  <c r="D189" i="64"/>
  <c r="C189" i="64"/>
  <c r="L188" i="64"/>
  <c r="K188" i="64"/>
  <c r="J188" i="64"/>
  <c r="I188" i="64"/>
  <c r="H188" i="64" s="1"/>
  <c r="G188" i="64"/>
  <c r="F188" i="64"/>
  <c r="E188" i="64"/>
  <c r="D188" i="64"/>
  <c r="C188" i="64"/>
  <c r="H187" i="64"/>
  <c r="C187" i="64"/>
  <c r="H186" i="64"/>
  <c r="C186" i="64"/>
  <c r="L185" i="64"/>
  <c r="K185" i="64"/>
  <c r="J185" i="64"/>
  <c r="I185" i="64"/>
  <c r="H185" i="64" s="1"/>
  <c r="G185" i="64"/>
  <c r="F185" i="64"/>
  <c r="E185" i="64"/>
  <c r="D185" i="64"/>
  <c r="C185" i="64"/>
  <c r="L184" i="64"/>
  <c r="K184" i="64"/>
  <c r="J184" i="64"/>
  <c r="I184" i="64"/>
  <c r="H184" i="64" s="1"/>
  <c r="G184" i="64"/>
  <c r="F184" i="64"/>
  <c r="E184" i="64"/>
  <c r="D184" i="64"/>
  <c r="C184" i="64"/>
  <c r="H183" i="64"/>
  <c r="C183" i="64"/>
  <c r="H182" i="64"/>
  <c r="C182" i="64"/>
  <c r="L181" i="64"/>
  <c r="K181" i="64"/>
  <c r="J181" i="64"/>
  <c r="I181" i="64"/>
  <c r="H181" i="64" s="1"/>
  <c r="G181" i="64"/>
  <c r="F181" i="64"/>
  <c r="E181" i="64"/>
  <c r="D181" i="64"/>
  <c r="C181" i="64"/>
  <c r="H180" i="64"/>
  <c r="C180" i="64"/>
  <c r="H179" i="64"/>
  <c r="C179" i="64"/>
  <c r="H178" i="64"/>
  <c r="C178" i="64"/>
  <c r="H177" i="64"/>
  <c r="C177" i="64"/>
  <c r="L176" i="64"/>
  <c r="K176" i="64"/>
  <c r="J176" i="64"/>
  <c r="I176" i="64"/>
  <c r="H176" i="64" s="1"/>
  <c r="G176" i="64"/>
  <c r="F176" i="64"/>
  <c r="E176" i="64"/>
  <c r="D176" i="64"/>
  <c r="C176" i="64"/>
  <c r="H175" i="64"/>
  <c r="C175" i="64"/>
  <c r="H174" i="64"/>
  <c r="C174" i="64"/>
  <c r="H173" i="64"/>
  <c r="C173" i="64"/>
  <c r="L172" i="64"/>
  <c r="K172" i="64"/>
  <c r="J172" i="64"/>
  <c r="I172" i="64"/>
  <c r="H172" i="64" s="1"/>
  <c r="G172" i="64"/>
  <c r="F172" i="64"/>
  <c r="E172" i="64"/>
  <c r="D172" i="64"/>
  <c r="C172" i="64"/>
  <c r="L171" i="64"/>
  <c r="K171" i="64"/>
  <c r="J171" i="64"/>
  <c r="I171" i="64"/>
  <c r="H171" i="64" s="1"/>
  <c r="G171" i="64"/>
  <c r="F171" i="64"/>
  <c r="E171" i="64"/>
  <c r="D171" i="64"/>
  <c r="C171" i="64"/>
  <c r="L170" i="64"/>
  <c r="K170" i="64"/>
  <c r="J170" i="64"/>
  <c r="I170" i="64"/>
  <c r="H170" i="64"/>
  <c r="G170" i="64"/>
  <c r="F170" i="64"/>
  <c r="E170" i="64"/>
  <c r="D170" i="64"/>
  <c r="C170" i="64" s="1"/>
  <c r="H169" i="64"/>
  <c r="C169" i="64"/>
  <c r="H168" i="64"/>
  <c r="C168" i="64"/>
  <c r="H167" i="64"/>
  <c r="C167" i="64"/>
  <c r="H166" i="64"/>
  <c r="C166" i="64"/>
  <c r="H165" i="64"/>
  <c r="C165" i="64"/>
  <c r="H164" i="64"/>
  <c r="C164" i="64"/>
  <c r="L163" i="64"/>
  <c r="K163" i="64"/>
  <c r="J163" i="64"/>
  <c r="I163" i="64"/>
  <c r="H163" i="64"/>
  <c r="G163" i="64"/>
  <c r="F163" i="64"/>
  <c r="E163" i="64"/>
  <c r="D163" i="64"/>
  <c r="C163" i="64" s="1"/>
  <c r="L162" i="64"/>
  <c r="K162" i="64"/>
  <c r="J162" i="64"/>
  <c r="I162" i="64"/>
  <c r="H162" i="64"/>
  <c r="G162" i="64"/>
  <c r="F162" i="64"/>
  <c r="E162" i="64"/>
  <c r="D162" i="64"/>
  <c r="C162" i="64" s="1"/>
  <c r="H161" i="64"/>
  <c r="C161" i="64"/>
  <c r="H160" i="64"/>
  <c r="C160" i="64"/>
  <c r="H159" i="64"/>
  <c r="C159" i="64"/>
  <c r="H158" i="64"/>
  <c r="C158" i="64"/>
  <c r="L157" i="64"/>
  <c r="K157" i="64"/>
  <c r="J157" i="64"/>
  <c r="I157" i="64"/>
  <c r="H157" i="64"/>
  <c r="G157" i="64"/>
  <c r="F157" i="64"/>
  <c r="E157" i="64"/>
  <c r="D157" i="64"/>
  <c r="C157" i="64" s="1"/>
  <c r="J156" i="64"/>
  <c r="H156" i="64" s="1"/>
  <c r="C156" i="64"/>
  <c r="H155" i="64"/>
  <c r="C155" i="64"/>
  <c r="H154" i="64"/>
  <c r="C154" i="64"/>
  <c r="H153" i="64"/>
  <c r="C153" i="64"/>
  <c r="H152" i="64"/>
  <c r="C152" i="64"/>
  <c r="J151" i="64"/>
  <c r="H151" i="64"/>
  <c r="C151" i="64"/>
  <c r="H150" i="64"/>
  <c r="C150" i="64"/>
  <c r="H149" i="64"/>
  <c r="C149" i="64"/>
  <c r="L148" i="64"/>
  <c r="K148" i="64"/>
  <c r="J148" i="64"/>
  <c r="I148" i="64"/>
  <c r="H148" i="64"/>
  <c r="G148" i="64"/>
  <c r="F148" i="64"/>
  <c r="E148" i="64"/>
  <c r="D148" i="64"/>
  <c r="C148" i="64" s="1"/>
  <c r="H147" i="64"/>
  <c r="C147" i="64"/>
  <c r="H146" i="64"/>
  <c r="C146" i="64"/>
  <c r="H145" i="64"/>
  <c r="C145" i="64"/>
  <c r="H144" i="64"/>
  <c r="C144" i="64"/>
  <c r="H143" i="64"/>
  <c r="C143" i="64"/>
  <c r="H142" i="64"/>
  <c r="C142" i="64"/>
  <c r="L141" i="64"/>
  <c r="K141" i="64"/>
  <c r="J141" i="64"/>
  <c r="I141" i="64"/>
  <c r="H141" i="64"/>
  <c r="G141" i="64"/>
  <c r="F141" i="64"/>
  <c r="E141" i="64"/>
  <c r="D141" i="64"/>
  <c r="C141" i="64" s="1"/>
  <c r="H140" i="64"/>
  <c r="C140" i="64"/>
  <c r="H139" i="64"/>
  <c r="C139" i="64"/>
  <c r="L138" i="64"/>
  <c r="K138" i="64"/>
  <c r="J138" i="64"/>
  <c r="I138" i="64"/>
  <c r="H138" i="64"/>
  <c r="G138" i="64"/>
  <c r="F138" i="64"/>
  <c r="E138" i="64"/>
  <c r="D138" i="64"/>
  <c r="C138" i="64" s="1"/>
  <c r="H137" i="64"/>
  <c r="C137" i="64"/>
  <c r="H136" i="64"/>
  <c r="C136" i="64"/>
  <c r="H135" i="64"/>
  <c r="C135" i="64"/>
  <c r="H134" i="64"/>
  <c r="C134" i="64"/>
  <c r="L133" i="64"/>
  <c r="K133" i="64"/>
  <c r="J133" i="64"/>
  <c r="I133" i="64"/>
  <c r="H133" i="64"/>
  <c r="G133" i="64"/>
  <c r="F133" i="64"/>
  <c r="E133" i="64"/>
  <c r="D133" i="64"/>
  <c r="C133" i="64" s="1"/>
  <c r="H132" i="64"/>
  <c r="C132" i="64"/>
  <c r="J131" i="64"/>
  <c r="H131" i="64" s="1"/>
  <c r="C131" i="64"/>
  <c r="H130" i="64"/>
  <c r="C130" i="64"/>
  <c r="L129" i="64"/>
  <c r="K129" i="64"/>
  <c r="J129" i="64"/>
  <c r="I129" i="64"/>
  <c r="H129" i="64" s="1"/>
  <c r="G129" i="64"/>
  <c r="F129" i="64"/>
  <c r="E129" i="64"/>
  <c r="D129" i="64"/>
  <c r="C129" i="64"/>
  <c r="L128" i="64"/>
  <c r="K128" i="64"/>
  <c r="J128" i="64"/>
  <c r="I128" i="64"/>
  <c r="H128" i="64"/>
  <c r="G128" i="64"/>
  <c r="F128" i="64"/>
  <c r="E128" i="64"/>
  <c r="D128" i="64"/>
  <c r="C128" i="64" s="1"/>
  <c r="H127" i="64"/>
  <c r="C127" i="64"/>
  <c r="L126" i="64"/>
  <c r="K126" i="64"/>
  <c r="J126" i="64"/>
  <c r="I126" i="64"/>
  <c r="H126" i="64"/>
  <c r="G126" i="64"/>
  <c r="F126" i="64"/>
  <c r="E126" i="64"/>
  <c r="D126" i="64"/>
  <c r="C126" i="64"/>
  <c r="H125" i="64"/>
  <c r="C125" i="64"/>
  <c r="H124" i="64"/>
  <c r="C124" i="64"/>
  <c r="H123" i="64"/>
  <c r="C123" i="64"/>
  <c r="H122" i="64"/>
  <c r="C122" i="64"/>
  <c r="H121" i="64"/>
  <c r="C121" i="64"/>
  <c r="L120" i="64"/>
  <c r="K120" i="64"/>
  <c r="J120" i="64"/>
  <c r="I120" i="64"/>
  <c r="H120" i="64"/>
  <c r="G120" i="64"/>
  <c r="F120" i="64"/>
  <c r="E120" i="64"/>
  <c r="D120" i="64"/>
  <c r="C120" i="64" s="1"/>
  <c r="H119" i="64"/>
  <c r="C119" i="64"/>
  <c r="H118" i="64"/>
  <c r="C118" i="64"/>
  <c r="H117" i="64"/>
  <c r="C117" i="64"/>
  <c r="H116" i="64"/>
  <c r="C116" i="64"/>
  <c r="H115" i="64"/>
  <c r="C115" i="64"/>
  <c r="L114" i="64"/>
  <c r="K114" i="64"/>
  <c r="J114" i="64"/>
  <c r="I114" i="64"/>
  <c r="H114" i="64"/>
  <c r="G114" i="64"/>
  <c r="F114" i="64"/>
  <c r="E114" i="64"/>
  <c r="D114" i="64"/>
  <c r="C114" i="64" s="1"/>
  <c r="H113" i="64"/>
  <c r="C113" i="64"/>
  <c r="H112" i="64"/>
  <c r="C112" i="64"/>
  <c r="H111" i="64"/>
  <c r="C111" i="64"/>
  <c r="L110" i="64"/>
  <c r="K110" i="64"/>
  <c r="J110" i="64"/>
  <c r="I110" i="64"/>
  <c r="H110" i="64"/>
  <c r="G110" i="64"/>
  <c r="F110" i="64"/>
  <c r="E110" i="64"/>
  <c r="D110" i="64"/>
  <c r="C110" i="64" s="1"/>
  <c r="H109" i="64"/>
  <c r="C109" i="64"/>
  <c r="H108" i="64"/>
  <c r="C108" i="64"/>
  <c r="H107" i="64"/>
  <c r="C107" i="64"/>
  <c r="H106" i="64"/>
  <c r="C106" i="64"/>
  <c r="J105" i="64"/>
  <c r="H105" i="64" s="1"/>
  <c r="C105" i="64"/>
  <c r="H104" i="64"/>
  <c r="C104" i="64"/>
  <c r="J103" i="64"/>
  <c r="H103" i="64"/>
  <c r="C103" i="64"/>
  <c r="J102" i="64"/>
  <c r="H102" i="64" s="1"/>
  <c r="C102" i="64"/>
  <c r="L101" i="64"/>
  <c r="K101" i="64"/>
  <c r="J101" i="64"/>
  <c r="I101" i="64"/>
  <c r="H101" i="64" s="1"/>
  <c r="G101" i="64"/>
  <c r="F101" i="64"/>
  <c r="E101" i="64"/>
  <c r="D101" i="64"/>
  <c r="C101" i="64"/>
  <c r="H100" i="64"/>
  <c r="C100" i="64"/>
  <c r="H99" i="64"/>
  <c r="C99" i="64"/>
  <c r="H98" i="64"/>
  <c r="C98" i="64"/>
  <c r="H97" i="64"/>
  <c r="C97" i="64"/>
  <c r="H96" i="64"/>
  <c r="C96" i="64"/>
  <c r="H95" i="64"/>
  <c r="C95" i="64"/>
  <c r="H94" i="64"/>
  <c r="C94" i="64"/>
  <c r="L93" i="64"/>
  <c r="K93" i="64"/>
  <c r="J93" i="64"/>
  <c r="I93" i="64"/>
  <c r="H93" i="64" s="1"/>
  <c r="G93" i="64"/>
  <c r="F93" i="64"/>
  <c r="E93" i="64"/>
  <c r="D93" i="64"/>
  <c r="C93" i="64"/>
  <c r="H92" i="64"/>
  <c r="C92" i="64"/>
  <c r="H91" i="64"/>
  <c r="C91" i="64"/>
  <c r="H90" i="64"/>
  <c r="C90" i="64"/>
  <c r="H89" i="64"/>
  <c r="C89" i="64"/>
  <c r="H88" i="64"/>
  <c r="C88" i="64"/>
  <c r="L87" i="64"/>
  <c r="K87" i="64"/>
  <c r="J87" i="64"/>
  <c r="I87" i="64"/>
  <c r="H87" i="64" s="1"/>
  <c r="G87" i="64"/>
  <c r="F87" i="64"/>
  <c r="E87" i="64"/>
  <c r="D87" i="64"/>
  <c r="C87" i="64"/>
  <c r="H86" i="64"/>
  <c r="C86" i="64"/>
  <c r="H85" i="64"/>
  <c r="C85" i="64"/>
  <c r="H84" i="64"/>
  <c r="C84" i="64"/>
  <c r="H83" i="64"/>
  <c r="C83" i="64"/>
  <c r="L82" i="64"/>
  <c r="K82" i="64"/>
  <c r="J82" i="64"/>
  <c r="I82" i="64"/>
  <c r="H82" i="64" s="1"/>
  <c r="G82" i="64"/>
  <c r="F82" i="64"/>
  <c r="E82" i="64"/>
  <c r="D82" i="64"/>
  <c r="C82" i="64"/>
  <c r="L81" i="64"/>
  <c r="K81" i="64"/>
  <c r="J81" i="64"/>
  <c r="I81" i="64"/>
  <c r="H81" i="64"/>
  <c r="G81" i="64"/>
  <c r="F81" i="64"/>
  <c r="E81" i="64"/>
  <c r="D81" i="64"/>
  <c r="C81" i="64" s="1"/>
  <c r="H80" i="64"/>
  <c r="C80" i="64"/>
  <c r="H79" i="64"/>
  <c r="C79" i="64"/>
  <c r="L78" i="64"/>
  <c r="K78" i="64"/>
  <c r="J78" i="64"/>
  <c r="I78" i="64"/>
  <c r="H78" i="64"/>
  <c r="G78" i="64"/>
  <c r="F78" i="64"/>
  <c r="E78" i="64"/>
  <c r="D78" i="64"/>
  <c r="C78" i="64" s="1"/>
  <c r="H77" i="64"/>
  <c r="C77" i="64"/>
  <c r="H76" i="64"/>
  <c r="C76" i="64"/>
  <c r="L75" i="64"/>
  <c r="K75" i="64"/>
  <c r="J75" i="64"/>
  <c r="I75" i="64"/>
  <c r="H75" i="64"/>
  <c r="G75" i="64"/>
  <c r="F75" i="64"/>
  <c r="E75" i="64"/>
  <c r="D75" i="64"/>
  <c r="C75" i="64" s="1"/>
  <c r="L74" i="64"/>
  <c r="K74" i="64"/>
  <c r="J74" i="64"/>
  <c r="I74" i="64"/>
  <c r="H74" i="64"/>
  <c r="G74" i="64"/>
  <c r="F74" i="64"/>
  <c r="E74" i="64"/>
  <c r="D74" i="64"/>
  <c r="C74" i="64" s="1"/>
  <c r="L73" i="64"/>
  <c r="K73" i="64"/>
  <c r="J73" i="64"/>
  <c r="I73" i="64"/>
  <c r="H73" i="64"/>
  <c r="G73" i="64"/>
  <c r="F73" i="64"/>
  <c r="E73" i="64"/>
  <c r="D73" i="64"/>
  <c r="C73" i="64" s="1"/>
  <c r="H72" i="64"/>
  <c r="C72" i="64"/>
  <c r="H71" i="64"/>
  <c r="C71" i="64"/>
  <c r="H70" i="64"/>
  <c r="C70" i="64"/>
  <c r="H69" i="64"/>
  <c r="C69" i="64"/>
  <c r="L68" i="64"/>
  <c r="K68" i="64"/>
  <c r="J68" i="64"/>
  <c r="I68" i="64"/>
  <c r="H68" i="64"/>
  <c r="G68" i="64"/>
  <c r="F68" i="64"/>
  <c r="E68" i="64"/>
  <c r="D68" i="64"/>
  <c r="C68" i="64" s="1"/>
  <c r="J67" i="64"/>
  <c r="H67" i="64" s="1"/>
  <c r="C67" i="64"/>
  <c r="L66" i="64"/>
  <c r="K66" i="64"/>
  <c r="I66" i="64"/>
  <c r="G66" i="64"/>
  <c r="F66" i="64"/>
  <c r="E66" i="64"/>
  <c r="D66" i="64"/>
  <c r="C66" i="64"/>
  <c r="H65" i="64"/>
  <c r="C65" i="64"/>
  <c r="H64" i="64"/>
  <c r="C64" i="64"/>
  <c r="H63" i="64"/>
  <c r="C63" i="64"/>
  <c r="H62" i="64"/>
  <c r="C62" i="64"/>
  <c r="H61" i="64"/>
  <c r="C61" i="64"/>
  <c r="J60" i="64"/>
  <c r="H60" i="64"/>
  <c r="C60" i="64"/>
  <c r="H59" i="64"/>
  <c r="C59" i="64"/>
  <c r="H58" i="64"/>
  <c r="C58" i="64"/>
  <c r="L57" i="64"/>
  <c r="K57" i="64"/>
  <c r="J57" i="64"/>
  <c r="I57" i="64"/>
  <c r="H57" i="64"/>
  <c r="G57" i="64"/>
  <c r="F57" i="64"/>
  <c r="E57" i="64"/>
  <c r="D57" i="64"/>
  <c r="C57" i="64" s="1"/>
  <c r="J56" i="64"/>
  <c r="H56" i="64" s="1"/>
  <c r="C56" i="64"/>
  <c r="H55" i="64"/>
  <c r="C55" i="64"/>
  <c r="L54" i="64"/>
  <c r="K54" i="64"/>
  <c r="I54" i="64"/>
  <c r="G54" i="64"/>
  <c r="F54" i="64"/>
  <c r="E54" i="64"/>
  <c r="D54" i="64"/>
  <c r="C54" i="64"/>
  <c r="L53" i="64"/>
  <c r="K53" i="64"/>
  <c r="I53" i="64"/>
  <c r="G53" i="64"/>
  <c r="F53" i="64"/>
  <c r="E53" i="64"/>
  <c r="D53" i="64"/>
  <c r="C53" i="64"/>
  <c r="L52" i="64"/>
  <c r="K52" i="64"/>
  <c r="I52" i="64"/>
  <c r="G52" i="64"/>
  <c r="F52" i="64"/>
  <c r="E52" i="64"/>
  <c r="D52" i="64"/>
  <c r="C52" i="64"/>
  <c r="L51" i="64"/>
  <c r="K51" i="64"/>
  <c r="I51" i="64"/>
  <c r="G51" i="64"/>
  <c r="F51" i="64"/>
  <c r="E51" i="64"/>
  <c r="D51" i="64"/>
  <c r="C51" i="64"/>
  <c r="L50" i="64"/>
  <c r="K50" i="64"/>
  <c r="I50" i="64"/>
  <c r="I300" i="64" s="1"/>
  <c r="G50" i="64"/>
  <c r="F50" i="64"/>
  <c r="E50" i="64"/>
  <c r="E300" i="64" s="1"/>
  <c r="D50" i="64"/>
  <c r="D300" i="64" s="1"/>
  <c r="L49" i="64"/>
  <c r="K49" i="64"/>
  <c r="I49" i="64"/>
  <c r="G49" i="64"/>
  <c r="F49" i="64"/>
  <c r="E49" i="64"/>
  <c r="D49" i="64"/>
  <c r="C49" i="64" s="1"/>
  <c r="H46" i="64"/>
  <c r="C46" i="64"/>
  <c r="H45" i="64"/>
  <c r="C45" i="64"/>
  <c r="L44" i="64"/>
  <c r="L300" i="64" s="1"/>
  <c r="G44" i="64"/>
  <c r="C44" i="64" s="1"/>
  <c r="H43" i="64"/>
  <c r="C43" i="64"/>
  <c r="I42" i="64"/>
  <c r="H42" i="64" s="1"/>
  <c r="D42" i="64"/>
  <c r="C42" i="64" s="1"/>
  <c r="H41" i="64"/>
  <c r="C41" i="64"/>
  <c r="H40" i="64"/>
  <c r="C40" i="64"/>
  <c r="H39" i="64"/>
  <c r="C39" i="64"/>
  <c r="H38" i="64"/>
  <c r="C38" i="64"/>
  <c r="K37" i="64"/>
  <c r="H37" i="64"/>
  <c r="F37" i="64"/>
  <c r="C37" i="64"/>
  <c r="H36" i="64"/>
  <c r="C36" i="64"/>
  <c r="H35" i="64"/>
  <c r="C35" i="64"/>
  <c r="K34" i="64"/>
  <c r="H34" i="64"/>
  <c r="F34" i="64"/>
  <c r="C34" i="64"/>
  <c r="H33" i="64"/>
  <c r="C33" i="64"/>
  <c r="K32" i="64"/>
  <c r="H32" i="64"/>
  <c r="F32" i="64"/>
  <c r="C32" i="64"/>
  <c r="H31" i="64"/>
  <c r="C31" i="64"/>
  <c r="H30" i="64"/>
  <c r="C30" i="64"/>
  <c r="H29" i="64"/>
  <c r="C29" i="64"/>
  <c r="K28" i="64"/>
  <c r="H28" i="64"/>
  <c r="F28" i="64"/>
  <c r="C28" i="64"/>
  <c r="K27" i="64"/>
  <c r="K300" i="64" s="1"/>
  <c r="H27" i="64"/>
  <c r="F27" i="64"/>
  <c r="F300" i="64" s="1"/>
  <c r="H26" i="64"/>
  <c r="C26" i="64"/>
  <c r="H25" i="64"/>
  <c r="C25" i="64"/>
  <c r="H24" i="64"/>
  <c r="C24" i="64"/>
  <c r="H23" i="64"/>
  <c r="C23" i="64"/>
  <c r="L22" i="64"/>
  <c r="L303" i="64" s="1"/>
  <c r="L302" i="64" s="1"/>
  <c r="K22" i="64"/>
  <c r="K303" i="64" s="1"/>
  <c r="K302" i="64" s="1"/>
  <c r="J22" i="64"/>
  <c r="J303" i="64" s="1"/>
  <c r="J302" i="64" s="1"/>
  <c r="I22" i="64"/>
  <c r="I303" i="64" s="1"/>
  <c r="I302" i="64" s="1"/>
  <c r="H22" i="64"/>
  <c r="H303" i="64" s="1"/>
  <c r="H302" i="64" s="1"/>
  <c r="G22" i="64"/>
  <c r="G303" i="64" s="1"/>
  <c r="G302" i="64" s="1"/>
  <c r="F22" i="64"/>
  <c r="F303" i="64" s="1"/>
  <c r="F302" i="64" s="1"/>
  <c r="E22" i="64"/>
  <c r="E303" i="64" s="1"/>
  <c r="E302" i="64" s="1"/>
  <c r="D22" i="64"/>
  <c r="D303" i="64" s="1"/>
  <c r="D302" i="64" s="1"/>
  <c r="L21" i="64"/>
  <c r="K21" i="64"/>
  <c r="J21" i="64"/>
  <c r="I21" i="64"/>
  <c r="H21" i="64"/>
  <c r="G21" i="64"/>
  <c r="F21" i="64"/>
  <c r="E21" i="64"/>
  <c r="D21" i="64"/>
  <c r="C21" i="64" s="1"/>
  <c r="H315" i="63"/>
  <c r="C315" i="63"/>
  <c r="H313" i="63"/>
  <c r="C313" i="63"/>
  <c r="H311" i="63"/>
  <c r="C311" i="63"/>
  <c r="H310" i="63"/>
  <c r="C310" i="63"/>
  <c r="H309" i="63"/>
  <c r="C309" i="63"/>
  <c r="H308" i="63"/>
  <c r="C308" i="63"/>
  <c r="H307" i="63"/>
  <c r="C307" i="63"/>
  <c r="H306" i="63"/>
  <c r="C306" i="63"/>
  <c r="L305" i="63"/>
  <c r="K305" i="63"/>
  <c r="J305" i="63"/>
  <c r="I305" i="63"/>
  <c r="H305" i="63"/>
  <c r="G305" i="63"/>
  <c r="F305" i="63"/>
  <c r="E305" i="63"/>
  <c r="D305" i="63"/>
  <c r="C305" i="63"/>
  <c r="H297" i="63"/>
  <c r="C297" i="63"/>
  <c r="H296" i="63"/>
  <c r="C296" i="63"/>
  <c r="L295" i="63"/>
  <c r="L298" i="63" s="1"/>
  <c r="K295" i="63"/>
  <c r="K298" i="63" s="1"/>
  <c r="J295" i="63"/>
  <c r="J298" i="63" s="1"/>
  <c r="I295" i="63"/>
  <c r="I298" i="63" s="1"/>
  <c r="H295" i="63"/>
  <c r="G295" i="63"/>
  <c r="G298" i="63" s="1"/>
  <c r="F295" i="63"/>
  <c r="F298" i="63" s="1"/>
  <c r="E295" i="63"/>
  <c r="E298" i="63" s="1"/>
  <c r="D295" i="63"/>
  <c r="D298" i="63" s="1"/>
  <c r="H294" i="63"/>
  <c r="C294" i="63"/>
  <c r="H293" i="63"/>
  <c r="C293" i="63"/>
  <c r="H292" i="63"/>
  <c r="C292" i="63"/>
  <c r="H291" i="63"/>
  <c r="C291" i="63"/>
  <c r="L290" i="63"/>
  <c r="K290" i="63"/>
  <c r="J290" i="63"/>
  <c r="I290" i="63"/>
  <c r="H290" i="63"/>
  <c r="G290" i="63"/>
  <c r="F290" i="63"/>
  <c r="E290" i="63"/>
  <c r="D290" i="63"/>
  <c r="C290" i="63" s="1"/>
  <c r="H289" i="63"/>
  <c r="C289" i="63"/>
  <c r="H288" i="63"/>
  <c r="C288" i="63"/>
  <c r="H287" i="63"/>
  <c r="C287" i="63"/>
  <c r="L286" i="63"/>
  <c r="K286" i="63"/>
  <c r="J286" i="63"/>
  <c r="I286" i="63"/>
  <c r="H286" i="63"/>
  <c r="G286" i="63"/>
  <c r="F286" i="63"/>
  <c r="E286" i="63"/>
  <c r="D286" i="63"/>
  <c r="C286" i="63" s="1"/>
  <c r="H285" i="63"/>
  <c r="C285" i="63"/>
  <c r="L284" i="63"/>
  <c r="K284" i="63"/>
  <c r="J284" i="63"/>
  <c r="I284" i="63"/>
  <c r="H284" i="63"/>
  <c r="G284" i="63"/>
  <c r="F284" i="63"/>
  <c r="E284" i="63"/>
  <c r="D284" i="63"/>
  <c r="C284" i="63" s="1"/>
  <c r="L283" i="63"/>
  <c r="K283" i="63"/>
  <c r="J283" i="63"/>
  <c r="I283" i="63"/>
  <c r="H283" i="63"/>
  <c r="G283" i="63"/>
  <c r="F283" i="63"/>
  <c r="E283" i="63"/>
  <c r="D283" i="63"/>
  <c r="C283" i="63" s="1"/>
  <c r="H282" i="63"/>
  <c r="C282" i="63"/>
  <c r="H281" i="63"/>
  <c r="C281" i="63"/>
  <c r="H280" i="63"/>
  <c r="C280" i="63"/>
  <c r="L279" i="63"/>
  <c r="K279" i="63"/>
  <c r="J279" i="63"/>
  <c r="I279" i="63"/>
  <c r="H279" i="63"/>
  <c r="G279" i="63"/>
  <c r="F279" i="63"/>
  <c r="E279" i="63"/>
  <c r="D279" i="63"/>
  <c r="C279" i="63" s="1"/>
  <c r="H278" i="63"/>
  <c r="C278" i="63"/>
  <c r="H277" i="63"/>
  <c r="C277" i="63"/>
  <c r="H276" i="63"/>
  <c r="C276" i="63"/>
  <c r="L275" i="63"/>
  <c r="K275" i="63"/>
  <c r="J275" i="63"/>
  <c r="I275" i="63"/>
  <c r="H275" i="63"/>
  <c r="G275" i="63"/>
  <c r="F275" i="63"/>
  <c r="E275" i="63"/>
  <c r="D275" i="63"/>
  <c r="C275" i="63" s="1"/>
  <c r="L274" i="63"/>
  <c r="K274" i="63"/>
  <c r="J274" i="63"/>
  <c r="I274" i="63"/>
  <c r="H274" i="63"/>
  <c r="G274" i="63"/>
  <c r="F274" i="63"/>
  <c r="E274" i="63"/>
  <c r="D274" i="63"/>
  <c r="C274" i="63" s="1"/>
  <c r="H273" i="63"/>
  <c r="C273" i="63"/>
  <c r="H272" i="63"/>
  <c r="C272" i="63"/>
  <c r="H271" i="63"/>
  <c r="C271" i="63"/>
  <c r="L270" i="63"/>
  <c r="K270" i="63"/>
  <c r="J270" i="63"/>
  <c r="I270" i="63"/>
  <c r="H270" i="63"/>
  <c r="G270" i="63"/>
  <c r="F270" i="63"/>
  <c r="E270" i="63"/>
  <c r="D270" i="63"/>
  <c r="C270" i="63" s="1"/>
  <c r="H269" i="63"/>
  <c r="C269" i="63"/>
  <c r="H268" i="63"/>
  <c r="C268" i="63"/>
  <c r="L267" i="63"/>
  <c r="K267" i="63"/>
  <c r="J267" i="63"/>
  <c r="I267" i="63"/>
  <c r="H267" i="63"/>
  <c r="G267" i="63"/>
  <c r="F267" i="63"/>
  <c r="E267" i="63"/>
  <c r="D267" i="63"/>
  <c r="C267" i="63" s="1"/>
  <c r="L266" i="63"/>
  <c r="K266" i="63"/>
  <c r="J266" i="63"/>
  <c r="I266" i="63"/>
  <c r="H266" i="63"/>
  <c r="G266" i="63"/>
  <c r="F266" i="63"/>
  <c r="E266" i="63"/>
  <c r="D266" i="63"/>
  <c r="C266" i="63" s="1"/>
  <c r="H265" i="63"/>
  <c r="C265" i="63"/>
  <c r="H264" i="63"/>
  <c r="C264" i="63"/>
  <c r="H263" i="63"/>
  <c r="C263" i="63"/>
  <c r="L262" i="63"/>
  <c r="K262" i="63"/>
  <c r="J262" i="63"/>
  <c r="I262" i="63"/>
  <c r="H262" i="63"/>
  <c r="G262" i="63"/>
  <c r="F262" i="63"/>
  <c r="E262" i="63"/>
  <c r="D262" i="63"/>
  <c r="C262" i="63" s="1"/>
  <c r="H261" i="63"/>
  <c r="C261" i="63"/>
  <c r="H260" i="63"/>
  <c r="C260" i="63"/>
  <c r="H259" i="63"/>
  <c r="C259" i="63"/>
  <c r="L258" i="63"/>
  <c r="K258" i="63"/>
  <c r="J258" i="63"/>
  <c r="I258" i="63"/>
  <c r="H258" i="63"/>
  <c r="G258" i="63"/>
  <c r="F258" i="63"/>
  <c r="E258" i="63"/>
  <c r="D258" i="63"/>
  <c r="C258" i="63" s="1"/>
  <c r="L257" i="63"/>
  <c r="K257" i="63"/>
  <c r="J257" i="63"/>
  <c r="I257" i="63"/>
  <c r="H257" i="63"/>
  <c r="G257" i="63"/>
  <c r="F257" i="63"/>
  <c r="E257" i="63"/>
  <c r="D257" i="63"/>
  <c r="C257" i="63" s="1"/>
  <c r="H256" i="63"/>
  <c r="C256" i="63"/>
  <c r="H255" i="63"/>
  <c r="C255" i="63"/>
  <c r="H254" i="63"/>
  <c r="C254" i="63"/>
  <c r="H253" i="63"/>
  <c r="C253" i="63"/>
  <c r="H252" i="63"/>
  <c r="C252" i="63"/>
  <c r="L251" i="63"/>
  <c r="K251" i="63"/>
  <c r="J251" i="63"/>
  <c r="I251" i="63"/>
  <c r="H251" i="63"/>
  <c r="G251" i="63"/>
  <c r="F251" i="63"/>
  <c r="E251" i="63"/>
  <c r="D251" i="63"/>
  <c r="C251" i="63" s="1"/>
  <c r="L250" i="63"/>
  <c r="K250" i="63"/>
  <c r="J250" i="63"/>
  <c r="I250" i="63"/>
  <c r="H250" i="63"/>
  <c r="G250" i="63"/>
  <c r="F250" i="63"/>
  <c r="E250" i="63"/>
  <c r="D250" i="63"/>
  <c r="C250" i="63" s="1"/>
  <c r="H249" i="63"/>
  <c r="C249" i="63"/>
  <c r="H248" i="63"/>
  <c r="C248" i="63"/>
  <c r="H247" i="63"/>
  <c r="C247" i="63"/>
  <c r="H246" i="63"/>
  <c r="C246" i="63"/>
  <c r="L245" i="63"/>
  <c r="K245" i="63"/>
  <c r="J245" i="63"/>
  <c r="I245" i="63"/>
  <c r="H245" i="63"/>
  <c r="G245" i="63"/>
  <c r="F245" i="63"/>
  <c r="E245" i="63"/>
  <c r="D245" i="63"/>
  <c r="C245" i="63" s="1"/>
  <c r="H244" i="63"/>
  <c r="C244" i="63"/>
  <c r="H243" i="63"/>
  <c r="C243" i="63"/>
  <c r="H242" i="63"/>
  <c r="C242" i="63"/>
  <c r="H241" i="63"/>
  <c r="C241" i="63"/>
  <c r="H240" i="63"/>
  <c r="C240" i="63"/>
  <c r="H239" i="63"/>
  <c r="C239" i="63"/>
  <c r="H238" i="63"/>
  <c r="C238" i="63"/>
  <c r="L237" i="63"/>
  <c r="K237" i="63"/>
  <c r="J237" i="63"/>
  <c r="I237" i="63"/>
  <c r="H237" i="63"/>
  <c r="G237" i="63"/>
  <c r="F237" i="63"/>
  <c r="E237" i="63"/>
  <c r="D237" i="63"/>
  <c r="C237" i="63" s="1"/>
  <c r="H236" i="63"/>
  <c r="C236" i="63"/>
  <c r="H235" i="63"/>
  <c r="C235" i="63"/>
  <c r="L234" i="63"/>
  <c r="K234" i="63"/>
  <c r="J234" i="63"/>
  <c r="I234" i="63"/>
  <c r="H234" i="63"/>
  <c r="G234" i="63"/>
  <c r="F234" i="63"/>
  <c r="E234" i="63"/>
  <c r="D234" i="63"/>
  <c r="C234" i="63" s="1"/>
  <c r="H233" i="63"/>
  <c r="C233" i="63"/>
  <c r="L232" i="63"/>
  <c r="K232" i="63"/>
  <c r="J232" i="63"/>
  <c r="I232" i="63"/>
  <c r="H232" i="63"/>
  <c r="G232" i="63"/>
  <c r="F232" i="63"/>
  <c r="E232" i="63"/>
  <c r="D232" i="63"/>
  <c r="C232" i="63"/>
  <c r="L231" i="63"/>
  <c r="K231" i="63"/>
  <c r="J231" i="63"/>
  <c r="I231" i="63"/>
  <c r="H231" i="63"/>
  <c r="G231" i="63"/>
  <c r="F231" i="63"/>
  <c r="E231" i="63"/>
  <c r="D231" i="63"/>
  <c r="C231" i="63"/>
  <c r="H230" i="63"/>
  <c r="C230" i="63"/>
  <c r="L229" i="63"/>
  <c r="K229" i="63"/>
  <c r="J229" i="63"/>
  <c r="I229" i="63"/>
  <c r="H229" i="63" s="1"/>
  <c r="G229" i="63"/>
  <c r="F229" i="63"/>
  <c r="E229" i="63"/>
  <c r="D229" i="63"/>
  <c r="C229" i="63"/>
  <c r="H228" i="63"/>
  <c r="C228" i="63"/>
  <c r="L227" i="63"/>
  <c r="K227" i="63"/>
  <c r="J227" i="63"/>
  <c r="I227" i="63"/>
  <c r="H227" i="63" s="1"/>
  <c r="G227" i="63"/>
  <c r="F227" i="63"/>
  <c r="E227" i="63"/>
  <c r="D227" i="63"/>
  <c r="C227" i="63" s="1"/>
  <c r="H226" i="63"/>
  <c r="C226" i="63"/>
  <c r="H225" i="63"/>
  <c r="C225" i="63"/>
  <c r="L224" i="63"/>
  <c r="K224" i="63"/>
  <c r="J224" i="63"/>
  <c r="I224" i="63"/>
  <c r="H224" i="63"/>
  <c r="G224" i="63"/>
  <c r="F224" i="63"/>
  <c r="E224" i="63"/>
  <c r="D224" i="63"/>
  <c r="C224" i="63" s="1"/>
  <c r="H223" i="63"/>
  <c r="C223" i="63"/>
  <c r="H222" i="63"/>
  <c r="C222" i="63"/>
  <c r="H221" i="63"/>
  <c r="C221" i="63"/>
  <c r="H220" i="63"/>
  <c r="C220" i="63"/>
  <c r="H219" i="63"/>
  <c r="C219" i="63"/>
  <c r="H218" i="63"/>
  <c r="C218" i="63"/>
  <c r="H217" i="63"/>
  <c r="C217" i="63"/>
  <c r="H216" i="63"/>
  <c r="C216" i="63"/>
  <c r="H215" i="63"/>
  <c r="C215" i="63"/>
  <c r="H214" i="63"/>
  <c r="C214" i="63"/>
  <c r="L213" i="63"/>
  <c r="K213" i="63"/>
  <c r="J213" i="63"/>
  <c r="I213" i="63"/>
  <c r="H213" i="63"/>
  <c r="G213" i="63"/>
  <c r="F213" i="63"/>
  <c r="E213" i="63"/>
  <c r="D213" i="63"/>
  <c r="C213" i="63" s="1"/>
  <c r="H212" i="63"/>
  <c r="C212" i="63"/>
  <c r="H211" i="63"/>
  <c r="C211" i="63"/>
  <c r="H210" i="63"/>
  <c r="C210" i="63"/>
  <c r="H209" i="63"/>
  <c r="C209" i="63"/>
  <c r="H208" i="63"/>
  <c r="C208" i="63"/>
  <c r="H207" i="63"/>
  <c r="C207" i="63"/>
  <c r="H206" i="63"/>
  <c r="C206" i="63"/>
  <c r="H205" i="63"/>
  <c r="C205" i="63"/>
  <c r="H204" i="63"/>
  <c r="C204" i="63"/>
  <c r="H203" i="63"/>
  <c r="C203" i="63"/>
  <c r="L202" i="63"/>
  <c r="K202" i="63"/>
  <c r="J202" i="63"/>
  <c r="I202" i="63"/>
  <c r="H202" i="63"/>
  <c r="G202" i="63"/>
  <c r="F202" i="63"/>
  <c r="E202" i="63"/>
  <c r="D202" i="63"/>
  <c r="C202" i="63" s="1"/>
  <c r="L201" i="63"/>
  <c r="K201" i="63"/>
  <c r="J201" i="63"/>
  <c r="I201" i="63"/>
  <c r="H201" i="63"/>
  <c r="G201" i="63"/>
  <c r="F201" i="63"/>
  <c r="E201" i="63"/>
  <c r="D201" i="63"/>
  <c r="C201" i="63"/>
  <c r="H200" i="63"/>
  <c r="C200" i="63"/>
  <c r="H199" i="63"/>
  <c r="C199" i="63"/>
  <c r="H198" i="63"/>
  <c r="C198" i="63"/>
  <c r="H197" i="63"/>
  <c r="C197" i="63"/>
  <c r="H196" i="63"/>
  <c r="C196" i="63"/>
  <c r="L195" i="63"/>
  <c r="K195" i="63"/>
  <c r="J195" i="63"/>
  <c r="I195" i="63"/>
  <c r="H195" i="63" s="1"/>
  <c r="G195" i="63"/>
  <c r="F195" i="63"/>
  <c r="E195" i="63"/>
  <c r="D195" i="63"/>
  <c r="C195" i="63"/>
  <c r="H194" i="63"/>
  <c r="C194" i="63"/>
  <c r="L193" i="63"/>
  <c r="K193" i="63"/>
  <c r="J193" i="63"/>
  <c r="I193" i="63"/>
  <c r="H193" i="63" s="1"/>
  <c r="G193" i="63"/>
  <c r="F193" i="63"/>
  <c r="E193" i="63"/>
  <c r="D193" i="63"/>
  <c r="C193" i="63"/>
  <c r="L192" i="63"/>
  <c r="K192" i="63"/>
  <c r="J192" i="63"/>
  <c r="I192" i="63"/>
  <c r="H192" i="63" s="1"/>
  <c r="G192" i="63"/>
  <c r="F192" i="63"/>
  <c r="E192" i="63"/>
  <c r="D192" i="63"/>
  <c r="C192" i="63"/>
  <c r="L191" i="63"/>
  <c r="K191" i="63"/>
  <c r="J191" i="63"/>
  <c r="I191" i="63"/>
  <c r="H191" i="63" s="1"/>
  <c r="G191" i="63"/>
  <c r="F191" i="63"/>
  <c r="E191" i="63"/>
  <c r="D191" i="63"/>
  <c r="C191" i="63"/>
  <c r="H190" i="63"/>
  <c r="C190" i="63"/>
  <c r="L189" i="63"/>
  <c r="K189" i="63"/>
  <c r="J189" i="63"/>
  <c r="I189" i="63"/>
  <c r="H189" i="63" s="1"/>
  <c r="G189" i="63"/>
  <c r="F189" i="63"/>
  <c r="E189" i="63"/>
  <c r="D189" i="63"/>
  <c r="C189" i="63"/>
  <c r="L188" i="63"/>
  <c r="K188" i="63"/>
  <c r="J188" i="63"/>
  <c r="I188" i="63"/>
  <c r="H188" i="63" s="1"/>
  <c r="G188" i="63"/>
  <c r="F188" i="63"/>
  <c r="E188" i="63"/>
  <c r="D188" i="63"/>
  <c r="C188" i="63"/>
  <c r="H187" i="63"/>
  <c r="C187" i="63"/>
  <c r="H186" i="63"/>
  <c r="C186" i="63"/>
  <c r="L185" i="63"/>
  <c r="K185" i="63"/>
  <c r="J185" i="63"/>
  <c r="I185" i="63"/>
  <c r="H185" i="63"/>
  <c r="G185" i="63"/>
  <c r="F185" i="63"/>
  <c r="E185" i="63"/>
  <c r="D185" i="63"/>
  <c r="C185" i="63" s="1"/>
  <c r="L184" i="63"/>
  <c r="K184" i="63"/>
  <c r="J184" i="63"/>
  <c r="I184" i="63"/>
  <c r="H184" i="63"/>
  <c r="G184" i="63"/>
  <c r="F184" i="63"/>
  <c r="E184" i="63"/>
  <c r="D184" i="63"/>
  <c r="C184" i="63" s="1"/>
  <c r="H183" i="63"/>
  <c r="C183" i="63"/>
  <c r="H182" i="63"/>
  <c r="C182" i="63"/>
  <c r="L181" i="63"/>
  <c r="K181" i="63"/>
  <c r="J181" i="63"/>
  <c r="I181" i="63"/>
  <c r="H181" i="63"/>
  <c r="G181" i="63"/>
  <c r="F181" i="63"/>
  <c r="E181" i="63"/>
  <c r="D181" i="63"/>
  <c r="C181" i="63" s="1"/>
  <c r="H180" i="63"/>
  <c r="C180" i="63"/>
  <c r="H179" i="63"/>
  <c r="C179" i="63"/>
  <c r="H178" i="63"/>
  <c r="C178" i="63"/>
  <c r="H177" i="63"/>
  <c r="C177" i="63"/>
  <c r="L176" i="63"/>
  <c r="K176" i="63"/>
  <c r="J176" i="63"/>
  <c r="I176" i="63"/>
  <c r="H176" i="63"/>
  <c r="G176" i="63"/>
  <c r="F176" i="63"/>
  <c r="E176" i="63"/>
  <c r="D176" i="63"/>
  <c r="C176" i="63" s="1"/>
  <c r="H175" i="63"/>
  <c r="C175" i="63"/>
  <c r="H174" i="63"/>
  <c r="C174" i="63"/>
  <c r="H173" i="63"/>
  <c r="C173" i="63"/>
  <c r="L172" i="63"/>
  <c r="K172" i="63"/>
  <c r="J172" i="63"/>
  <c r="I172" i="63"/>
  <c r="H172" i="63"/>
  <c r="G172" i="63"/>
  <c r="F172" i="63"/>
  <c r="E172" i="63"/>
  <c r="D172" i="63"/>
  <c r="C172" i="63" s="1"/>
  <c r="L171" i="63"/>
  <c r="K171" i="63"/>
  <c r="J171" i="63"/>
  <c r="I171" i="63"/>
  <c r="H171" i="63"/>
  <c r="G171" i="63"/>
  <c r="F171" i="63"/>
  <c r="E171" i="63"/>
  <c r="D171" i="63"/>
  <c r="C171" i="63" s="1"/>
  <c r="L170" i="63"/>
  <c r="K170" i="63"/>
  <c r="J170" i="63"/>
  <c r="I170" i="63"/>
  <c r="H170" i="63"/>
  <c r="G170" i="63"/>
  <c r="F170" i="63"/>
  <c r="E170" i="63"/>
  <c r="D170" i="63"/>
  <c r="C170" i="63" s="1"/>
  <c r="H169" i="63"/>
  <c r="C169" i="63"/>
  <c r="H168" i="63"/>
  <c r="C168" i="63"/>
  <c r="H167" i="63"/>
  <c r="C167" i="63"/>
  <c r="H166" i="63"/>
  <c r="C166" i="63"/>
  <c r="H165" i="63"/>
  <c r="C165" i="63"/>
  <c r="H164" i="63"/>
  <c r="C164" i="63"/>
  <c r="L163" i="63"/>
  <c r="K163" i="63"/>
  <c r="J163" i="63"/>
  <c r="I163" i="63"/>
  <c r="H163" i="63"/>
  <c r="G163" i="63"/>
  <c r="F163" i="63"/>
  <c r="E163" i="63"/>
  <c r="D163" i="63"/>
  <c r="C163" i="63" s="1"/>
  <c r="L162" i="63"/>
  <c r="K162" i="63"/>
  <c r="J162" i="63"/>
  <c r="I162" i="63"/>
  <c r="H162" i="63"/>
  <c r="G162" i="63"/>
  <c r="F162" i="63"/>
  <c r="E162" i="63"/>
  <c r="D162" i="63"/>
  <c r="C162" i="63" s="1"/>
  <c r="H161" i="63"/>
  <c r="C161" i="63"/>
  <c r="H160" i="63"/>
  <c r="C160" i="63"/>
  <c r="H159" i="63"/>
  <c r="C159" i="63"/>
  <c r="H158" i="63"/>
  <c r="C158" i="63"/>
  <c r="L157" i="63"/>
  <c r="K157" i="63"/>
  <c r="J157" i="63"/>
  <c r="I157" i="63"/>
  <c r="H157" i="63"/>
  <c r="G157" i="63"/>
  <c r="F157" i="63"/>
  <c r="E157" i="63"/>
  <c r="D157" i="63"/>
  <c r="C157" i="63" s="1"/>
  <c r="H156" i="63"/>
  <c r="C156" i="63"/>
  <c r="H155" i="63"/>
  <c r="C155" i="63"/>
  <c r="H154" i="63"/>
  <c r="C154" i="63"/>
  <c r="H153" i="63"/>
  <c r="C153" i="63"/>
  <c r="H152" i="63"/>
  <c r="C152" i="63"/>
  <c r="H151" i="63"/>
  <c r="C151" i="63"/>
  <c r="H150" i="63"/>
  <c r="C150" i="63"/>
  <c r="H149" i="63"/>
  <c r="C149" i="63"/>
  <c r="L148" i="63"/>
  <c r="K148" i="63"/>
  <c r="J148" i="63"/>
  <c r="I148" i="63"/>
  <c r="H148" i="63"/>
  <c r="G148" i="63"/>
  <c r="F148" i="63"/>
  <c r="E148" i="63"/>
  <c r="D148" i="63"/>
  <c r="C148" i="63" s="1"/>
  <c r="H147" i="63"/>
  <c r="C147" i="63"/>
  <c r="H146" i="63"/>
  <c r="C146" i="63"/>
  <c r="H145" i="63"/>
  <c r="C145" i="63"/>
  <c r="H144" i="63"/>
  <c r="C144" i="63"/>
  <c r="H143" i="63"/>
  <c r="C143" i="63"/>
  <c r="H142" i="63"/>
  <c r="C142" i="63"/>
  <c r="L141" i="63"/>
  <c r="K141" i="63"/>
  <c r="J141" i="63"/>
  <c r="I141" i="63"/>
  <c r="H141" i="63"/>
  <c r="G141" i="63"/>
  <c r="F141" i="63"/>
  <c r="E141" i="63"/>
  <c r="D141" i="63"/>
  <c r="C141" i="63" s="1"/>
  <c r="H140" i="63"/>
  <c r="C140" i="63"/>
  <c r="H139" i="63"/>
  <c r="C139" i="63"/>
  <c r="L138" i="63"/>
  <c r="K138" i="63"/>
  <c r="J138" i="63"/>
  <c r="I138" i="63"/>
  <c r="H138" i="63"/>
  <c r="G138" i="63"/>
  <c r="F138" i="63"/>
  <c r="E138" i="63"/>
  <c r="D138" i="63"/>
  <c r="C138" i="63" s="1"/>
  <c r="H137" i="63"/>
  <c r="C137" i="63"/>
  <c r="H136" i="63"/>
  <c r="C136" i="63"/>
  <c r="H135" i="63"/>
  <c r="C135" i="63"/>
  <c r="H134" i="63"/>
  <c r="C134" i="63"/>
  <c r="L133" i="63"/>
  <c r="K133" i="63"/>
  <c r="J133" i="63"/>
  <c r="I133" i="63"/>
  <c r="H133" i="63"/>
  <c r="G133" i="63"/>
  <c r="F133" i="63"/>
  <c r="E133" i="63"/>
  <c r="D133" i="63"/>
  <c r="C133" i="63" s="1"/>
  <c r="H132" i="63"/>
  <c r="C132" i="63"/>
  <c r="H131" i="63"/>
  <c r="C131" i="63"/>
  <c r="H130" i="63"/>
  <c r="C130" i="63"/>
  <c r="L129" i="63"/>
  <c r="K129" i="63"/>
  <c r="J129" i="63"/>
  <c r="I129" i="63"/>
  <c r="H129" i="63"/>
  <c r="G129" i="63"/>
  <c r="F129" i="63"/>
  <c r="E129" i="63"/>
  <c r="D129" i="63"/>
  <c r="C129" i="63" s="1"/>
  <c r="L128" i="63"/>
  <c r="K128" i="63"/>
  <c r="J128" i="63"/>
  <c r="I128" i="63"/>
  <c r="H128" i="63"/>
  <c r="G128" i="63"/>
  <c r="F128" i="63"/>
  <c r="E128" i="63"/>
  <c r="D128" i="63"/>
  <c r="C128" i="63"/>
  <c r="H127" i="63"/>
  <c r="C127" i="63"/>
  <c r="L126" i="63"/>
  <c r="K126" i="63"/>
  <c r="J126" i="63"/>
  <c r="I126" i="63"/>
  <c r="H126" i="63"/>
  <c r="G126" i="63"/>
  <c r="F126" i="63"/>
  <c r="E126" i="63"/>
  <c r="D126" i="63"/>
  <c r="C126" i="63"/>
  <c r="H125" i="63"/>
  <c r="C125" i="63"/>
  <c r="H124" i="63"/>
  <c r="C124" i="63"/>
  <c r="H123" i="63"/>
  <c r="C123" i="63"/>
  <c r="H122" i="63"/>
  <c r="C122" i="63"/>
  <c r="H121" i="63"/>
  <c r="C121" i="63"/>
  <c r="L120" i="63"/>
  <c r="K120" i="63"/>
  <c r="J120" i="63"/>
  <c r="I120" i="63"/>
  <c r="H120" i="63" s="1"/>
  <c r="G120" i="63"/>
  <c r="F120" i="63"/>
  <c r="E120" i="63"/>
  <c r="D120" i="63"/>
  <c r="C120" i="63"/>
  <c r="H119" i="63"/>
  <c r="C119" i="63"/>
  <c r="H118" i="63"/>
  <c r="C118" i="63"/>
  <c r="H117" i="63"/>
  <c r="C117" i="63"/>
  <c r="H116" i="63"/>
  <c r="C116" i="63"/>
  <c r="H115" i="63"/>
  <c r="C115" i="63"/>
  <c r="L114" i="63"/>
  <c r="K114" i="63"/>
  <c r="J114" i="63"/>
  <c r="I114" i="63"/>
  <c r="H114" i="63" s="1"/>
  <c r="G114" i="63"/>
  <c r="F114" i="63"/>
  <c r="E114" i="63"/>
  <c r="D114" i="63"/>
  <c r="C114" i="63"/>
  <c r="H113" i="63"/>
  <c r="C113" i="63"/>
  <c r="H112" i="63"/>
  <c r="C112" i="63"/>
  <c r="H111" i="63"/>
  <c r="C111" i="63"/>
  <c r="L110" i="63"/>
  <c r="K110" i="63"/>
  <c r="J110" i="63"/>
  <c r="I110" i="63"/>
  <c r="H110" i="63" s="1"/>
  <c r="G110" i="63"/>
  <c r="F110" i="63"/>
  <c r="E110" i="63"/>
  <c r="D110" i="63"/>
  <c r="C110" i="63"/>
  <c r="H109" i="63"/>
  <c r="C109" i="63"/>
  <c r="H108" i="63"/>
  <c r="C108" i="63"/>
  <c r="H107" i="63"/>
  <c r="C107" i="63"/>
  <c r="H106" i="63"/>
  <c r="C106" i="63"/>
  <c r="H105" i="63"/>
  <c r="C105" i="63"/>
  <c r="H104" i="63"/>
  <c r="C104" i="63"/>
  <c r="H103" i="63"/>
  <c r="C103" i="63"/>
  <c r="H102" i="63"/>
  <c r="C102" i="63"/>
  <c r="L101" i="63"/>
  <c r="K101" i="63"/>
  <c r="J101" i="63"/>
  <c r="I101" i="63"/>
  <c r="H101" i="63" s="1"/>
  <c r="G101" i="63"/>
  <c r="F101" i="63"/>
  <c r="E101" i="63"/>
  <c r="D101" i="63"/>
  <c r="C101" i="63"/>
  <c r="H100" i="63"/>
  <c r="C100" i="63"/>
  <c r="H99" i="63"/>
  <c r="C99" i="63"/>
  <c r="H98" i="63"/>
  <c r="C98" i="63"/>
  <c r="H97" i="63"/>
  <c r="C97" i="63"/>
  <c r="H96" i="63"/>
  <c r="C96" i="63"/>
  <c r="H95" i="63"/>
  <c r="C95" i="63"/>
  <c r="H94" i="63"/>
  <c r="C94" i="63"/>
  <c r="L93" i="63"/>
  <c r="K93" i="63"/>
  <c r="J93" i="63"/>
  <c r="I93" i="63"/>
  <c r="H93" i="63" s="1"/>
  <c r="G93" i="63"/>
  <c r="F93" i="63"/>
  <c r="E93" i="63"/>
  <c r="D93" i="63"/>
  <c r="C93" i="63"/>
  <c r="H92" i="63"/>
  <c r="C92" i="63"/>
  <c r="H91" i="63"/>
  <c r="C91" i="63"/>
  <c r="H90" i="63"/>
  <c r="C90" i="63"/>
  <c r="H89" i="63"/>
  <c r="C89" i="63"/>
  <c r="H88" i="63"/>
  <c r="C88" i="63"/>
  <c r="L87" i="63"/>
  <c r="K87" i="63"/>
  <c r="J87" i="63"/>
  <c r="I87" i="63"/>
  <c r="H87" i="63" s="1"/>
  <c r="G87" i="63"/>
  <c r="F87" i="63"/>
  <c r="E87" i="63"/>
  <c r="D87" i="63"/>
  <c r="C87" i="63"/>
  <c r="H86" i="63"/>
  <c r="C86" i="63"/>
  <c r="H85" i="63"/>
  <c r="C85" i="63"/>
  <c r="H84" i="63"/>
  <c r="C84" i="63"/>
  <c r="H83" i="63"/>
  <c r="C83" i="63"/>
  <c r="L82" i="63"/>
  <c r="K82" i="63"/>
  <c r="J82" i="63"/>
  <c r="I82" i="63"/>
  <c r="H82" i="63" s="1"/>
  <c r="G82" i="63"/>
  <c r="F82" i="63"/>
  <c r="E82" i="63"/>
  <c r="D82" i="63"/>
  <c r="C82" i="63"/>
  <c r="L81" i="63"/>
  <c r="K81" i="63"/>
  <c r="J81" i="63"/>
  <c r="I81" i="63"/>
  <c r="H81" i="63"/>
  <c r="G81" i="63"/>
  <c r="F81" i="63"/>
  <c r="E81" i="63"/>
  <c r="D81" i="63"/>
  <c r="C81" i="63" s="1"/>
  <c r="H80" i="63"/>
  <c r="C80" i="63"/>
  <c r="H79" i="63"/>
  <c r="C79" i="63"/>
  <c r="L78" i="63"/>
  <c r="K78" i="63"/>
  <c r="J78" i="63"/>
  <c r="I78" i="63"/>
  <c r="H78" i="63"/>
  <c r="G78" i="63"/>
  <c r="F78" i="63"/>
  <c r="E78" i="63"/>
  <c r="D78" i="63"/>
  <c r="C78" i="63" s="1"/>
  <c r="H77" i="63"/>
  <c r="C77" i="63"/>
  <c r="H76" i="63"/>
  <c r="C76" i="63"/>
  <c r="L75" i="63"/>
  <c r="K75" i="63"/>
  <c r="J75" i="63"/>
  <c r="I75" i="63"/>
  <c r="H75" i="63"/>
  <c r="G75" i="63"/>
  <c r="F75" i="63"/>
  <c r="E75" i="63"/>
  <c r="D75" i="63"/>
  <c r="C75" i="63" s="1"/>
  <c r="L74" i="63"/>
  <c r="K74" i="63"/>
  <c r="J74" i="63"/>
  <c r="I74" i="63"/>
  <c r="H74" i="63"/>
  <c r="G74" i="63"/>
  <c r="F74" i="63"/>
  <c r="E74" i="63"/>
  <c r="D74" i="63"/>
  <c r="C74" i="63" s="1"/>
  <c r="L73" i="63"/>
  <c r="K73" i="63"/>
  <c r="J73" i="63"/>
  <c r="I73" i="63"/>
  <c r="H73" i="63"/>
  <c r="G73" i="63"/>
  <c r="F73" i="63"/>
  <c r="E73" i="63"/>
  <c r="D73" i="63"/>
  <c r="C73" i="63" s="1"/>
  <c r="H72" i="63"/>
  <c r="C72" i="63"/>
  <c r="H71" i="63"/>
  <c r="C71" i="63"/>
  <c r="H70" i="63"/>
  <c r="C70" i="63"/>
  <c r="H69" i="63"/>
  <c r="C69" i="63"/>
  <c r="L68" i="63"/>
  <c r="K68" i="63"/>
  <c r="J68" i="63"/>
  <c r="I68" i="63"/>
  <c r="H68" i="63"/>
  <c r="G68" i="63"/>
  <c r="F68" i="63"/>
  <c r="E68" i="63"/>
  <c r="D68" i="63"/>
  <c r="C68" i="63" s="1"/>
  <c r="H67" i="63"/>
  <c r="C67" i="63"/>
  <c r="L66" i="63"/>
  <c r="K66" i="63"/>
  <c r="J66" i="63"/>
  <c r="I66" i="63"/>
  <c r="H66" i="63"/>
  <c r="G66" i="63"/>
  <c r="F66" i="63"/>
  <c r="E66" i="63"/>
  <c r="D66" i="63"/>
  <c r="C66" i="63" s="1"/>
  <c r="H65" i="63"/>
  <c r="C65" i="63"/>
  <c r="H64" i="63"/>
  <c r="C64" i="63"/>
  <c r="H63" i="63"/>
  <c r="C63" i="63"/>
  <c r="H62" i="63"/>
  <c r="C62" i="63"/>
  <c r="H61" i="63"/>
  <c r="C61" i="63"/>
  <c r="H60" i="63"/>
  <c r="C60" i="63"/>
  <c r="H59" i="63"/>
  <c r="C59" i="63"/>
  <c r="H58" i="63"/>
  <c r="C58" i="63"/>
  <c r="L57" i="63"/>
  <c r="K57" i="63"/>
  <c r="J57" i="63"/>
  <c r="I57" i="63"/>
  <c r="H57" i="63"/>
  <c r="G57" i="63"/>
  <c r="F57" i="63"/>
  <c r="E57" i="63"/>
  <c r="D57" i="63"/>
  <c r="C57" i="63" s="1"/>
  <c r="H56" i="63"/>
  <c r="C56" i="63"/>
  <c r="H55" i="63"/>
  <c r="C55" i="63"/>
  <c r="L54" i="63"/>
  <c r="K54" i="63"/>
  <c r="J54" i="63"/>
  <c r="I54" i="63"/>
  <c r="H54" i="63"/>
  <c r="G54" i="63"/>
  <c r="F54" i="63"/>
  <c r="E54" i="63"/>
  <c r="D54" i="63"/>
  <c r="C54" i="63" s="1"/>
  <c r="L53" i="63"/>
  <c r="K53" i="63"/>
  <c r="J53" i="63"/>
  <c r="I53" i="63"/>
  <c r="H53" i="63"/>
  <c r="G53" i="63"/>
  <c r="F53" i="63"/>
  <c r="E53" i="63"/>
  <c r="D53" i="63"/>
  <c r="C53" i="63" s="1"/>
  <c r="L52" i="63"/>
  <c r="K52" i="63"/>
  <c r="J52" i="63"/>
  <c r="I52" i="63"/>
  <c r="H52" i="63" s="1"/>
  <c r="G52" i="63"/>
  <c r="F52" i="63"/>
  <c r="E52" i="63"/>
  <c r="D52" i="63"/>
  <c r="C52" i="63"/>
  <c r="L51" i="63"/>
  <c r="K51" i="63"/>
  <c r="J51" i="63"/>
  <c r="I51" i="63"/>
  <c r="H51" i="63" s="1"/>
  <c r="G51" i="63"/>
  <c r="F51" i="63"/>
  <c r="E51" i="63"/>
  <c r="D51" i="63"/>
  <c r="C51" i="63"/>
  <c r="L50" i="63"/>
  <c r="K50" i="63"/>
  <c r="J50" i="63"/>
  <c r="J300" i="63" s="1"/>
  <c r="I50" i="63"/>
  <c r="H50" i="63" s="1"/>
  <c r="G50" i="63"/>
  <c r="F50" i="63"/>
  <c r="E50" i="63"/>
  <c r="E300" i="63" s="1"/>
  <c r="D50" i="63"/>
  <c r="D300" i="63" s="1"/>
  <c r="C300" i="63" s="1"/>
  <c r="C50" i="63"/>
  <c r="L49" i="63"/>
  <c r="K49" i="63"/>
  <c r="J49" i="63"/>
  <c r="I49" i="63"/>
  <c r="H49" i="63" s="1"/>
  <c r="G49" i="63"/>
  <c r="F49" i="63"/>
  <c r="E49" i="63"/>
  <c r="D49" i="63"/>
  <c r="C49" i="63"/>
  <c r="H46" i="63"/>
  <c r="C46" i="63"/>
  <c r="H45" i="63"/>
  <c r="C45" i="63"/>
  <c r="L44" i="63"/>
  <c r="L300" i="63" s="1"/>
  <c r="H44" i="63"/>
  <c r="G44" i="63"/>
  <c r="G300" i="63" s="1"/>
  <c r="C44" i="63"/>
  <c r="H43" i="63"/>
  <c r="C43" i="63"/>
  <c r="I42" i="63"/>
  <c r="H42" i="63"/>
  <c r="D42" i="63"/>
  <c r="C42" i="63"/>
  <c r="H41" i="63"/>
  <c r="C41" i="63"/>
  <c r="H40" i="63"/>
  <c r="C40" i="63"/>
  <c r="H39" i="63"/>
  <c r="C39" i="63"/>
  <c r="H38" i="63"/>
  <c r="C38" i="63"/>
  <c r="K37" i="63"/>
  <c r="H37" i="63"/>
  <c r="F37" i="63"/>
  <c r="C37" i="63"/>
  <c r="H36" i="63"/>
  <c r="C36" i="63"/>
  <c r="H35" i="63"/>
  <c r="C35" i="63"/>
  <c r="K34" i="63"/>
  <c r="H34" i="63"/>
  <c r="F34" i="63"/>
  <c r="C34" i="63"/>
  <c r="H33" i="63"/>
  <c r="C33" i="63"/>
  <c r="K32" i="63"/>
  <c r="H32" i="63"/>
  <c r="F32" i="63"/>
  <c r="C32" i="63"/>
  <c r="H31" i="63"/>
  <c r="C31" i="63"/>
  <c r="H30" i="63"/>
  <c r="C30" i="63"/>
  <c r="H29" i="63"/>
  <c r="C29" i="63"/>
  <c r="K28" i="63"/>
  <c r="H28" i="63"/>
  <c r="F28" i="63"/>
  <c r="C28" i="63"/>
  <c r="K27" i="63"/>
  <c r="K300" i="63" s="1"/>
  <c r="H27" i="63"/>
  <c r="F27" i="63"/>
  <c r="F300" i="63" s="1"/>
  <c r="H26" i="63"/>
  <c r="C26" i="63"/>
  <c r="J25" i="63"/>
  <c r="I25" i="63"/>
  <c r="H25" i="63"/>
  <c r="C25" i="63"/>
  <c r="H24" i="63"/>
  <c r="C24" i="63"/>
  <c r="H23" i="63"/>
  <c r="C23" i="63"/>
  <c r="L22" i="63"/>
  <c r="L303" i="63" s="1"/>
  <c r="L302" i="63" s="1"/>
  <c r="K22" i="63"/>
  <c r="K303" i="63" s="1"/>
  <c r="K302" i="63" s="1"/>
  <c r="J22" i="63"/>
  <c r="J303" i="63" s="1"/>
  <c r="J302" i="63" s="1"/>
  <c r="I22" i="63"/>
  <c r="I303" i="63" s="1"/>
  <c r="I302" i="63" s="1"/>
  <c r="H22" i="63"/>
  <c r="H303" i="63" s="1"/>
  <c r="H302" i="63" s="1"/>
  <c r="G22" i="63"/>
  <c r="G303" i="63" s="1"/>
  <c r="G302" i="63" s="1"/>
  <c r="F22" i="63"/>
  <c r="F303" i="63" s="1"/>
  <c r="F302" i="63" s="1"/>
  <c r="E22" i="63"/>
  <c r="E303" i="63" s="1"/>
  <c r="E302" i="63" s="1"/>
  <c r="D22" i="63"/>
  <c r="D303" i="63" s="1"/>
  <c r="D302" i="63" s="1"/>
  <c r="L21" i="63"/>
  <c r="K21" i="63"/>
  <c r="J21" i="63"/>
  <c r="I21" i="63"/>
  <c r="H21" i="63"/>
  <c r="G21" i="63"/>
  <c r="F21" i="63"/>
  <c r="E21" i="63"/>
  <c r="D21" i="63"/>
  <c r="C21" i="63" s="1"/>
  <c r="H315" i="62"/>
  <c r="C315" i="62"/>
  <c r="H313" i="62"/>
  <c r="C313" i="62"/>
  <c r="H311" i="62"/>
  <c r="C311" i="62"/>
  <c r="H310" i="62"/>
  <c r="C310" i="62"/>
  <c r="H309" i="62"/>
  <c r="C309" i="62"/>
  <c r="H308" i="62"/>
  <c r="C308" i="62"/>
  <c r="H307" i="62"/>
  <c r="C307" i="62"/>
  <c r="H306" i="62"/>
  <c r="C306" i="62"/>
  <c r="L305" i="62"/>
  <c r="K305" i="62"/>
  <c r="J305" i="62"/>
  <c r="I305" i="62"/>
  <c r="H305" i="62"/>
  <c r="G305" i="62"/>
  <c r="F305" i="62"/>
  <c r="E305" i="62"/>
  <c r="D305" i="62"/>
  <c r="C305" i="62"/>
  <c r="H297" i="62"/>
  <c r="C297" i="62"/>
  <c r="H296" i="62"/>
  <c r="C296" i="62"/>
  <c r="L295" i="62"/>
  <c r="L298" i="62" s="1"/>
  <c r="K295" i="62"/>
  <c r="K298" i="62" s="1"/>
  <c r="J295" i="62"/>
  <c r="J298" i="62" s="1"/>
  <c r="I295" i="62"/>
  <c r="I298" i="62" s="1"/>
  <c r="H295" i="62"/>
  <c r="G295" i="62"/>
  <c r="G298" i="62" s="1"/>
  <c r="F295" i="62"/>
  <c r="F298" i="62" s="1"/>
  <c r="E295" i="62"/>
  <c r="E298" i="62" s="1"/>
  <c r="D295" i="62"/>
  <c r="D298" i="62" s="1"/>
  <c r="H294" i="62"/>
  <c r="C294" i="62"/>
  <c r="H293" i="62"/>
  <c r="C293" i="62"/>
  <c r="H292" i="62"/>
  <c r="C292" i="62"/>
  <c r="H291" i="62"/>
  <c r="C291" i="62"/>
  <c r="L290" i="62"/>
  <c r="K290" i="62"/>
  <c r="J290" i="62"/>
  <c r="I290" i="62"/>
  <c r="H290" i="62"/>
  <c r="G290" i="62"/>
  <c r="F290" i="62"/>
  <c r="E290" i="62"/>
  <c r="D290" i="62"/>
  <c r="C290" i="62" s="1"/>
  <c r="H289" i="62"/>
  <c r="C289" i="62"/>
  <c r="H288" i="62"/>
  <c r="C288" i="62"/>
  <c r="H287" i="62"/>
  <c r="C287" i="62"/>
  <c r="L286" i="62"/>
  <c r="K286" i="62"/>
  <c r="J286" i="62"/>
  <c r="I286" i="62"/>
  <c r="H286" i="62"/>
  <c r="G286" i="62"/>
  <c r="F286" i="62"/>
  <c r="E286" i="62"/>
  <c r="D286" i="62"/>
  <c r="C286" i="62" s="1"/>
  <c r="H285" i="62"/>
  <c r="C285" i="62"/>
  <c r="L284" i="62"/>
  <c r="K284" i="62"/>
  <c r="J284" i="62"/>
  <c r="I284" i="62"/>
  <c r="H284" i="62"/>
  <c r="G284" i="62"/>
  <c r="F284" i="62"/>
  <c r="E284" i="62"/>
  <c r="D284" i="62"/>
  <c r="C284" i="62" s="1"/>
  <c r="L283" i="62"/>
  <c r="K283" i="62"/>
  <c r="J283" i="62"/>
  <c r="I283" i="62"/>
  <c r="H283" i="62" s="1"/>
  <c r="G283" i="62"/>
  <c r="F283" i="62"/>
  <c r="E283" i="62"/>
  <c r="D283" i="62"/>
  <c r="C283" i="62"/>
  <c r="H282" i="62"/>
  <c r="C282" i="62"/>
  <c r="H281" i="62"/>
  <c r="C281" i="62"/>
  <c r="H280" i="62"/>
  <c r="C280" i="62"/>
  <c r="L279" i="62"/>
  <c r="K279" i="62"/>
  <c r="J279" i="62"/>
  <c r="I279" i="62"/>
  <c r="H279" i="62" s="1"/>
  <c r="G279" i="62"/>
  <c r="F279" i="62"/>
  <c r="E279" i="62"/>
  <c r="D279" i="62"/>
  <c r="C279" i="62"/>
  <c r="H278" i="62"/>
  <c r="C278" i="62"/>
  <c r="H277" i="62"/>
  <c r="C277" i="62"/>
  <c r="H276" i="62"/>
  <c r="C276" i="62"/>
  <c r="L275" i="62"/>
  <c r="K275" i="62"/>
  <c r="J275" i="62"/>
  <c r="I275" i="62"/>
  <c r="H275" i="62" s="1"/>
  <c r="G275" i="62"/>
  <c r="F275" i="62"/>
  <c r="E275" i="62"/>
  <c r="D275" i="62"/>
  <c r="C275" i="62"/>
  <c r="L274" i="62"/>
  <c r="K274" i="62"/>
  <c r="J274" i="62"/>
  <c r="I274" i="62"/>
  <c r="H274" i="62" s="1"/>
  <c r="G274" i="62"/>
  <c r="F274" i="62"/>
  <c r="E274" i="62"/>
  <c r="D274" i="62"/>
  <c r="C274" i="62"/>
  <c r="H273" i="62"/>
  <c r="C273" i="62"/>
  <c r="H272" i="62"/>
  <c r="C272" i="62"/>
  <c r="H271" i="62"/>
  <c r="C271" i="62"/>
  <c r="L270" i="62"/>
  <c r="K270" i="62"/>
  <c r="J270" i="62"/>
  <c r="I270" i="62"/>
  <c r="H270" i="62" s="1"/>
  <c r="G270" i="62"/>
  <c r="F270" i="62"/>
  <c r="E270" i="62"/>
  <c r="D270" i="62"/>
  <c r="C270" i="62"/>
  <c r="H269" i="62"/>
  <c r="C269" i="62"/>
  <c r="H268" i="62"/>
  <c r="C268" i="62"/>
  <c r="L267" i="62"/>
  <c r="K267" i="62"/>
  <c r="J267" i="62"/>
  <c r="I267" i="62"/>
  <c r="H267" i="62" s="1"/>
  <c r="G267" i="62"/>
  <c r="F267" i="62"/>
  <c r="E267" i="62"/>
  <c r="D267" i="62"/>
  <c r="C267" i="62"/>
  <c r="L266" i="62"/>
  <c r="K266" i="62"/>
  <c r="J266" i="62"/>
  <c r="I266" i="62"/>
  <c r="H266" i="62" s="1"/>
  <c r="G266" i="62"/>
  <c r="F266" i="62"/>
  <c r="E266" i="62"/>
  <c r="D266" i="62"/>
  <c r="C266" i="62" s="1"/>
  <c r="H265" i="62"/>
  <c r="C265" i="62"/>
  <c r="H264" i="62"/>
  <c r="C264" i="62"/>
  <c r="H263" i="62"/>
  <c r="C263" i="62"/>
  <c r="L262" i="62"/>
  <c r="K262" i="62"/>
  <c r="J262" i="62"/>
  <c r="I262" i="62"/>
  <c r="H262" i="62"/>
  <c r="G262" i="62"/>
  <c r="F262" i="62"/>
  <c r="E262" i="62"/>
  <c r="D262" i="62"/>
  <c r="C262" i="62"/>
  <c r="H261" i="62"/>
  <c r="C261" i="62"/>
  <c r="H260" i="62"/>
  <c r="C260" i="62"/>
  <c r="H259" i="62"/>
  <c r="C259" i="62"/>
  <c r="L258" i="62"/>
  <c r="K258" i="62"/>
  <c r="J258" i="62"/>
  <c r="I258" i="62"/>
  <c r="H258" i="62" s="1"/>
  <c r="G258" i="62"/>
  <c r="F258" i="62"/>
  <c r="E258" i="62"/>
  <c r="D258" i="62"/>
  <c r="C258" i="62"/>
  <c r="L257" i="62"/>
  <c r="K257" i="62"/>
  <c r="J257" i="62"/>
  <c r="I257" i="62"/>
  <c r="H257" i="62" s="1"/>
  <c r="G257" i="62"/>
  <c r="F257" i="62"/>
  <c r="E257" i="62"/>
  <c r="D257" i="62"/>
  <c r="C257" i="62"/>
  <c r="H256" i="62"/>
  <c r="C256" i="62"/>
  <c r="H255" i="62"/>
  <c r="C255" i="62"/>
  <c r="H254" i="62"/>
  <c r="C254" i="62"/>
  <c r="H253" i="62"/>
  <c r="C253" i="62"/>
  <c r="H252" i="62"/>
  <c r="C252" i="62"/>
  <c r="L251" i="62"/>
  <c r="K251" i="62"/>
  <c r="J251" i="62"/>
  <c r="I251" i="62"/>
  <c r="H251" i="62" s="1"/>
  <c r="G251" i="62"/>
  <c r="F251" i="62"/>
  <c r="E251" i="62"/>
  <c r="D251" i="62"/>
  <c r="C251" i="62"/>
  <c r="L250" i="62"/>
  <c r="K250" i="62"/>
  <c r="J250" i="62"/>
  <c r="I250" i="62"/>
  <c r="H250" i="62" s="1"/>
  <c r="G250" i="62"/>
  <c r="F250" i="62"/>
  <c r="E250" i="62"/>
  <c r="D250" i="62"/>
  <c r="C250" i="62"/>
  <c r="H249" i="62"/>
  <c r="C249" i="62"/>
  <c r="H248" i="62"/>
  <c r="C248" i="62"/>
  <c r="H247" i="62"/>
  <c r="C247" i="62"/>
  <c r="H246" i="62"/>
  <c r="C246" i="62"/>
  <c r="L245" i="62"/>
  <c r="K245" i="62"/>
  <c r="J245" i="62"/>
  <c r="I245" i="62"/>
  <c r="H245" i="62" s="1"/>
  <c r="G245" i="62"/>
  <c r="F245" i="62"/>
  <c r="E245" i="62"/>
  <c r="D245" i="62"/>
  <c r="C245" i="62"/>
  <c r="H244" i="62"/>
  <c r="C244" i="62"/>
  <c r="H243" i="62"/>
  <c r="C243" i="62"/>
  <c r="H242" i="62"/>
  <c r="C242" i="62"/>
  <c r="H241" i="62"/>
  <c r="C241" i="62"/>
  <c r="H240" i="62"/>
  <c r="C240" i="62"/>
  <c r="H239" i="62"/>
  <c r="C239" i="62"/>
  <c r="H238" i="62"/>
  <c r="C238" i="62"/>
  <c r="L237" i="62"/>
  <c r="K237" i="62"/>
  <c r="J237" i="62"/>
  <c r="I237" i="62"/>
  <c r="H237" i="62" s="1"/>
  <c r="G237" i="62"/>
  <c r="F237" i="62"/>
  <c r="E237" i="62"/>
  <c r="D237" i="62"/>
  <c r="C237" i="62"/>
  <c r="H236" i="62"/>
  <c r="C236" i="62"/>
  <c r="H235" i="62"/>
  <c r="C235" i="62"/>
  <c r="L234" i="62"/>
  <c r="K234" i="62"/>
  <c r="J234" i="62"/>
  <c r="I234" i="62"/>
  <c r="H234" i="62" s="1"/>
  <c r="G234" i="62"/>
  <c r="F234" i="62"/>
  <c r="E234" i="62"/>
  <c r="D234" i="62"/>
  <c r="C234" i="62"/>
  <c r="H233" i="62"/>
  <c r="C233" i="62"/>
  <c r="L232" i="62"/>
  <c r="K232" i="62"/>
  <c r="J232" i="62"/>
  <c r="I232" i="62"/>
  <c r="H232" i="62"/>
  <c r="G232" i="62"/>
  <c r="F232" i="62"/>
  <c r="E232" i="62"/>
  <c r="D232" i="62"/>
  <c r="C232" i="62" s="1"/>
  <c r="L231" i="62"/>
  <c r="K231" i="62"/>
  <c r="J231" i="62"/>
  <c r="I231" i="62"/>
  <c r="H231" i="62"/>
  <c r="G231" i="62"/>
  <c r="F231" i="62"/>
  <c r="E231" i="62"/>
  <c r="D231" i="62"/>
  <c r="C231" i="62" s="1"/>
  <c r="H230" i="62"/>
  <c r="C230" i="62"/>
  <c r="L229" i="62"/>
  <c r="K229" i="62"/>
  <c r="J229" i="62"/>
  <c r="I229" i="62"/>
  <c r="H229" i="62"/>
  <c r="G229" i="62"/>
  <c r="F229" i="62"/>
  <c r="E229" i="62"/>
  <c r="D229" i="62"/>
  <c r="C229" i="62" s="1"/>
  <c r="H228" i="62"/>
  <c r="C228" i="62"/>
  <c r="L227" i="62"/>
  <c r="K227" i="62"/>
  <c r="J227" i="62"/>
  <c r="I227" i="62"/>
  <c r="H227" i="62"/>
  <c r="G227" i="62"/>
  <c r="F227" i="62"/>
  <c r="E227" i="62"/>
  <c r="D227" i="62"/>
  <c r="C227" i="62" s="1"/>
  <c r="H226" i="62"/>
  <c r="C226" i="62"/>
  <c r="H225" i="62"/>
  <c r="C225" i="62"/>
  <c r="L224" i="62"/>
  <c r="K224" i="62"/>
  <c r="J224" i="62"/>
  <c r="I224" i="62"/>
  <c r="H224" i="62"/>
  <c r="G224" i="62"/>
  <c r="F224" i="62"/>
  <c r="E224" i="62"/>
  <c r="D224" i="62"/>
  <c r="C224" i="62" s="1"/>
  <c r="H223" i="62"/>
  <c r="C223" i="62"/>
  <c r="H222" i="62"/>
  <c r="C222" i="62"/>
  <c r="H221" i="62"/>
  <c r="C221" i="62"/>
  <c r="H220" i="62"/>
  <c r="C220" i="62"/>
  <c r="H219" i="62"/>
  <c r="C219" i="62"/>
  <c r="H218" i="62"/>
  <c r="C218" i="62"/>
  <c r="H217" i="62"/>
  <c r="C217" i="62"/>
  <c r="H216" i="62"/>
  <c r="C216" i="62"/>
  <c r="H215" i="62"/>
  <c r="C215" i="62"/>
  <c r="H214" i="62"/>
  <c r="C214" i="62"/>
  <c r="L213" i="62"/>
  <c r="K213" i="62"/>
  <c r="J213" i="62"/>
  <c r="I213" i="62"/>
  <c r="H213" i="62"/>
  <c r="G213" i="62"/>
  <c r="F213" i="62"/>
  <c r="E213" i="62"/>
  <c r="D213" i="62"/>
  <c r="C213" i="62" s="1"/>
  <c r="H212" i="62"/>
  <c r="C212" i="62"/>
  <c r="H211" i="62"/>
  <c r="C211" i="62"/>
  <c r="H210" i="62"/>
  <c r="C210" i="62"/>
  <c r="H209" i="62"/>
  <c r="C209" i="62"/>
  <c r="H208" i="62"/>
  <c r="C208" i="62"/>
  <c r="H207" i="62"/>
  <c r="C207" i="62"/>
  <c r="H206" i="62"/>
  <c r="C206" i="62"/>
  <c r="H205" i="62"/>
  <c r="C205" i="62"/>
  <c r="H204" i="62"/>
  <c r="C204" i="62"/>
  <c r="H203" i="62"/>
  <c r="C203" i="62"/>
  <c r="L202" i="62"/>
  <c r="K202" i="62"/>
  <c r="J202" i="62"/>
  <c r="I202" i="62"/>
  <c r="H202" i="62"/>
  <c r="G202" i="62"/>
  <c r="F202" i="62"/>
  <c r="E202" i="62"/>
  <c r="D202" i="62"/>
  <c r="C202" i="62" s="1"/>
  <c r="L201" i="62"/>
  <c r="K201" i="62"/>
  <c r="J201" i="62"/>
  <c r="I201" i="62"/>
  <c r="H201" i="62"/>
  <c r="G201" i="62"/>
  <c r="F201" i="62"/>
  <c r="E201" i="62"/>
  <c r="D201" i="62"/>
  <c r="C201" i="62" s="1"/>
  <c r="H200" i="62"/>
  <c r="C200" i="62"/>
  <c r="H199" i="62"/>
  <c r="C199" i="62"/>
  <c r="H198" i="62"/>
  <c r="C198" i="62"/>
  <c r="H197" i="62"/>
  <c r="C197" i="62"/>
  <c r="H196" i="62"/>
  <c r="C196" i="62"/>
  <c r="L195" i="62"/>
  <c r="K195" i="62"/>
  <c r="J195" i="62"/>
  <c r="I195" i="62"/>
  <c r="H195" i="62"/>
  <c r="G195" i="62"/>
  <c r="F195" i="62"/>
  <c r="E195" i="62"/>
  <c r="D195" i="62"/>
  <c r="C195" i="62" s="1"/>
  <c r="H194" i="62"/>
  <c r="C194" i="62"/>
  <c r="L193" i="62"/>
  <c r="K193" i="62"/>
  <c r="J193" i="62"/>
  <c r="I193" i="62"/>
  <c r="H193" i="62"/>
  <c r="G193" i="62"/>
  <c r="F193" i="62"/>
  <c r="E193" i="62"/>
  <c r="D193" i="62"/>
  <c r="C193" i="62" s="1"/>
  <c r="L192" i="62"/>
  <c r="K192" i="62"/>
  <c r="J192" i="62"/>
  <c r="I192" i="62"/>
  <c r="H192" i="62"/>
  <c r="G192" i="62"/>
  <c r="F192" i="62"/>
  <c r="E192" i="62"/>
  <c r="D192" i="62"/>
  <c r="C192" i="62" s="1"/>
  <c r="L191" i="62"/>
  <c r="K191" i="62"/>
  <c r="J191" i="62"/>
  <c r="I191" i="62"/>
  <c r="H191" i="62"/>
  <c r="G191" i="62"/>
  <c r="F191" i="62"/>
  <c r="E191" i="62"/>
  <c r="D191" i="62"/>
  <c r="C191" i="62"/>
  <c r="H190" i="62"/>
  <c r="C190" i="62"/>
  <c r="L189" i="62"/>
  <c r="K189" i="62"/>
  <c r="J189" i="62"/>
  <c r="I189" i="62"/>
  <c r="H189" i="62" s="1"/>
  <c r="G189" i="62"/>
  <c r="F189" i="62"/>
  <c r="E189" i="62"/>
  <c r="D189" i="62"/>
  <c r="C189" i="62"/>
  <c r="L188" i="62"/>
  <c r="K188" i="62"/>
  <c r="J188" i="62"/>
  <c r="I188" i="62"/>
  <c r="H188" i="62" s="1"/>
  <c r="G188" i="62"/>
  <c r="F188" i="62"/>
  <c r="E188" i="62"/>
  <c r="D188" i="62"/>
  <c r="C188" i="62"/>
  <c r="H187" i="62"/>
  <c r="C187" i="62"/>
  <c r="H186" i="62"/>
  <c r="C186" i="62"/>
  <c r="L185" i="62"/>
  <c r="K185" i="62"/>
  <c r="J185" i="62"/>
  <c r="I185" i="62"/>
  <c r="H185" i="62" s="1"/>
  <c r="G185" i="62"/>
  <c r="F185" i="62"/>
  <c r="E185" i="62"/>
  <c r="D185" i="62"/>
  <c r="C185" i="62"/>
  <c r="L184" i="62"/>
  <c r="K184" i="62"/>
  <c r="J184" i="62"/>
  <c r="I184" i="62"/>
  <c r="H184" i="62" s="1"/>
  <c r="G184" i="62"/>
  <c r="F184" i="62"/>
  <c r="E184" i="62"/>
  <c r="D184" i="62"/>
  <c r="C184" i="62"/>
  <c r="H183" i="62"/>
  <c r="C183" i="62"/>
  <c r="H182" i="62"/>
  <c r="C182" i="62"/>
  <c r="L181" i="62"/>
  <c r="K181" i="62"/>
  <c r="J181" i="62"/>
  <c r="I181" i="62"/>
  <c r="H181" i="62" s="1"/>
  <c r="G181" i="62"/>
  <c r="F181" i="62"/>
  <c r="E181" i="62"/>
  <c r="D181" i="62"/>
  <c r="C181" i="62"/>
  <c r="H180" i="62"/>
  <c r="C180" i="62"/>
  <c r="H179" i="62"/>
  <c r="C179" i="62"/>
  <c r="H178" i="62"/>
  <c r="C178" i="62"/>
  <c r="H177" i="62"/>
  <c r="C177" i="62"/>
  <c r="L176" i="62"/>
  <c r="K176" i="62"/>
  <c r="J176" i="62"/>
  <c r="I176" i="62"/>
  <c r="H176" i="62" s="1"/>
  <c r="G176" i="62"/>
  <c r="F176" i="62"/>
  <c r="E176" i="62"/>
  <c r="D176" i="62"/>
  <c r="C176" i="62"/>
  <c r="H175" i="62"/>
  <c r="C175" i="62"/>
  <c r="H174" i="62"/>
  <c r="C174" i="62"/>
  <c r="H173" i="62"/>
  <c r="C173" i="62"/>
  <c r="L172" i="62"/>
  <c r="K172" i="62"/>
  <c r="J172" i="62"/>
  <c r="I172" i="62"/>
  <c r="H172" i="62" s="1"/>
  <c r="G172" i="62"/>
  <c r="F172" i="62"/>
  <c r="E172" i="62"/>
  <c r="D172" i="62"/>
  <c r="C172" i="62"/>
  <c r="L171" i="62"/>
  <c r="K171" i="62"/>
  <c r="J171" i="62"/>
  <c r="I171" i="62"/>
  <c r="H171" i="62" s="1"/>
  <c r="G171" i="62"/>
  <c r="F171" i="62"/>
  <c r="E171" i="62"/>
  <c r="D171" i="62"/>
  <c r="C171" i="62"/>
  <c r="L170" i="62"/>
  <c r="K170" i="62"/>
  <c r="J170" i="62"/>
  <c r="I170" i="62"/>
  <c r="H170" i="62"/>
  <c r="G170" i="62"/>
  <c r="F170" i="62"/>
  <c r="E170" i="62"/>
  <c r="D170" i="62"/>
  <c r="C170" i="62" s="1"/>
  <c r="H169" i="62"/>
  <c r="C169" i="62"/>
  <c r="H168" i="62"/>
  <c r="C168" i="62"/>
  <c r="H167" i="62"/>
  <c r="C167" i="62"/>
  <c r="H166" i="62"/>
  <c r="C166" i="62"/>
  <c r="H165" i="62"/>
  <c r="C165" i="62"/>
  <c r="H164" i="62"/>
  <c r="C164" i="62"/>
  <c r="L163" i="62"/>
  <c r="K163" i="62"/>
  <c r="J163" i="62"/>
  <c r="I163" i="62"/>
  <c r="H163" i="62"/>
  <c r="G163" i="62"/>
  <c r="F163" i="62"/>
  <c r="E163" i="62"/>
  <c r="D163" i="62"/>
  <c r="C163" i="62" s="1"/>
  <c r="L162" i="62"/>
  <c r="K162" i="62"/>
  <c r="J162" i="62"/>
  <c r="I162" i="62"/>
  <c r="H162" i="62"/>
  <c r="G162" i="62"/>
  <c r="F162" i="62"/>
  <c r="E162" i="62"/>
  <c r="D162" i="62"/>
  <c r="C162" i="62" s="1"/>
  <c r="H161" i="62"/>
  <c r="C161" i="62"/>
  <c r="H160" i="62"/>
  <c r="C160" i="62"/>
  <c r="H159" i="62"/>
  <c r="C159" i="62"/>
  <c r="H158" i="62"/>
  <c r="C158" i="62"/>
  <c r="L157" i="62"/>
  <c r="K157" i="62"/>
  <c r="J157" i="62"/>
  <c r="I157" i="62"/>
  <c r="H157" i="62"/>
  <c r="G157" i="62"/>
  <c r="F157" i="62"/>
  <c r="E157" i="62"/>
  <c r="D157" i="62"/>
  <c r="C157" i="62" s="1"/>
  <c r="H156" i="62"/>
  <c r="C156" i="62"/>
  <c r="H155" i="62"/>
  <c r="C155" i="62"/>
  <c r="H154" i="62"/>
  <c r="C154" i="62"/>
  <c r="H153" i="62"/>
  <c r="C153" i="62"/>
  <c r="H152" i="62"/>
  <c r="C152" i="62"/>
  <c r="H151" i="62"/>
  <c r="C151" i="62"/>
  <c r="H150" i="62"/>
  <c r="C150" i="62"/>
  <c r="H149" i="62"/>
  <c r="C149" i="62"/>
  <c r="L148" i="62"/>
  <c r="K148" i="62"/>
  <c r="J148" i="62"/>
  <c r="I148" i="62"/>
  <c r="H148" i="62"/>
  <c r="G148" i="62"/>
  <c r="F148" i="62"/>
  <c r="E148" i="62"/>
  <c r="D148" i="62"/>
  <c r="C148" i="62" s="1"/>
  <c r="H147" i="62"/>
  <c r="C147" i="62"/>
  <c r="H146" i="62"/>
  <c r="C146" i="62"/>
  <c r="H145" i="62"/>
  <c r="C145" i="62"/>
  <c r="H144" i="62"/>
  <c r="C144" i="62"/>
  <c r="H143" i="62"/>
  <c r="C143" i="62"/>
  <c r="H142" i="62"/>
  <c r="C142" i="62"/>
  <c r="L141" i="62"/>
  <c r="K141" i="62"/>
  <c r="J141" i="62"/>
  <c r="I141" i="62"/>
  <c r="H141" i="62"/>
  <c r="G141" i="62"/>
  <c r="F141" i="62"/>
  <c r="E141" i="62"/>
  <c r="D141" i="62"/>
  <c r="C141" i="62" s="1"/>
  <c r="H140" i="62"/>
  <c r="C140" i="62"/>
  <c r="H139" i="62"/>
  <c r="C139" i="62"/>
  <c r="L138" i="62"/>
  <c r="K138" i="62"/>
  <c r="J138" i="62"/>
  <c r="I138" i="62"/>
  <c r="H138" i="62"/>
  <c r="G138" i="62"/>
  <c r="F138" i="62"/>
  <c r="E138" i="62"/>
  <c r="D138" i="62"/>
  <c r="C138" i="62" s="1"/>
  <c r="H137" i="62"/>
  <c r="C137" i="62"/>
  <c r="H136" i="62"/>
  <c r="C136" i="62"/>
  <c r="H135" i="62"/>
  <c r="C135" i="62"/>
  <c r="H134" i="62"/>
  <c r="C134" i="62"/>
  <c r="L133" i="62"/>
  <c r="K133" i="62"/>
  <c r="J133" i="62"/>
  <c r="I133" i="62"/>
  <c r="H133" i="62"/>
  <c r="G133" i="62"/>
  <c r="F133" i="62"/>
  <c r="E133" i="62"/>
  <c r="D133" i="62"/>
  <c r="C133" i="62" s="1"/>
  <c r="H132" i="62"/>
  <c r="C132" i="62"/>
  <c r="H131" i="62"/>
  <c r="C131" i="62"/>
  <c r="H130" i="62"/>
  <c r="C130" i="62"/>
  <c r="L129" i="62"/>
  <c r="K129" i="62"/>
  <c r="J129" i="62"/>
  <c r="I129" i="62"/>
  <c r="H129" i="62"/>
  <c r="G129" i="62"/>
  <c r="F129" i="62"/>
  <c r="E129" i="62"/>
  <c r="D129" i="62"/>
  <c r="C129" i="62" s="1"/>
  <c r="L128" i="62"/>
  <c r="K128" i="62"/>
  <c r="J128" i="62"/>
  <c r="I128" i="62"/>
  <c r="H128" i="62"/>
  <c r="G128" i="62"/>
  <c r="F128" i="62"/>
  <c r="E128" i="62"/>
  <c r="D128" i="62"/>
  <c r="C128" i="62"/>
  <c r="H127" i="62"/>
  <c r="C127" i="62"/>
  <c r="L126" i="62"/>
  <c r="K126" i="62"/>
  <c r="J126" i="62"/>
  <c r="I126" i="62"/>
  <c r="H126" i="62"/>
  <c r="G126" i="62"/>
  <c r="F126" i="62"/>
  <c r="E126" i="62"/>
  <c r="D126" i="62"/>
  <c r="C126" i="62"/>
  <c r="H125" i="62"/>
  <c r="C125" i="62"/>
  <c r="H124" i="62"/>
  <c r="C124" i="62"/>
  <c r="H123" i="62"/>
  <c r="C123" i="62"/>
  <c r="H122" i="62"/>
  <c r="C122" i="62"/>
  <c r="H121" i="62"/>
  <c r="C121" i="62"/>
  <c r="L120" i="62"/>
  <c r="K120" i="62"/>
  <c r="J120" i="62"/>
  <c r="I120" i="62"/>
  <c r="H120" i="62" s="1"/>
  <c r="G120" i="62"/>
  <c r="F120" i="62"/>
  <c r="E120" i="62"/>
  <c r="D120" i="62"/>
  <c r="C120" i="62"/>
  <c r="H119" i="62"/>
  <c r="C119" i="62"/>
  <c r="H118" i="62"/>
  <c r="C118" i="62"/>
  <c r="H117" i="62"/>
  <c r="C117" i="62"/>
  <c r="H116" i="62"/>
  <c r="C116" i="62"/>
  <c r="H115" i="62"/>
  <c r="C115" i="62"/>
  <c r="L114" i="62"/>
  <c r="K114" i="62"/>
  <c r="J114" i="62"/>
  <c r="I114" i="62"/>
  <c r="H114" i="62" s="1"/>
  <c r="G114" i="62"/>
  <c r="F114" i="62"/>
  <c r="E114" i="62"/>
  <c r="D114" i="62"/>
  <c r="C114" i="62"/>
  <c r="H113" i="62"/>
  <c r="C113" i="62"/>
  <c r="H112" i="62"/>
  <c r="C112" i="62"/>
  <c r="H111" i="62"/>
  <c r="C111" i="62"/>
  <c r="L110" i="62"/>
  <c r="K110" i="62"/>
  <c r="J110" i="62"/>
  <c r="I110" i="62"/>
  <c r="H110" i="62" s="1"/>
  <c r="G110" i="62"/>
  <c r="F110" i="62"/>
  <c r="E110" i="62"/>
  <c r="D110" i="62"/>
  <c r="C110" i="62"/>
  <c r="H109" i="62"/>
  <c r="C109" i="62"/>
  <c r="H108" i="62"/>
  <c r="C108" i="62"/>
  <c r="H107" i="62"/>
  <c r="C107" i="62"/>
  <c r="H106" i="62"/>
  <c r="C106" i="62"/>
  <c r="H105" i="62"/>
  <c r="C105" i="62"/>
  <c r="H104" i="62"/>
  <c r="C104" i="62"/>
  <c r="H103" i="62"/>
  <c r="C103" i="62"/>
  <c r="H102" i="62"/>
  <c r="C102" i="62"/>
  <c r="L101" i="62"/>
  <c r="K101" i="62"/>
  <c r="J101" i="62"/>
  <c r="I101" i="62"/>
  <c r="H101" i="62" s="1"/>
  <c r="G101" i="62"/>
  <c r="F101" i="62"/>
  <c r="E101" i="62"/>
  <c r="D101" i="62"/>
  <c r="C101" i="62"/>
  <c r="H100" i="62"/>
  <c r="C100" i="62"/>
  <c r="H99" i="62"/>
  <c r="C99" i="62"/>
  <c r="H98" i="62"/>
  <c r="C98" i="62"/>
  <c r="H97" i="62"/>
  <c r="C97" i="62"/>
  <c r="H96" i="62"/>
  <c r="C96" i="62"/>
  <c r="H95" i="62"/>
  <c r="C95" i="62"/>
  <c r="H94" i="62"/>
  <c r="C94" i="62"/>
  <c r="L93" i="62"/>
  <c r="K93" i="62"/>
  <c r="J93" i="62"/>
  <c r="I93" i="62"/>
  <c r="H93" i="62" s="1"/>
  <c r="G93" i="62"/>
  <c r="F93" i="62"/>
  <c r="E93" i="62"/>
  <c r="D93" i="62"/>
  <c r="C93" i="62"/>
  <c r="H92" i="62"/>
  <c r="C92" i="62"/>
  <c r="H91" i="62"/>
  <c r="C91" i="62"/>
  <c r="H90" i="62"/>
  <c r="C90" i="62"/>
  <c r="H89" i="62"/>
  <c r="C89" i="62"/>
  <c r="H88" i="62"/>
  <c r="C88" i="62"/>
  <c r="L87" i="62"/>
  <c r="K87" i="62"/>
  <c r="J87" i="62"/>
  <c r="I87" i="62"/>
  <c r="H87" i="62" s="1"/>
  <c r="G87" i="62"/>
  <c r="F87" i="62"/>
  <c r="E87" i="62"/>
  <c r="D87" i="62"/>
  <c r="C87" i="62"/>
  <c r="H86" i="62"/>
  <c r="C86" i="62"/>
  <c r="H85" i="62"/>
  <c r="C85" i="62"/>
  <c r="H84" i="62"/>
  <c r="C84" i="62"/>
  <c r="H83" i="62"/>
  <c r="C83" i="62"/>
  <c r="L82" i="62"/>
  <c r="K82" i="62"/>
  <c r="J82" i="62"/>
  <c r="I82" i="62"/>
  <c r="H82" i="62" s="1"/>
  <c r="G82" i="62"/>
  <c r="F82" i="62"/>
  <c r="E82" i="62"/>
  <c r="D82" i="62"/>
  <c r="C82" i="62"/>
  <c r="L81" i="62"/>
  <c r="K81" i="62"/>
  <c r="J81" i="62"/>
  <c r="I81" i="62"/>
  <c r="H81" i="62"/>
  <c r="G81" i="62"/>
  <c r="F81" i="62"/>
  <c r="E81" i="62"/>
  <c r="D81" i="62"/>
  <c r="C81" i="62" s="1"/>
  <c r="H80" i="62"/>
  <c r="C80" i="62"/>
  <c r="H79" i="62"/>
  <c r="C79" i="62"/>
  <c r="L78" i="62"/>
  <c r="K78" i="62"/>
  <c r="J78" i="62"/>
  <c r="I78" i="62"/>
  <c r="H78" i="62"/>
  <c r="G78" i="62"/>
  <c r="F78" i="62"/>
  <c r="E78" i="62"/>
  <c r="D78" i="62"/>
  <c r="C78" i="62" s="1"/>
  <c r="H77" i="62"/>
  <c r="C77" i="62"/>
  <c r="H76" i="62"/>
  <c r="C76" i="62"/>
  <c r="L75" i="62"/>
  <c r="K75" i="62"/>
  <c r="J75" i="62"/>
  <c r="I75" i="62"/>
  <c r="H75" i="62"/>
  <c r="G75" i="62"/>
  <c r="F75" i="62"/>
  <c r="E75" i="62"/>
  <c r="D75" i="62"/>
  <c r="C75" i="62" s="1"/>
  <c r="L74" i="62"/>
  <c r="K74" i="62"/>
  <c r="J74" i="62"/>
  <c r="I74" i="62"/>
  <c r="H74" i="62"/>
  <c r="G74" i="62"/>
  <c r="F74" i="62"/>
  <c r="E74" i="62"/>
  <c r="D74" i="62"/>
  <c r="C74" i="62" s="1"/>
  <c r="L73" i="62"/>
  <c r="K73" i="62"/>
  <c r="J73" i="62"/>
  <c r="I73" i="62"/>
  <c r="H73" i="62"/>
  <c r="G73" i="62"/>
  <c r="F73" i="62"/>
  <c r="E73" i="62"/>
  <c r="D73" i="62"/>
  <c r="C73" i="62" s="1"/>
  <c r="H72" i="62"/>
  <c r="C72" i="62"/>
  <c r="H71" i="62"/>
  <c r="C71" i="62"/>
  <c r="H70" i="62"/>
  <c r="C70" i="62"/>
  <c r="H69" i="62"/>
  <c r="C69" i="62"/>
  <c r="L68" i="62"/>
  <c r="K68" i="62"/>
  <c r="J68" i="62"/>
  <c r="I68" i="62"/>
  <c r="H68" i="62"/>
  <c r="G68" i="62"/>
  <c r="F68" i="62"/>
  <c r="E68" i="62"/>
  <c r="D68" i="62"/>
  <c r="C68" i="62" s="1"/>
  <c r="H67" i="62"/>
  <c r="C67" i="62"/>
  <c r="L66" i="62"/>
  <c r="K66" i="62"/>
  <c r="J66" i="62"/>
  <c r="I66" i="62"/>
  <c r="H66" i="62"/>
  <c r="G66" i="62"/>
  <c r="F66" i="62"/>
  <c r="E66" i="62"/>
  <c r="D66" i="62"/>
  <c r="C66" i="62" s="1"/>
  <c r="H65" i="62"/>
  <c r="C65" i="62"/>
  <c r="H64" i="62"/>
  <c r="C64" i="62"/>
  <c r="H63" i="62"/>
  <c r="C63" i="62"/>
  <c r="H62" i="62"/>
  <c r="C62" i="62"/>
  <c r="H61" i="62"/>
  <c r="C61" i="62"/>
  <c r="H60" i="62"/>
  <c r="C60" i="62"/>
  <c r="H59" i="62"/>
  <c r="C59" i="62"/>
  <c r="H58" i="62"/>
  <c r="C58" i="62"/>
  <c r="L57" i="62"/>
  <c r="K57" i="62"/>
  <c r="J57" i="62"/>
  <c r="I57" i="62"/>
  <c r="H57" i="62"/>
  <c r="G57" i="62"/>
  <c r="F57" i="62"/>
  <c r="E57" i="62"/>
  <c r="D57" i="62"/>
  <c r="C57" i="62" s="1"/>
  <c r="H56" i="62"/>
  <c r="C56" i="62"/>
  <c r="H55" i="62"/>
  <c r="C55" i="62"/>
  <c r="L54" i="62"/>
  <c r="K54" i="62"/>
  <c r="J54" i="62"/>
  <c r="I54" i="62"/>
  <c r="H54" i="62"/>
  <c r="G54" i="62"/>
  <c r="F54" i="62"/>
  <c r="E54" i="62"/>
  <c r="D54" i="62"/>
  <c r="C54" i="62" s="1"/>
  <c r="L53" i="62"/>
  <c r="K53" i="62"/>
  <c r="J53" i="62"/>
  <c r="I53" i="62"/>
  <c r="H53" i="62"/>
  <c r="G53" i="62"/>
  <c r="F53" i="62"/>
  <c r="E53" i="62"/>
  <c r="D53" i="62"/>
  <c r="C53" i="62" s="1"/>
  <c r="L52" i="62"/>
  <c r="K52" i="62"/>
  <c r="J52" i="62"/>
  <c r="I52" i="62"/>
  <c r="H52" i="62"/>
  <c r="G52" i="62"/>
  <c r="F52" i="62"/>
  <c r="E52" i="62"/>
  <c r="D52" i="62"/>
  <c r="C52" i="62"/>
  <c r="L51" i="62"/>
  <c r="K51" i="62"/>
  <c r="J51" i="62"/>
  <c r="I51" i="62"/>
  <c r="H51" i="62" s="1"/>
  <c r="G51" i="62"/>
  <c r="F51" i="62"/>
  <c r="E51" i="62"/>
  <c r="D51" i="62"/>
  <c r="C51" i="62"/>
  <c r="L50" i="62"/>
  <c r="K50" i="62"/>
  <c r="J50" i="62"/>
  <c r="J300" i="62" s="1"/>
  <c r="I50" i="62"/>
  <c r="H50" i="62" s="1"/>
  <c r="G50" i="62"/>
  <c r="F50" i="62"/>
  <c r="E50" i="62"/>
  <c r="E300" i="62" s="1"/>
  <c r="D50" i="62"/>
  <c r="D300" i="62" s="1"/>
  <c r="C50" i="62"/>
  <c r="L49" i="62"/>
  <c r="K49" i="62"/>
  <c r="J49" i="62"/>
  <c r="I49" i="62"/>
  <c r="H49" i="62" s="1"/>
  <c r="G49" i="62"/>
  <c r="F49" i="62"/>
  <c r="E49" i="62"/>
  <c r="D49" i="62"/>
  <c r="C49" i="62"/>
  <c r="H46" i="62"/>
  <c r="C46" i="62"/>
  <c r="H45" i="62"/>
  <c r="C45" i="62"/>
  <c r="L44" i="62"/>
  <c r="L300" i="62" s="1"/>
  <c r="H44" i="62"/>
  <c r="G44" i="62"/>
  <c r="G300" i="62" s="1"/>
  <c r="C44" i="62"/>
  <c r="H43" i="62"/>
  <c r="C43" i="62"/>
  <c r="I42" i="62"/>
  <c r="H42" i="62"/>
  <c r="D42" i="62"/>
  <c r="C42" i="62"/>
  <c r="H41" i="62"/>
  <c r="C41" i="62"/>
  <c r="H40" i="62"/>
  <c r="C40" i="62"/>
  <c r="H39" i="62"/>
  <c r="C39" i="62"/>
  <c r="H38" i="62"/>
  <c r="C38" i="62"/>
  <c r="K37" i="62"/>
  <c r="H37" i="62"/>
  <c r="F37" i="62"/>
  <c r="C37" i="62"/>
  <c r="H36" i="62"/>
  <c r="C36" i="62"/>
  <c r="H35" i="62"/>
  <c r="C35" i="62"/>
  <c r="K34" i="62"/>
  <c r="H34" i="62"/>
  <c r="F34" i="62"/>
  <c r="C34" i="62"/>
  <c r="H33" i="62"/>
  <c r="C33" i="62"/>
  <c r="K32" i="62"/>
  <c r="H32" i="62"/>
  <c r="F32" i="62"/>
  <c r="C32" i="62"/>
  <c r="H31" i="62"/>
  <c r="C31" i="62"/>
  <c r="H30" i="62"/>
  <c r="C30" i="62"/>
  <c r="H29" i="62"/>
  <c r="C29" i="62"/>
  <c r="K28" i="62"/>
  <c r="H28" i="62"/>
  <c r="F28" i="62"/>
  <c r="C28" i="62"/>
  <c r="K27" i="62"/>
  <c r="K300" i="62" s="1"/>
  <c r="F27" i="62"/>
  <c r="F300" i="62" s="1"/>
  <c r="H26" i="62"/>
  <c r="C26" i="62"/>
  <c r="H25" i="62"/>
  <c r="C25" i="62"/>
  <c r="H24" i="62"/>
  <c r="C24" i="62"/>
  <c r="H23" i="62"/>
  <c r="C23" i="62"/>
  <c r="L22" i="62"/>
  <c r="L303" i="62" s="1"/>
  <c r="L302" i="62" s="1"/>
  <c r="K22" i="62"/>
  <c r="K303" i="62" s="1"/>
  <c r="K302" i="62" s="1"/>
  <c r="J22" i="62"/>
  <c r="J303" i="62" s="1"/>
  <c r="J302" i="62" s="1"/>
  <c r="I22" i="62"/>
  <c r="I303" i="62" s="1"/>
  <c r="I302" i="62" s="1"/>
  <c r="H22" i="62"/>
  <c r="H303" i="62" s="1"/>
  <c r="H302" i="62" s="1"/>
  <c r="G22" i="62"/>
  <c r="G303" i="62" s="1"/>
  <c r="G302" i="62" s="1"/>
  <c r="F22" i="62"/>
  <c r="F303" i="62" s="1"/>
  <c r="F302" i="62" s="1"/>
  <c r="E22" i="62"/>
  <c r="E303" i="62" s="1"/>
  <c r="E302" i="62" s="1"/>
  <c r="D22" i="62"/>
  <c r="D303" i="62" s="1"/>
  <c r="D302" i="62" s="1"/>
  <c r="L21" i="62"/>
  <c r="K21" i="62"/>
  <c r="J21" i="62"/>
  <c r="I21" i="62"/>
  <c r="H21" i="62"/>
  <c r="G21" i="62"/>
  <c r="F21" i="62"/>
  <c r="E21" i="62"/>
  <c r="D21" i="62"/>
  <c r="C21" i="62" s="1"/>
  <c r="H315" i="61"/>
  <c r="C315" i="61"/>
  <c r="H313" i="61"/>
  <c r="C313" i="61"/>
  <c r="H311" i="61"/>
  <c r="C311" i="61"/>
  <c r="H310" i="61"/>
  <c r="C310" i="61"/>
  <c r="H309" i="61"/>
  <c r="C309" i="61"/>
  <c r="H308" i="61"/>
  <c r="C308" i="61"/>
  <c r="H307" i="61"/>
  <c r="C307" i="61"/>
  <c r="H306" i="61"/>
  <c r="C306" i="61"/>
  <c r="L305" i="61"/>
  <c r="K305" i="61"/>
  <c r="J305" i="61"/>
  <c r="I305" i="61"/>
  <c r="H305" i="61"/>
  <c r="G305" i="61"/>
  <c r="F305" i="61"/>
  <c r="E305" i="61"/>
  <c r="D305" i="61"/>
  <c r="C305" i="61"/>
  <c r="H297" i="61"/>
  <c r="C297" i="61"/>
  <c r="H296" i="61"/>
  <c r="C296" i="61"/>
  <c r="L295" i="61"/>
  <c r="L298" i="61" s="1"/>
  <c r="K295" i="61"/>
  <c r="K298" i="61" s="1"/>
  <c r="J295" i="61"/>
  <c r="J298" i="61" s="1"/>
  <c r="I295" i="61"/>
  <c r="I298" i="61" s="1"/>
  <c r="H295" i="61"/>
  <c r="G295" i="61"/>
  <c r="G298" i="61" s="1"/>
  <c r="F295" i="61"/>
  <c r="F298" i="61" s="1"/>
  <c r="E295" i="61"/>
  <c r="E298" i="61" s="1"/>
  <c r="D295" i="61"/>
  <c r="D298" i="61" s="1"/>
  <c r="H294" i="61"/>
  <c r="C294" i="61"/>
  <c r="H293" i="61"/>
  <c r="C293" i="61"/>
  <c r="H292" i="61"/>
  <c r="C292" i="61"/>
  <c r="H291" i="61"/>
  <c r="C291" i="61"/>
  <c r="L290" i="61"/>
  <c r="K290" i="61"/>
  <c r="J290" i="61"/>
  <c r="I290" i="61"/>
  <c r="H290" i="61"/>
  <c r="G290" i="61"/>
  <c r="F290" i="61"/>
  <c r="E290" i="61"/>
  <c r="D290" i="61"/>
  <c r="C290" i="61" s="1"/>
  <c r="H289" i="61"/>
  <c r="C289" i="61"/>
  <c r="H288" i="61"/>
  <c r="C288" i="61"/>
  <c r="H287" i="61"/>
  <c r="C287" i="61"/>
  <c r="L286" i="61"/>
  <c r="K286" i="61"/>
  <c r="J286" i="61"/>
  <c r="I286" i="61"/>
  <c r="H286" i="61"/>
  <c r="G286" i="61"/>
  <c r="F286" i="61"/>
  <c r="E286" i="61"/>
  <c r="D286" i="61"/>
  <c r="C286" i="61" s="1"/>
  <c r="H285" i="61"/>
  <c r="C285" i="61"/>
  <c r="L284" i="61"/>
  <c r="K284" i="61"/>
  <c r="J284" i="61"/>
  <c r="I284" i="61"/>
  <c r="H284" i="61"/>
  <c r="G284" i="61"/>
  <c r="F284" i="61"/>
  <c r="E284" i="61"/>
  <c r="D284" i="61"/>
  <c r="C284" i="61" s="1"/>
  <c r="L283" i="61"/>
  <c r="K283" i="61"/>
  <c r="J283" i="61"/>
  <c r="I283" i="61"/>
  <c r="H283" i="61"/>
  <c r="G283" i="61"/>
  <c r="F283" i="61"/>
  <c r="E283" i="61"/>
  <c r="D283" i="61"/>
  <c r="C283" i="61" s="1"/>
  <c r="H282" i="61"/>
  <c r="C282" i="61"/>
  <c r="H281" i="61"/>
  <c r="C281" i="61"/>
  <c r="H280" i="61"/>
  <c r="C280" i="61"/>
  <c r="L279" i="61"/>
  <c r="K279" i="61"/>
  <c r="J279" i="61"/>
  <c r="I279" i="61"/>
  <c r="H279" i="61"/>
  <c r="G279" i="61"/>
  <c r="F279" i="61"/>
  <c r="E279" i="61"/>
  <c r="D279" i="61"/>
  <c r="C279" i="61" s="1"/>
  <c r="H278" i="61"/>
  <c r="C278" i="61"/>
  <c r="H277" i="61"/>
  <c r="C277" i="61"/>
  <c r="H276" i="61"/>
  <c r="C276" i="61"/>
  <c r="L275" i="61"/>
  <c r="K275" i="61"/>
  <c r="J275" i="61"/>
  <c r="I275" i="61"/>
  <c r="H275" i="61"/>
  <c r="G275" i="61"/>
  <c r="F275" i="61"/>
  <c r="E275" i="61"/>
  <c r="D275" i="61"/>
  <c r="C275" i="61" s="1"/>
  <c r="L274" i="61"/>
  <c r="K274" i="61"/>
  <c r="J274" i="61"/>
  <c r="I274" i="61"/>
  <c r="H274" i="61"/>
  <c r="G274" i="61"/>
  <c r="F274" i="61"/>
  <c r="E274" i="61"/>
  <c r="D274" i="61"/>
  <c r="C274" i="61" s="1"/>
  <c r="H273" i="61"/>
  <c r="C273" i="61"/>
  <c r="H272" i="61"/>
  <c r="C272" i="61"/>
  <c r="H271" i="61"/>
  <c r="C271" i="61"/>
  <c r="L270" i="61"/>
  <c r="K270" i="61"/>
  <c r="J270" i="61"/>
  <c r="I270" i="61"/>
  <c r="H270" i="61"/>
  <c r="G270" i="61"/>
  <c r="F270" i="61"/>
  <c r="E270" i="61"/>
  <c r="D270" i="61"/>
  <c r="C270" i="61" s="1"/>
  <c r="H269" i="61"/>
  <c r="C269" i="61"/>
  <c r="H268" i="61"/>
  <c r="C268" i="61"/>
  <c r="L267" i="61"/>
  <c r="K267" i="61"/>
  <c r="J267" i="61"/>
  <c r="I267" i="61"/>
  <c r="H267" i="61"/>
  <c r="G267" i="61"/>
  <c r="F267" i="61"/>
  <c r="E267" i="61"/>
  <c r="D267" i="61"/>
  <c r="C267" i="61" s="1"/>
  <c r="L266" i="61"/>
  <c r="K266" i="61"/>
  <c r="J266" i="61"/>
  <c r="I266" i="61"/>
  <c r="H266" i="61"/>
  <c r="G266" i="61"/>
  <c r="F266" i="61"/>
  <c r="E266" i="61"/>
  <c r="D266" i="61"/>
  <c r="C266" i="61" s="1"/>
  <c r="H265" i="61"/>
  <c r="C265" i="61"/>
  <c r="H264" i="61"/>
  <c r="C264" i="61"/>
  <c r="H263" i="61"/>
  <c r="C263" i="61"/>
  <c r="L262" i="61"/>
  <c r="K262" i="61"/>
  <c r="J262" i="61"/>
  <c r="I262" i="61"/>
  <c r="H262" i="61"/>
  <c r="G262" i="61"/>
  <c r="F262" i="61"/>
  <c r="E262" i="61"/>
  <c r="D262" i="61"/>
  <c r="C262" i="61" s="1"/>
  <c r="H261" i="61"/>
  <c r="C261" i="61"/>
  <c r="H260" i="61"/>
  <c r="C260" i="61"/>
  <c r="H259" i="61"/>
  <c r="C259" i="61"/>
  <c r="L258" i="61"/>
  <c r="K258" i="61"/>
  <c r="J258" i="61"/>
  <c r="I258" i="61"/>
  <c r="H258" i="61"/>
  <c r="G258" i="61"/>
  <c r="F258" i="61"/>
  <c r="E258" i="61"/>
  <c r="D258" i="61"/>
  <c r="C258" i="61" s="1"/>
  <c r="L257" i="61"/>
  <c r="K257" i="61"/>
  <c r="J257" i="61"/>
  <c r="I257" i="61"/>
  <c r="H257" i="61"/>
  <c r="G257" i="61"/>
  <c r="F257" i="61"/>
  <c r="E257" i="61"/>
  <c r="D257" i="61"/>
  <c r="C257" i="61" s="1"/>
  <c r="H256" i="61"/>
  <c r="C256" i="61"/>
  <c r="H255" i="61"/>
  <c r="C255" i="61"/>
  <c r="H254" i="61"/>
  <c r="C254" i="61"/>
  <c r="H253" i="61"/>
  <c r="C253" i="61"/>
  <c r="H252" i="61"/>
  <c r="C252" i="61"/>
  <c r="L251" i="61"/>
  <c r="K251" i="61"/>
  <c r="J251" i="61"/>
  <c r="I251" i="61"/>
  <c r="H251" i="61"/>
  <c r="G251" i="61"/>
  <c r="F251" i="61"/>
  <c r="E251" i="61"/>
  <c r="D251" i="61"/>
  <c r="C251" i="61" s="1"/>
  <c r="L250" i="61"/>
  <c r="K250" i="61"/>
  <c r="J250" i="61"/>
  <c r="I250" i="61"/>
  <c r="H250" i="61"/>
  <c r="G250" i="61"/>
  <c r="F250" i="61"/>
  <c r="E250" i="61"/>
  <c r="D250" i="61"/>
  <c r="C250" i="61" s="1"/>
  <c r="H249" i="61"/>
  <c r="C249" i="61"/>
  <c r="H248" i="61"/>
  <c r="C248" i="61"/>
  <c r="H247" i="61"/>
  <c r="C247" i="61"/>
  <c r="H246" i="61"/>
  <c r="C246" i="61"/>
  <c r="L245" i="61"/>
  <c r="K245" i="61"/>
  <c r="J245" i="61"/>
  <c r="I245" i="61"/>
  <c r="H245" i="61"/>
  <c r="G245" i="61"/>
  <c r="F245" i="61"/>
  <c r="E245" i="61"/>
  <c r="D245" i="61"/>
  <c r="C245" i="61" s="1"/>
  <c r="H244" i="61"/>
  <c r="C244" i="61"/>
  <c r="H243" i="61"/>
  <c r="C243" i="61"/>
  <c r="H242" i="61"/>
  <c r="C242" i="61"/>
  <c r="H241" i="61"/>
  <c r="C241" i="61"/>
  <c r="H240" i="61"/>
  <c r="C240" i="61"/>
  <c r="H239" i="61"/>
  <c r="C239" i="61"/>
  <c r="H238" i="61"/>
  <c r="C238" i="61"/>
  <c r="L237" i="61"/>
  <c r="K237" i="61"/>
  <c r="J237" i="61"/>
  <c r="I237" i="61"/>
  <c r="H237" i="61"/>
  <c r="G237" i="61"/>
  <c r="F237" i="61"/>
  <c r="E237" i="61"/>
  <c r="D237" i="61"/>
  <c r="C237" i="61" s="1"/>
  <c r="H236" i="61"/>
  <c r="C236" i="61"/>
  <c r="H235" i="61"/>
  <c r="C235" i="61"/>
  <c r="L234" i="61"/>
  <c r="K234" i="61"/>
  <c r="J234" i="61"/>
  <c r="I234" i="61"/>
  <c r="H234" i="61"/>
  <c r="G234" i="61"/>
  <c r="F234" i="61"/>
  <c r="E234" i="61"/>
  <c r="D234" i="61"/>
  <c r="C234" i="61" s="1"/>
  <c r="H233" i="61"/>
  <c r="C233" i="61"/>
  <c r="L232" i="61"/>
  <c r="K232" i="61"/>
  <c r="J232" i="61"/>
  <c r="I232" i="61"/>
  <c r="H232" i="61"/>
  <c r="G232" i="61"/>
  <c r="F232" i="61"/>
  <c r="E232" i="61"/>
  <c r="D232" i="61"/>
  <c r="C232" i="61"/>
  <c r="L231" i="61"/>
  <c r="K231" i="61"/>
  <c r="J231" i="61"/>
  <c r="I231" i="61"/>
  <c r="H231" i="61" s="1"/>
  <c r="G231" i="61"/>
  <c r="F231" i="61"/>
  <c r="E231" i="61"/>
  <c r="D231" i="61"/>
  <c r="C231" i="61"/>
  <c r="H230" i="61"/>
  <c r="C230" i="61"/>
  <c r="L229" i="61"/>
  <c r="K229" i="61"/>
  <c r="J229" i="61"/>
  <c r="I229" i="61"/>
  <c r="H229" i="61" s="1"/>
  <c r="G229" i="61"/>
  <c r="F229" i="61"/>
  <c r="E229" i="61"/>
  <c r="D229" i="61"/>
  <c r="C229" i="61"/>
  <c r="H228" i="61"/>
  <c r="C228" i="61"/>
  <c r="L227" i="61"/>
  <c r="K227" i="61"/>
  <c r="J227" i="61"/>
  <c r="I227" i="61"/>
  <c r="H227" i="61" s="1"/>
  <c r="G227" i="61"/>
  <c r="F227" i="61"/>
  <c r="E227" i="61"/>
  <c r="D227" i="61"/>
  <c r="C227" i="61"/>
  <c r="H226" i="61"/>
  <c r="C226" i="61"/>
  <c r="H225" i="61"/>
  <c r="C225" i="61"/>
  <c r="L224" i="61"/>
  <c r="K224" i="61"/>
  <c r="J224" i="61"/>
  <c r="I224" i="61"/>
  <c r="H224" i="61" s="1"/>
  <c r="G224" i="61"/>
  <c r="F224" i="61"/>
  <c r="E224" i="61"/>
  <c r="D224" i="61"/>
  <c r="C224" i="61"/>
  <c r="H223" i="61"/>
  <c r="C223" i="61"/>
  <c r="H222" i="61"/>
  <c r="C222" i="61"/>
  <c r="H221" i="61"/>
  <c r="C221" i="61"/>
  <c r="H220" i="61"/>
  <c r="C220" i="61"/>
  <c r="H219" i="61"/>
  <c r="C219" i="61"/>
  <c r="H218" i="61"/>
  <c r="C218" i="61"/>
  <c r="H217" i="61"/>
  <c r="C217" i="61"/>
  <c r="H216" i="61"/>
  <c r="C216" i="61"/>
  <c r="H215" i="61"/>
  <c r="C215" i="61"/>
  <c r="H214" i="61"/>
  <c r="C214" i="61"/>
  <c r="L213" i="61"/>
  <c r="K213" i="61"/>
  <c r="J213" i="61"/>
  <c r="I213" i="61"/>
  <c r="H213" i="61" s="1"/>
  <c r="G213" i="61"/>
  <c r="F213" i="61"/>
  <c r="E213" i="61"/>
  <c r="D213" i="61"/>
  <c r="C213" i="61"/>
  <c r="H212" i="61"/>
  <c r="C212" i="61"/>
  <c r="H211" i="61"/>
  <c r="C211" i="61"/>
  <c r="H210" i="61"/>
  <c r="C210" i="61"/>
  <c r="H209" i="61"/>
  <c r="C209" i="61"/>
  <c r="H208" i="61"/>
  <c r="C208" i="61"/>
  <c r="H207" i="61"/>
  <c r="C207" i="61"/>
  <c r="H206" i="61"/>
  <c r="C206" i="61"/>
  <c r="H205" i="61"/>
  <c r="C205" i="61"/>
  <c r="H204" i="61"/>
  <c r="C204" i="61"/>
  <c r="H203" i="61"/>
  <c r="C203" i="61"/>
  <c r="L202" i="61"/>
  <c r="K202" i="61"/>
  <c r="J202" i="61"/>
  <c r="I202" i="61"/>
  <c r="H202" i="61" s="1"/>
  <c r="G202" i="61"/>
  <c r="F202" i="61"/>
  <c r="E202" i="61"/>
  <c r="D202" i="61"/>
  <c r="C202" i="61"/>
  <c r="L201" i="61"/>
  <c r="K201" i="61"/>
  <c r="J201" i="61"/>
  <c r="I201" i="61"/>
  <c r="H201" i="61" s="1"/>
  <c r="G201" i="61"/>
  <c r="F201" i="61"/>
  <c r="E201" i="61"/>
  <c r="D201" i="61"/>
  <c r="C201" i="61" s="1"/>
  <c r="H200" i="61"/>
  <c r="C200" i="61"/>
  <c r="H199" i="61"/>
  <c r="C199" i="61"/>
  <c r="H198" i="61"/>
  <c r="C198" i="61"/>
  <c r="H197" i="61"/>
  <c r="C197" i="61"/>
  <c r="H196" i="61"/>
  <c r="C196" i="61"/>
  <c r="L195" i="61"/>
  <c r="K195" i="61"/>
  <c r="J195" i="61"/>
  <c r="I195" i="61"/>
  <c r="H195" i="61"/>
  <c r="G195" i="61"/>
  <c r="F195" i="61"/>
  <c r="E195" i="61"/>
  <c r="D195" i="61"/>
  <c r="C195" i="61" s="1"/>
  <c r="H194" i="61"/>
  <c r="C194" i="61"/>
  <c r="L193" i="61"/>
  <c r="K193" i="61"/>
  <c r="J193" i="61"/>
  <c r="I193" i="61"/>
  <c r="H193" i="61"/>
  <c r="G193" i="61"/>
  <c r="F193" i="61"/>
  <c r="E193" i="61"/>
  <c r="D193" i="61"/>
  <c r="C193" i="61" s="1"/>
  <c r="L192" i="61"/>
  <c r="K192" i="61"/>
  <c r="J192" i="61"/>
  <c r="I192" i="61"/>
  <c r="H192" i="61"/>
  <c r="G192" i="61"/>
  <c r="F192" i="61"/>
  <c r="E192" i="61"/>
  <c r="D192" i="61"/>
  <c r="C192" i="61" s="1"/>
  <c r="L191" i="61"/>
  <c r="K191" i="61"/>
  <c r="J191" i="61"/>
  <c r="I191" i="61"/>
  <c r="H191" i="61"/>
  <c r="G191" i="61"/>
  <c r="F191" i="61"/>
  <c r="E191" i="61"/>
  <c r="D191" i="61"/>
  <c r="C191" i="61" s="1"/>
  <c r="H190" i="61"/>
  <c r="C190" i="61"/>
  <c r="L189" i="61"/>
  <c r="K189" i="61"/>
  <c r="J189" i="61"/>
  <c r="I189" i="61"/>
  <c r="H189" i="61"/>
  <c r="G189" i="61"/>
  <c r="F189" i="61"/>
  <c r="E189" i="61"/>
  <c r="D189" i="61"/>
  <c r="C189" i="61" s="1"/>
  <c r="L188" i="61"/>
  <c r="K188" i="61"/>
  <c r="J188" i="61"/>
  <c r="I188" i="61"/>
  <c r="H188" i="61"/>
  <c r="G188" i="61"/>
  <c r="F188" i="61"/>
  <c r="E188" i="61"/>
  <c r="D188" i="61"/>
  <c r="C188" i="61" s="1"/>
  <c r="H187" i="61"/>
  <c r="C187" i="61"/>
  <c r="H186" i="61"/>
  <c r="C186" i="61"/>
  <c r="L185" i="61"/>
  <c r="K185" i="61"/>
  <c r="J185" i="61"/>
  <c r="I185" i="61"/>
  <c r="H185" i="61"/>
  <c r="G185" i="61"/>
  <c r="F185" i="61"/>
  <c r="E185" i="61"/>
  <c r="D185" i="61"/>
  <c r="C185" i="61" s="1"/>
  <c r="L184" i="61"/>
  <c r="K184" i="61"/>
  <c r="J184" i="61"/>
  <c r="I184" i="61"/>
  <c r="H184" i="61"/>
  <c r="G184" i="61"/>
  <c r="F184" i="61"/>
  <c r="E184" i="61"/>
  <c r="D184" i="61"/>
  <c r="C184" i="61"/>
  <c r="H183" i="61"/>
  <c r="C183" i="61"/>
  <c r="H182" i="61"/>
  <c r="C182" i="61"/>
  <c r="L181" i="61"/>
  <c r="K181" i="61"/>
  <c r="J181" i="61"/>
  <c r="I181" i="61"/>
  <c r="H181" i="61" s="1"/>
  <c r="G181" i="61"/>
  <c r="F181" i="61"/>
  <c r="E181" i="61"/>
  <c r="D181" i="61"/>
  <c r="C181" i="61"/>
  <c r="H180" i="61"/>
  <c r="C180" i="61"/>
  <c r="H179" i="61"/>
  <c r="C179" i="61"/>
  <c r="H178" i="61"/>
  <c r="C178" i="61"/>
  <c r="H177" i="61"/>
  <c r="C177" i="61"/>
  <c r="L176" i="61"/>
  <c r="K176" i="61"/>
  <c r="J176" i="61"/>
  <c r="I176" i="61"/>
  <c r="H176" i="61" s="1"/>
  <c r="G176" i="61"/>
  <c r="F176" i="61"/>
  <c r="E176" i="61"/>
  <c r="D176" i="61"/>
  <c r="C176" i="61"/>
  <c r="H175" i="61"/>
  <c r="C175" i="61"/>
  <c r="H174" i="61"/>
  <c r="C174" i="61"/>
  <c r="H173" i="61"/>
  <c r="C173" i="61"/>
  <c r="L172" i="61"/>
  <c r="K172" i="61"/>
  <c r="J172" i="61"/>
  <c r="I172" i="61"/>
  <c r="H172" i="61" s="1"/>
  <c r="G172" i="61"/>
  <c r="F172" i="61"/>
  <c r="E172" i="61"/>
  <c r="D172" i="61"/>
  <c r="C172" i="61"/>
  <c r="L171" i="61"/>
  <c r="K171" i="61"/>
  <c r="J171" i="61"/>
  <c r="I171" i="61"/>
  <c r="H171" i="61" s="1"/>
  <c r="G171" i="61"/>
  <c r="F171" i="61"/>
  <c r="E171" i="61"/>
  <c r="D171" i="61"/>
  <c r="C171" i="61"/>
  <c r="L170" i="61"/>
  <c r="K170" i="61"/>
  <c r="J170" i="61"/>
  <c r="I170" i="61"/>
  <c r="H170" i="61"/>
  <c r="G170" i="61"/>
  <c r="F170" i="61"/>
  <c r="E170" i="61"/>
  <c r="D170" i="61"/>
  <c r="C170" i="61" s="1"/>
  <c r="H169" i="61"/>
  <c r="C169" i="61"/>
  <c r="H168" i="61"/>
  <c r="C168" i="61"/>
  <c r="H167" i="61"/>
  <c r="C167" i="61"/>
  <c r="H166" i="61"/>
  <c r="C166" i="61"/>
  <c r="H165" i="61"/>
  <c r="C165" i="61"/>
  <c r="H164" i="61"/>
  <c r="C164" i="61"/>
  <c r="L163" i="61"/>
  <c r="K163" i="61"/>
  <c r="J163" i="61"/>
  <c r="I163" i="61"/>
  <c r="H163" i="61"/>
  <c r="G163" i="61"/>
  <c r="F163" i="61"/>
  <c r="E163" i="61"/>
  <c r="D163" i="61"/>
  <c r="C163" i="61" s="1"/>
  <c r="L162" i="61"/>
  <c r="K162" i="61"/>
  <c r="J162" i="61"/>
  <c r="I162" i="61"/>
  <c r="H162" i="61"/>
  <c r="G162" i="61"/>
  <c r="F162" i="61"/>
  <c r="E162" i="61"/>
  <c r="D162" i="61"/>
  <c r="C162" i="61" s="1"/>
  <c r="H161" i="61"/>
  <c r="C161" i="61"/>
  <c r="H160" i="61"/>
  <c r="C160" i="61"/>
  <c r="H159" i="61"/>
  <c r="C159" i="61"/>
  <c r="H158" i="61"/>
  <c r="C158" i="61"/>
  <c r="L157" i="61"/>
  <c r="K157" i="61"/>
  <c r="J157" i="61"/>
  <c r="I157" i="61"/>
  <c r="H157" i="61"/>
  <c r="G157" i="61"/>
  <c r="F157" i="61"/>
  <c r="E157" i="61"/>
  <c r="D157" i="61"/>
  <c r="C157" i="61" s="1"/>
  <c r="H156" i="61"/>
  <c r="C156" i="61"/>
  <c r="H155" i="61"/>
  <c r="C155" i="61"/>
  <c r="H154" i="61"/>
  <c r="C154" i="61"/>
  <c r="H153" i="61"/>
  <c r="C153" i="61"/>
  <c r="H152" i="61"/>
  <c r="C152" i="61"/>
  <c r="H151" i="61"/>
  <c r="C151" i="61"/>
  <c r="H150" i="61"/>
  <c r="C150" i="61"/>
  <c r="H149" i="61"/>
  <c r="C149" i="61"/>
  <c r="L148" i="61"/>
  <c r="K148" i="61"/>
  <c r="J148" i="61"/>
  <c r="I148" i="61"/>
  <c r="H148" i="61"/>
  <c r="G148" i="61"/>
  <c r="F148" i="61"/>
  <c r="E148" i="61"/>
  <c r="D148" i="61"/>
  <c r="C148" i="61" s="1"/>
  <c r="H147" i="61"/>
  <c r="C147" i="61"/>
  <c r="H146" i="61"/>
  <c r="C146" i="61"/>
  <c r="H145" i="61"/>
  <c r="C145" i="61"/>
  <c r="H144" i="61"/>
  <c r="C144" i="61"/>
  <c r="H143" i="61"/>
  <c r="C143" i="61"/>
  <c r="H142" i="61"/>
  <c r="C142" i="61"/>
  <c r="L141" i="61"/>
  <c r="K141" i="61"/>
  <c r="J141" i="61"/>
  <c r="I141" i="61"/>
  <c r="H141" i="61"/>
  <c r="G141" i="61"/>
  <c r="F141" i="61"/>
  <c r="E141" i="61"/>
  <c r="D141" i="61"/>
  <c r="C141" i="61" s="1"/>
  <c r="H140" i="61"/>
  <c r="C140" i="61"/>
  <c r="H139" i="61"/>
  <c r="C139" i="61"/>
  <c r="L138" i="61"/>
  <c r="K138" i="61"/>
  <c r="J138" i="61"/>
  <c r="I138" i="61"/>
  <c r="H138" i="61"/>
  <c r="G138" i="61"/>
  <c r="F138" i="61"/>
  <c r="E138" i="61"/>
  <c r="D138" i="61"/>
  <c r="C138" i="61" s="1"/>
  <c r="H137" i="61"/>
  <c r="C137" i="61"/>
  <c r="H136" i="61"/>
  <c r="C136" i="61"/>
  <c r="H135" i="61"/>
  <c r="C135" i="61"/>
  <c r="H134" i="61"/>
  <c r="C134" i="61"/>
  <c r="L133" i="61"/>
  <c r="K133" i="61"/>
  <c r="J133" i="61"/>
  <c r="I133" i="61"/>
  <c r="H133" i="61"/>
  <c r="G133" i="61"/>
  <c r="F133" i="61"/>
  <c r="E133" i="61"/>
  <c r="D133" i="61"/>
  <c r="C133" i="61" s="1"/>
  <c r="H132" i="61"/>
  <c r="C132" i="61"/>
  <c r="H131" i="61"/>
  <c r="C131" i="61"/>
  <c r="H130" i="61"/>
  <c r="C130" i="61"/>
  <c r="L129" i="61"/>
  <c r="K129" i="61"/>
  <c r="J129" i="61"/>
  <c r="I129" i="61"/>
  <c r="H129" i="61"/>
  <c r="G129" i="61"/>
  <c r="F129" i="61"/>
  <c r="E129" i="61"/>
  <c r="D129" i="61"/>
  <c r="C129" i="61" s="1"/>
  <c r="L128" i="61"/>
  <c r="K128" i="61"/>
  <c r="J128" i="61"/>
  <c r="I128" i="61"/>
  <c r="H128" i="61"/>
  <c r="G128" i="61"/>
  <c r="F128" i="61"/>
  <c r="E128" i="61"/>
  <c r="D128" i="61"/>
  <c r="C128" i="61"/>
  <c r="H127" i="61"/>
  <c r="C127" i="61"/>
  <c r="L126" i="61"/>
  <c r="K126" i="61"/>
  <c r="J126" i="61"/>
  <c r="I126" i="61"/>
  <c r="H126" i="61"/>
  <c r="G126" i="61"/>
  <c r="F126" i="61"/>
  <c r="E126" i="61"/>
  <c r="D126" i="61"/>
  <c r="C126" i="61"/>
  <c r="H125" i="61"/>
  <c r="C125" i="61"/>
  <c r="H124" i="61"/>
  <c r="C124" i="61"/>
  <c r="H123" i="61"/>
  <c r="C123" i="61"/>
  <c r="H122" i="61"/>
  <c r="C122" i="61"/>
  <c r="H121" i="61"/>
  <c r="C121" i="61"/>
  <c r="L120" i="61"/>
  <c r="K120" i="61"/>
  <c r="J120" i="61"/>
  <c r="I120" i="61"/>
  <c r="H120" i="61" s="1"/>
  <c r="G120" i="61"/>
  <c r="F120" i="61"/>
  <c r="E120" i="61"/>
  <c r="D120" i="61"/>
  <c r="C120" i="61"/>
  <c r="H119" i="61"/>
  <c r="C119" i="61"/>
  <c r="H118" i="61"/>
  <c r="C118" i="61"/>
  <c r="H117" i="61"/>
  <c r="C117" i="61"/>
  <c r="H116" i="61"/>
  <c r="C116" i="61"/>
  <c r="H115" i="61"/>
  <c r="C115" i="61"/>
  <c r="L114" i="61"/>
  <c r="K114" i="61"/>
  <c r="J114" i="61"/>
  <c r="I114" i="61"/>
  <c r="H114" i="61" s="1"/>
  <c r="G114" i="61"/>
  <c r="F114" i="61"/>
  <c r="E114" i="61"/>
  <c r="D114" i="61"/>
  <c r="C114" i="61"/>
  <c r="H113" i="61"/>
  <c r="C113" i="61"/>
  <c r="H112" i="61"/>
  <c r="C112" i="61"/>
  <c r="H111" i="61"/>
  <c r="C111" i="61"/>
  <c r="L110" i="61"/>
  <c r="K110" i="61"/>
  <c r="J110" i="61"/>
  <c r="I110" i="61"/>
  <c r="H110" i="61" s="1"/>
  <c r="G110" i="61"/>
  <c r="F110" i="61"/>
  <c r="E110" i="61"/>
  <c r="D110" i="61"/>
  <c r="C110" i="61"/>
  <c r="H109" i="61"/>
  <c r="C109" i="61"/>
  <c r="H108" i="61"/>
  <c r="C108" i="61"/>
  <c r="H107" i="61"/>
  <c r="C107" i="61"/>
  <c r="H106" i="61"/>
  <c r="C106" i="61"/>
  <c r="H105" i="61"/>
  <c r="C105" i="61"/>
  <c r="H104" i="61"/>
  <c r="C104" i="61"/>
  <c r="H103" i="61"/>
  <c r="C103" i="61"/>
  <c r="H102" i="61"/>
  <c r="C102" i="61"/>
  <c r="L101" i="61"/>
  <c r="K101" i="61"/>
  <c r="J101" i="61"/>
  <c r="I101" i="61"/>
  <c r="H101" i="61" s="1"/>
  <c r="G101" i="61"/>
  <c r="F101" i="61"/>
  <c r="E101" i="61"/>
  <c r="D101" i="61"/>
  <c r="C101" i="61"/>
  <c r="H100" i="61"/>
  <c r="C100" i="61"/>
  <c r="H99" i="61"/>
  <c r="C99" i="61"/>
  <c r="H98" i="61"/>
  <c r="C98" i="61"/>
  <c r="H97" i="61"/>
  <c r="C97" i="61"/>
  <c r="H96" i="61"/>
  <c r="C96" i="61"/>
  <c r="H95" i="61"/>
  <c r="C95" i="61"/>
  <c r="H94" i="61"/>
  <c r="C94" i="61"/>
  <c r="L93" i="61"/>
  <c r="K93" i="61"/>
  <c r="J93" i="61"/>
  <c r="I93" i="61"/>
  <c r="H93" i="61" s="1"/>
  <c r="G93" i="61"/>
  <c r="F93" i="61"/>
  <c r="E93" i="61"/>
  <c r="D93" i="61"/>
  <c r="C93" i="61"/>
  <c r="H92" i="61"/>
  <c r="C92" i="61"/>
  <c r="H91" i="61"/>
  <c r="C91" i="61"/>
  <c r="H90" i="61"/>
  <c r="C90" i="61"/>
  <c r="H89" i="61"/>
  <c r="C89" i="61"/>
  <c r="H88" i="61"/>
  <c r="C88" i="61"/>
  <c r="L87" i="61"/>
  <c r="K87" i="61"/>
  <c r="J87" i="61"/>
  <c r="I87" i="61"/>
  <c r="H87" i="61" s="1"/>
  <c r="G87" i="61"/>
  <c r="F87" i="61"/>
  <c r="E87" i="61"/>
  <c r="D87" i="61"/>
  <c r="C87" i="61"/>
  <c r="H86" i="61"/>
  <c r="C86" i="61"/>
  <c r="H85" i="61"/>
  <c r="C85" i="61"/>
  <c r="H84" i="61"/>
  <c r="C84" i="61"/>
  <c r="H83" i="61"/>
  <c r="C83" i="61"/>
  <c r="L82" i="61"/>
  <c r="K82" i="61"/>
  <c r="J82" i="61"/>
  <c r="I82" i="61"/>
  <c r="H82" i="61" s="1"/>
  <c r="G82" i="61"/>
  <c r="F82" i="61"/>
  <c r="E82" i="61"/>
  <c r="D82" i="61"/>
  <c r="C82" i="61"/>
  <c r="L81" i="61"/>
  <c r="K81" i="61"/>
  <c r="J81" i="61"/>
  <c r="I81" i="61"/>
  <c r="H81" i="61"/>
  <c r="G81" i="61"/>
  <c r="F81" i="61"/>
  <c r="E81" i="61"/>
  <c r="D81" i="61"/>
  <c r="C81" i="61" s="1"/>
  <c r="H80" i="61"/>
  <c r="C80" i="61"/>
  <c r="H79" i="61"/>
  <c r="C79" i="61"/>
  <c r="L78" i="61"/>
  <c r="K78" i="61"/>
  <c r="J78" i="61"/>
  <c r="I78" i="61"/>
  <c r="H78" i="61"/>
  <c r="G78" i="61"/>
  <c r="F78" i="61"/>
  <c r="E78" i="61"/>
  <c r="D78" i="61"/>
  <c r="C78" i="61" s="1"/>
  <c r="H77" i="61"/>
  <c r="C77" i="61"/>
  <c r="H76" i="61"/>
  <c r="C76" i="61"/>
  <c r="L75" i="61"/>
  <c r="K75" i="61"/>
  <c r="J75" i="61"/>
  <c r="I75" i="61"/>
  <c r="H75" i="61"/>
  <c r="G75" i="61"/>
  <c r="F75" i="61"/>
  <c r="E75" i="61"/>
  <c r="D75" i="61"/>
  <c r="C75" i="61" s="1"/>
  <c r="L74" i="61"/>
  <c r="K74" i="61"/>
  <c r="J74" i="61"/>
  <c r="I74" i="61"/>
  <c r="H74" i="61"/>
  <c r="G74" i="61"/>
  <c r="F74" i="61"/>
  <c r="E74" i="61"/>
  <c r="D74" i="61"/>
  <c r="C74" i="61" s="1"/>
  <c r="L73" i="61"/>
  <c r="K73" i="61"/>
  <c r="J73" i="61"/>
  <c r="I73" i="61"/>
  <c r="H73" i="61"/>
  <c r="G73" i="61"/>
  <c r="F73" i="61"/>
  <c r="E73" i="61"/>
  <c r="D73" i="61"/>
  <c r="C73" i="61" s="1"/>
  <c r="H72" i="61"/>
  <c r="C72" i="61"/>
  <c r="H71" i="61"/>
  <c r="C71" i="61"/>
  <c r="H70" i="61"/>
  <c r="C70" i="61"/>
  <c r="H69" i="61"/>
  <c r="C69" i="61"/>
  <c r="L68" i="61"/>
  <c r="K68" i="61"/>
  <c r="J68" i="61"/>
  <c r="I68" i="61"/>
  <c r="H68" i="61"/>
  <c r="G68" i="61"/>
  <c r="F68" i="61"/>
  <c r="E68" i="61"/>
  <c r="D68" i="61"/>
  <c r="C68" i="61" s="1"/>
  <c r="H67" i="61"/>
  <c r="C67" i="61"/>
  <c r="L66" i="61"/>
  <c r="K66" i="61"/>
  <c r="J66" i="61"/>
  <c r="I66" i="61"/>
  <c r="H66" i="61"/>
  <c r="G66" i="61"/>
  <c r="F66" i="61"/>
  <c r="E66" i="61"/>
  <c r="D66" i="61"/>
  <c r="C66" i="61" s="1"/>
  <c r="H65" i="61"/>
  <c r="C65" i="61"/>
  <c r="H64" i="61"/>
  <c r="C64" i="61"/>
  <c r="H63" i="61"/>
  <c r="C63" i="61"/>
  <c r="H62" i="61"/>
  <c r="C62" i="61"/>
  <c r="H61" i="61"/>
  <c r="C61" i="61"/>
  <c r="H60" i="61"/>
  <c r="C60" i="61"/>
  <c r="H59" i="61"/>
  <c r="C59" i="61"/>
  <c r="H58" i="61"/>
  <c r="C58" i="61"/>
  <c r="L57" i="61"/>
  <c r="K57" i="61"/>
  <c r="J57" i="61"/>
  <c r="I57" i="61"/>
  <c r="H57" i="61"/>
  <c r="G57" i="61"/>
  <c r="F57" i="61"/>
  <c r="E57" i="61"/>
  <c r="D57" i="61"/>
  <c r="C57" i="61" s="1"/>
  <c r="H56" i="61"/>
  <c r="C56" i="61"/>
  <c r="H55" i="61"/>
  <c r="C55" i="61"/>
  <c r="L54" i="61"/>
  <c r="K54" i="61"/>
  <c r="J54" i="61"/>
  <c r="I54" i="61"/>
  <c r="H54" i="61"/>
  <c r="G54" i="61"/>
  <c r="F54" i="61"/>
  <c r="E54" i="61"/>
  <c r="D54" i="61"/>
  <c r="C54" i="61" s="1"/>
  <c r="L53" i="61"/>
  <c r="K53" i="61"/>
  <c r="J53" i="61"/>
  <c r="I53" i="61"/>
  <c r="H53" i="61"/>
  <c r="G53" i="61"/>
  <c r="F53" i="61"/>
  <c r="E53" i="61"/>
  <c r="D53" i="61"/>
  <c r="C53" i="61"/>
  <c r="L52" i="61"/>
  <c r="K52" i="61"/>
  <c r="J52" i="61"/>
  <c r="I52" i="61"/>
  <c r="H52" i="61" s="1"/>
  <c r="G52" i="61"/>
  <c r="F52" i="61"/>
  <c r="E52" i="61"/>
  <c r="D52" i="61"/>
  <c r="C52" i="61"/>
  <c r="L51" i="61"/>
  <c r="K51" i="61"/>
  <c r="J51" i="61"/>
  <c r="I51" i="61"/>
  <c r="H51" i="61" s="1"/>
  <c r="G51" i="61"/>
  <c r="F51" i="61"/>
  <c r="E51" i="61"/>
  <c r="D51" i="61"/>
  <c r="C51" i="61"/>
  <c r="L50" i="61"/>
  <c r="K50" i="61"/>
  <c r="J50" i="61"/>
  <c r="J300" i="61" s="1"/>
  <c r="I50" i="61"/>
  <c r="H50" i="61" s="1"/>
  <c r="G50" i="61"/>
  <c r="F50" i="61"/>
  <c r="E50" i="61"/>
  <c r="E300" i="61" s="1"/>
  <c r="D50" i="61"/>
  <c r="D300" i="61" s="1"/>
  <c r="C50" i="61"/>
  <c r="L49" i="61"/>
  <c r="K49" i="61"/>
  <c r="J49" i="61"/>
  <c r="I49" i="61"/>
  <c r="H49" i="61" s="1"/>
  <c r="G49" i="61"/>
  <c r="F49" i="61"/>
  <c r="E49" i="61"/>
  <c r="D49" i="61"/>
  <c r="C49" i="61" s="1"/>
  <c r="H46" i="61"/>
  <c r="C46" i="61"/>
  <c r="H45" i="61"/>
  <c r="C45" i="61"/>
  <c r="L44" i="61"/>
  <c r="L300" i="61" s="1"/>
  <c r="G44" i="61"/>
  <c r="G300" i="61" s="1"/>
  <c r="H43" i="61"/>
  <c r="C43" i="61"/>
  <c r="I42" i="61"/>
  <c r="H42" i="61" s="1"/>
  <c r="D42" i="61"/>
  <c r="C42" i="61" s="1"/>
  <c r="H41" i="61"/>
  <c r="C41" i="61"/>
  <c r="H40" i="61"/>
  <c r="C40" i="61"/>
  <c r="H39" i="61"/>
  <c r="C39" i="61"/>
  <c r="H38" i="61"/>
  <c r="C38" i="61"/>
  <c r="K37" i="61"/>
  <c r="H37" i="61" s="1"/>
  <c r="F37" i="61"/>
  <c r="C37" i="61" s="1"/>
  <c r="H36" i="61"/>
  <c r="C36" i="61"/>
  <c r="H35" i="61"/>
  <c r="C35" i="61"/>
  <c r="K34" i="61"/>
  <c r="H34" i="61" s="1"/>
  <c r="F34" i="61"/>
  <c r="C34" i="61" s="1"/>
  <c r="H33" i="61"/>
  <c r="C33" i="61"/>
  <c r="K32" i="61"/>
  <c r="H32" i="61" s="1"/>
  <c r="F32" i="61"/>
  <c r="C32" i="61"/>
  <c r="H31" i="61"/>
  <c r="C31" i="61"/>
  <c r="H30" i="61"/>
  <c r="C30" i="61"/>
  <c r="H29" i="61"/>
  <c r="C29" i="61"/>
  <c r="K28" i="61"/>
  <c r="H28" i="61"/>
  <c r="F28" i="61"/>
  <c r="C28" i="61"/>
  <c r="K27" i="61"/>
  <c r="K300" i="61" s="1"/>
  <c r="F27" i="61"/>
  <c r="F300" i="61" s="1"/>
  <c r="H26" i="61"/>
  <c r="C26" i="61"/>
  <c r="J25" i="61"/>
  <c r="I25" i="61"/>
  <c r="H25" i="61"/>
  <c r="C25" i="61"/>
  <c r="H24" i="61"/>
  <c r="C24" i="61"/>
  <c r="H23" i="61"/>
  <c r="C23" i="61"/>
  <c r="L22" i="61"/>
  <c r="L303" i="61" s="1"/>
  <c r="L302" i="61" s="1"/>
  <c r="K22" i="61"/>
  <c r="K303" i="61" s="1"/>
  <c r="K302" i="61" s="1"/>
  <c r="J22" i="61"/>
  <c r="J303" i="61" s="1"/>
  <c r="J302" i="61" s="1"/>
  <c r="I22" i="61"/>
  <c r="I303" i="61" s="1"/>
  <c r="I302" i="61" s="1"/>
  <c r="H22" i="61"/>
  <c r="H303" i="61" s="1"/>
  <c r="H302" i="61" s="1"/>
  <c r="G22" i="61"/>
  <c r="G303" i="61" s="1"/>
  <c r="G302" i="61" s="1"/>
  <c r="F22" i="61"/>
  <c r="F303" i="61" s="1"/>
  <c r="F302" i="61" s="1"/>
  <c r="E22" i="61"/>
  <c r="E303" i="61" s="1"/>
  <c r="E302" i="61" s="1"/>
  <c r="D22" i="61"/>
  <c r="D303" i="61" s="1"/>
  <c r="D302" i="61" s="1"/>
  <c r="L21" i="61"/>
  <c r="K21" i="61"/>
  <c r="J21" i="61"/>
  <c r="I21" i="61"/>
  <c r="H21" i="61"/>
  <c r="G21" i="61"/>
  <c r="F21" i="61"/>
  <c r="E21" i="61"/>
  <c r="D21" i="61"/>
  <c r="C21" i="61" s="1"/>
  <c r="C300" i="69" l="1"/>
  <c r="H298" i="69"/>
  <c r="K21" i="69"/>
  <c r="H21" i="69" s="1"/>
  <c r="C22" i="69"/>
  <c r="C27" i="69"/>
  <c r="H27" i="69"/>
  <c r="C44" i="69"/>
  <c r="H44" i="69"/>
  <c r="C50" i="69"/>
  <c r="C295" i="69"/>
  <c r="C298" i="69" s="1"/>
  <c r="C300" i="68"/>
  <c r="H298" i="68"/>
  <c r="C22" i="68"/>
  <c r="C27" i="68"/>
  <c r="C295" i="68"/>
  <c r="C298" i="68" s="1"/>
  <c r="I300" i="68"/>
  <c r="H300" i="68" s="1"/>
  <c r="C300" i="67"/>
  <c r="C22" i="67"/>
  <c r="C303" i="67" s="1"/>
  <c r="C302" i="67" s="1"/>
  <c r="C27" i="67"/>
  <c r="J66" i="67"/>
  <c r="J52" i="67" s="1"/>
  <c r="C295" i="67"/>
  <c r="C298" i="67" s="1"/>
  <c r="H298" i="65"/>
  <c r="C22" i="65"/>
  <c r="C27" i="65"/>
  <c r="H27" i="65"/>
  <c r="I300" i="65"/>
  <c r="H300" i="65" s="1"/>
  <c r="C295" i="65"/>
  <c r="C298" i="65" s="1"/>
  <c r="I298" i="65"/>
  <c r="K298" i="65"/>
  <c r="C300" i="66"/>
  <c r="D300" i="65"/>
  <c r="C300" i="65" s="1"/>
  <c r="L298" i="65"/>
  <c r="H300" i="66"/>
  <c r="H298" i="66"/>
  <c r="C22" i="66"/>
  <c r="C27" i="66"/>
  <c r="H27" i="66"/>
  <c r="C44" i="66"/>
  <c r="H44" i="66"/>
  <c r="C50" i="66"/>
  <c r="C295" i="66"/>
  <c r="C298" i="66" s="1"/>
  <c r="H54" i="64"/>
  <c r="J54" i="64"/>
  <c r="J53" i="64" s="1"/>
  <c r="J66" i="64"/>
  <c r="H66" i="64" s="1"/>
  <c r="C295" i="64"/>
  <c r="C298" i="64" s="1"/>
  <c r="I298" i="64"/>
  <c r="G300" i="64"/>
  <c r="C300" i="64" s="1"/>
  <c r="C22" i="64"/>
  <c r="C303" i="64" s="1"/>
  <c r="C302" i="64" s="1"/>
  <c r="C27" i="64"/>
  <c r="H44" i="64"/>
  <c r="C50" i="64"/>
  <c r="H298" i="63"/>
  <c r="C22" i="63"/>
  <c r="C27" i="63"/>
  <c r="C295" i="63"/>
  <c r="C298" i="63" s="1"/>
  <c r="I300" i="63"/>
  <c r="H300" i="63" s="1"/>
  <c r="C300" i="62"/>
  <c r="H298" i="62"/>
  <c r="C22" i="62"/>
  <c r="C27" i="62"/>
  <c r="H27" i="62"/>
  <c r="C295" i="62"/>
  <c r="C298" i="62" s="1"/>
  <c r="I300" i="62"/>
  <c r="H300" i="62" s="1"/>
  <c r="C300" i="61"/>
  <c r="H298" i="61"/>
  <c r="C22" i="61"/>
  <c r="C27" i="61"/>
  <c r="H27" i="61"/>
  <c r="C44" i="61"/>
  <c r="H44" i="61"/>
  <c r="C295" i="61"/>
  <c r="C298" i="61" s="1"/>
  <c r="I300" i="61"/>
  <c r="H300" i="61" s="1"/>
  <c r="C303" i="69" l="1"/>
  <c r="C302" i="69" s="1"/>
  <c r="C303" i="68"/>
  <c r="C302" i="68" s="1"/>
  <c r="H52" i="67"/>
  <c r="H298" i="67" s="1"/>
  <c r="J51" i="67"/>
  <c r="J298" i="67"/>
  <c r="H66" i="67"/>
  <c r="C303" i="66"/>
  <c r="C302" i="66" s="1"/>
  <c r="C303" i="65"/>
  <c r="C302" i="65" s="1"/>
  <c r="J52" i="64"/>
  <c r="H53" i="64"/>
  <c r="C303" i="63"/>
  <c r="C302" i="63" s="1"/>
  <c r="C303" i="62"/>
  <c r="C302" i="62" s="1"/>
  <c r="C303" i="61"/>
  <c r="C302" i="61" s="1"/>
  <c r="J50" i="67" l="1"/>
  <c r="H51" i="67"/>
  <c r="J51" i="64"/>
  <c r="H52" i="64"/>
  <c r="H298" i="64" s="1"/>
  <c r="J298" i="64"/>
  <c r="J300" i="67" l="1"/>
  <c r="H300" i="67" s="1"/>
  <c r="J49" i="67"/>
  <c r="H49" i="67" s="1"/>
  <c r="H50" i="67"/>
  <c r="J50" i="64"/>
  <c r="H51" i="64"/>
  <c r="J300" i="64" l="1"/>
  <c r="H300" i="64" s="1"/>
  <c r="H50" i="64"/>
  <c r="J49" i="64"/>
  <c r="H49" i="64" s="1"/>
  <c r="H315" i="60" l="1"/>
  <c r="C315" i="60"/>
  <c r="H313" i="60"/>
  <c r="C313" i="60"/>
  <c r="H311" i="60"/>
  <c r="C311" i="60"/>
  <c r="H310" i="60"/>
  <c r="C310" i="60"/>
  <c r="H309" i="60"/>
  <c r="C309" i="60"/>
  <c r="H308" i="60"/>
  <c r="C308" i="60"/>
  <c r="H307" i="60"/>
  <c r="C307" i="60"/>
  <c r="H306" i="60"/>
  <c r="C306" i="60"/>
  <c r="L305" i="60"/>
  <c r="K305" i="60"/>
  <c r="J305" i="60"/>
  <c r="I305" i="60"/>
  <c r="H305" i="60"/>
  <c r="G305" i="60"/>
  <c r="F305" i="60"/>
  <c r="E305" i="60"/>
  <c r="D305" i="60"/>
  <c r="C305" i="60"/>
  <c r="H297" i="60"/>
  <c r="C297" i="60"/>
  <c r="H296" i="60"/>
  <c r="C296" i="60"/>
  <c r="L295" i="60"/>
  <c r="L298" i="60" s="1"/>
  <c r="K295" i="60"/>
  <c r="K298" i="60" s="1"/>
  <c r="J295" i="60"/>
  <c r="J298" i="60" s="1"/>
  <c r="I295" i="60"/>
  <c r="I298" i="60" s="1"/>
  <c r="H295" i="60"/>
  <c r="G295" i="60"/>
  <c r="G298" i="60" s="1"/>
  <c r="F295" i="60"/>
  <c r="F298" i="60" s="1"/>
  <c r="E295" i="60"/>
  <c r="E298" i="60" s="1"/>
  <c r="D295" i="60"/>
  <c r="D298" i="60" s="1"/>
  <c r="H294" i="60"/>
  <c r="C294" i="60"/>
  <c r="H293" i="60"/>
  <c r="C293" i="60"/>
  <c r="H292" i="60"/>
  <c r="C292" i="60"/>
  <c r="H291" i="60"/>
  <c r="C291" i="60"/>
  <c r="L290" i="60"/>
  <c r="K290" i="60"/>
  <c r="J290" i="60"/>
  <c r="I290" i="60"/>
  <c r="H290" i="60"/>
  <c r="G290" i="60"/>
  <c r="F290" i="60"/>
  <c r="E290" i="60"/>
  <c r="D290" i="60"/>
  <c r="C290" i="60" s="1"/>
  <c r="H289" i="60"/>
  <c r="C289" i="60"/>
  <c r="H288" i="60"/>
  <c r="C288" i="60"/>
  <c r="H287" i="60"/>
  <c r="C287" i="60"/>
  <c r="L286" i="60"/>
  <c r="K286" i="60"/>
  <c r="J286" i="60"/>
  <c r="I286" i="60"/>
  <c r="H286" i="60"/>
  <c r="G286" i="60"/>
  <c r="F286" i="60"/>
  <c r="E286" i="60"/>
  <c r="D286" i="60"/>
  <c r="C286" i="60" s="1"/>
  <c r="H285" i="60"/>
  <c r="C285" i="60"/>
  <c r="L284" i="60"/>
  <c r="K284" i="60"/>
  <c r="J284" i="60"/>
  <c r="I284" i="60"/>
  <c r="H284" i="60"/>
  <c r="G284" i="60"/>
  <c r="F284" i="60"/>
  <c r="E284" i="60"/>
  <c r="D284" i="60"/>
  <c r="C284" i="60" s="1"/>
  <c r="L283" i="60"/>
  <c r="K283" i="60"/>
  <c r="J283" i="60"/>
  <c r="I283" i="60"/>
  <c r="H283" i="60"/>
  <c r="G283" i="60"/>
  <c r="F283" i="60"/>
  <c r="E283" i="60"/>
  <c r="D283" i="60"/>
  <c r="C283" i="60" s="1"/>
  <c r="H282" i="60"/>
  <c r="C282" i="60"/>
  <c r="H281" i="60"/>
  <c r="C281" i="60"/>
  <c r="H280" i="60"/>
  <c r="C280" i="60"/>
  <c r="L279" i="60"/>
  <c r="K279" i="60"/>
  <c r="J279" i="60"/>
  <c r="I279" i="60"/>
  <c r="H279" i="60"/>
  <c r="G279" i="60"/>
  <c r="F279" i="60"/>
  <c r="E279" i="60"/>
  <c r="D279" i="60"/>
  <c r="C279" i="60" s="1"/>
  <c r="H278" i="60"/>
  <c r="C278" i="60"/>
  <c r="H277" i="60"/>
  <c r="C277" i="60"/>
  <c r="H276" i="60"/>
  <c r="C276" i="60"/>
  <c r="L275" i="60"/>
  <c r="K275" i="60"/>
  <c r="J275" i="60"/>
  <c r="I275" i="60"/>
  <c r="H275" i="60"/>
  <c r="G275" i="60"/>
  <c r="F275" i="60"/>
  <c r="E275" i="60"/>
  <c r="D275" i="60"/>
  <c r="C275" i="60" s="1"/>
  <c r="L274" i="60"/>
  <c r="K274" i="60"/>
  <c r="J274" i="60"/>
  <c r="I274" i="60"/>
  <c r="H274" i="60"/>
  <c r="G274" i="60"/>
  <c r="F274" i="60"/>
  <c r="E274" i="60"/>
  <c r="D274" i="60"/>
  <c r="C274" i="60" s="1"/>
  <c r="H273" i="60"/>
  <c r="C273" i="60"/>
  <c r="H272" i="60"/>
  <c r="C272" i="60"/>
  <c r="H271" i="60"/>
  <c r="C271" i="60"/>
  <c r="L270" i="60"/>
  <c r="K270" i="60"/>
  <c r="J270" i="60"/>
  <c r="I270" i="60"/>
  <c r="H270" i="60"/>
  <c r="G270" i="60"/>
  <c r="F270" i="60"/>
  <c r="E270" i="60"/>
  <c r="D270" i="60"/>
  <c r="C270" i="60" s="1"/>
  <c r="H269" i="60"/>
  <c r="C269" i="60"/>
  <c r="H268" i="60"/>
  <c r="C268" i="60"/>
  <c r="L267" i="60"/>
  <c r="K267" i="60"/>
  <c r="J267" i="60"/>
  <c r="I267" i="60"/>
  <c r="H267" i="60"/>
  <c r="G267" i="60"/>
  <c r="F267" i="60"/>
  <c r="E267" i="60"/>
  <c r="D267" i="60"/>
  <c r="C267" i="60" s="1"/>
  <c r="L266" i="60"/>
  <c r="K266" i="60"/>
  <c r="J266" i="60"/>
  <c r="I266" i="60"/>
  <c r="H266" i="60"/>
  <c r="G266" i="60"/>
  <c r="F266" i="60"/>
  <c r="E266" i="60"/>
  <c r="D266" i="60"/>
  <c r="C266" i="60"/>
  <c r="H265" i="60"/>
  <c r="C265" i="60"/>
  <c r="H264" i="60"/>
  <c r="C264" i="60"/>
  <c r="H263" i="60"/>
  <c r="C263" i="60"/>
  <c r="L262" i="60"/>
  <c r="K262" i="60"/>
  <c r="J262" i="60"/>
  <c r="I262" i="60"/>
  <c r="H262" i="60" s="1"/>
  <c r="G262" i="60"/>
  <c r="F262" i="60"/>
  <c r="E262" i="60"/>
  <c r="D262" i="60"/>
  <c r="C262" i="60"/>
  <c r="H261" i="60"/>
  <c r="C261" i="60"/>
  <c r="H260" i="60"/>
  <c r="C260" i="60"/>
  <c r="H259" i="60"/>
  <c r="C259" i="60"/>
  <c r="L258" i="60"/>
  <c r="K258" i="60"/>
  <c r="J258" i="60"/>
  <c r="I258" i="60"/>
  <c r="H258" i="60" s="1"/>
  <c r="G258" i="60"/>
  <c r="F258" i="60"/>
  <c r="E258" i="60"/>
  <c r="D258" i="60"/>
  <c r="C258" i="60"/>
  <c r="L257" i="60"/>
  <c r="K257" i="60"/>
  <c r="J257" i="60"/>
  <c r="I257" i="60"/>
  <c r="H257" i="60"/>
  <c r="G257" i="60"/>
  <c r="F257" i="60"/>
  <c r="E257" i="60"/>
  <c r="D257" i="60"/>
  <c r="C257" i="60" s="1"/>
  <c r="H256" i="60"/>
  <c r="C256" i="60"/>
  <c r="H255" i="60"/>
  <c r="C255" i="60"/>
  <c r="H254" i="60"/>
  <c r="C254" i="60"/>
  <c r="H253" i="60"/>
  <c r="C253" i="60"/>
  <c r="H252" i="60"/>
  <c r="C252" i="60"/>
  <c r="L251" i="60"/>
  <c r="K251" i="60"/>
  <c r="J251" i="60"/>
  <c r="I251" i="60"/>
  <c r="H251" i="60"/>
  <c r="G251" i="60"/>
  <c r="F251" i="60"/>
  <c r="E251" i="60"/>
  <c r="D251" i="60"/>
  <c r="C251" i="60" s="1"/>
  <c r="L250" i="60"/>
  <c r="K250" i="60"/>
  <c r="J250" i="60"/>
  <c r="I250" i="60"/>
  <c r="H250" i="60"/>
  <c r="G250" i="60"/>
  <c r="F250" i="60"/>
  <c r="E250" i="60"/>
  <c r="D250" i="60"/>
  <c r="C250" i="60" s="1"/>
  <c r="H249" i="60"/>
  <c r="C249" i="60"/>
  <c r="H248" i="60"/>
  <c r="C248" i="60"/>
  <c r="H247" i="60"/>
  <c r="C247" i="60"/>
  <c r="H246" i="60"/>
  <c r="C246" i="60"/>
  <c r="L245" i="60"/>
  <c r="K245" i="60"/>
  <c r="J245" i="60"/>
  <c r="I245" i="60"/>
  <c r="H245" i="60"/>
  <c r="G245" i="60"/>
  <c r="F245" i="60"/>
  <c r="E245" i="60"/>
  <c r="D245" i="60"/>
  <c r="C245" i="60" s="1"/>
  <c r="H244" i="60"/>
  <c r="C244" i="60"/>
  <c r="H243" i="60"/>
  <c r="C243" i="60"/>
  <c r="H242" i="60"/>
  <c r="C242" i="60"/>
  <c r="H241" i="60"/>
  <c r="C241" i="60"/>
  <c r="H240" i="60"/>
  <c r="C240" i="60"/>
  <c r="H239" i="60"/>
  <c r="C239" i="60"/>
  <c r="H238" i="60"/>
  <c r="C238" i="60"/>
  <c r="L237" i="60"/>
  <c r="K237" i="60"/>
  <c r="J237" i="60"/>
  <c r="I237" i="60"/>
  <c r="H237" i="60"/>
  <c r="G237" i="60"/>
  <c r="F237" i="60"/>
  <c r="E237" i="60"/>
  <c r="D237" i="60"/>
  <c r="C237" i="60" s="1"/>
  <c r="H236" i="60"/>
  <c r="C236" i="60"/>
  <c r="H235" i="60"/>
  <c r="C235" i="60"/>
  <c r="L234" i="60"/>
  <c r="K234" i="60"/>
  <c r="J234" i="60"/>
  <c r="I234" i="60"/>
  <c r="H234" i="60"/>
  <c r="G234" i="60"/>
  <c r="F234" i="60"/>
  <c r="E234" i="60"/>
  <c r="D234" i="60"/>
  <c r="C234" i="60" s="1"/>
  <c r="H233" i="60"/>
  <c r="C233" i="60"/>
  <c r="L232" i="60"/>
  <c r="K232" i="60"/>
  <c r="J232" i="60"/>
  <c r="I232" i="60"/>
  <c r="H232" i="60"/>
  <c r="G232" i="60"/>
  <c r="F232" i="60"/>
  <c r="E232" i="60"/>
  <c r="D232" i="60"/>
  <c r="C232" i="60"/>
  <c r="L231" i="60"/>
  <c r="K231" i="60"/>
  <c r="J231" i="60"/>
  <c r="I231" i="60"/>
  <c r="H231" i="60" s="1"/>
  <c r="G231" i="60"/>
  <c r="F231" i="60"/>
  <c r="E231" i="60"/>
  <c r="D231" i="60"/>
  <c r="C231" i="60"/>
  <c r="H230" i="60"/>
  <c r="C230" i="60"/>
  <c r="L229" i="60"/>
  <c r="K229" i="60"/>
  <c r="J229" i="60"/>
  <c r="I229" i="60"/>
  <c r="H229" i="60" s="1"/>
  <c r="G229" i="60"/>
  <c r="F229" i="60"/>
  <c r="E229" i="60"/>
  <c r="D229" i="60"/>
  <c r="C229" i="60"/>
  <c r="H228" i="60"/>
  <c r="C228" i="60"/>
  <c r="L227" i="60"/>
  <c r="K227" i="60"/>
  <c r="J227" i="60"/>
  <c r="I227" i="60"/>
  <c r="H227" i="60" s="1"/>
  <c r="G227" i="60"/>
  <c r="F227" i="60"/>
  <c r="E227" i="60"/>
  <c r="D227" i="60"/>
  <c r="C227" i="60"/>
  <c r="H226" i="60"/>
  <c r="C226" i="60"/>
  <c r="H225" i="60"/>
  <c r="C225" i="60"/>
  <c r="L224" i="60"/>
  <c r="K224" i="60"/>
  <c r="J224" i="60"/>
  <c r="I224" i="60"/>
  <c r="H224" i="60" s="1"/>
  <c r="G224" i="60"/>
  <c r="F224" i="60"/>
  <c r="E224" i="60"/>
  <c r="D224" i="60"/>
  <c r="C224" i="60"/>
  <c r="H223" i="60"/>
  <c r="C223" i="60"/>
  <c r="H222" i="60"/>
  <c r="C222" i="60"/>
  <c r="H221" i="60"/>
  <c r="C221" i="60"/>
  <c r="H220" i="60"/>
  <c r="C220" i="60"/>
  <c r="H219" i="60"/>
  <c r="C219" i="60"/>
  <c r="H218" i="60"/>
  <c r="C218" i="60"/>
  <c r="H217" i="60"/>
  <c r="C217" i="60"/>
  <c r="H216" i="60"/>
  <c r="C216" i="60"/>
  <c r="H215" i="60"/>
  <c r="C215" i="60"/>
  <c r="H214" i="60"/>
  <c r="C214" i="60"/>
  <c r="L213" i="60"/>
  <c r="K213" i="60"/>
  <c r="J213" i="60"/>
  <c r="I213" i="60"/>
  <c r="H213" i="60" s="1"/>
  <c r="G213" i="60"/>
  <c r="F213" i="60"/>
  <c r="E213" i="60"/>
  <c r="D213" i="60"/>
  <c r="C213" i="60"/>
  <c r="H212" i="60"/>
  <c r="C212" i="60"/>
  <c r="H211" i="60"/>
  <c r="C211" i="60"/>
  <c r="H210" i="60"/>
  <c r="C210" i="60"/>
  <c r="H209" i="60"/>
  <c r="C209" i="60"/>
  <c r="H208" i="60"/>
  <c r="C208" i="60"/>
  <c r="H207" i="60"/>
  <c r="C207" i="60"/>
  <c r="H206" i="60"/>
  <c r="C206" i="60"/>
  <c r="H205" i="60"/>
  <c r="C205" i="60"/>
  <c r="H204" i="60"/>
  <c r="C204" i="60"/>
  <c r="H203" i="60"/>
  <c r="C203" i="60"/>
  <c r="L202" i="60"/>
  <c r="K202" i="60"/>
  <c r="J202" i="60"/>
  <c r="I202" i="60"/>
  <c r="H202" i="60" s="1"/>
  <c r="G202" i="60"/>
  <c r="F202" i="60"/>
  <c r="E202" i="60"/>
  <c r="D202" i="60"/>
  <c r="C202" i="60"/>
  <c r="L201" i="60"/>
  <c r="K201" i="60"/>
  <c r="J201" i="60"/>
  <c r="I201" i="60"/>
  <c r="H201" i="60" s="1"/>
  <c r="G201" i="60"/>
  <c r="F201" i="60"/>
  <c r="E201" i="60"/>
  <c r="D201" i="60"/>
  <c r="C201" i="60"/>
  <c r="H200" i="60"/>
  <c r="C200" i="60"/>
  <c r="H199" i="60"/>
  <c r="C199" i="60"/>
  <c r="H198" i="60"/>
  <c r="C198" i="60"/>
  <c r="H197" i="60"/>
  <c r="C197" i="60"/>
  <c r="H196" i="60"/>
  <c r="C196" i="60"/>
  <c r="L195" i="60"/>
  <c r="K195" i="60"/>
  <c r="J195" i="60"/>
  <c r="I195" i="60"/>
  <c r="H195" i="60"/>
  <c r="G195" i="60"/>
  <c r="F195" i="60"/>
  <c r="E195" i="60"/>
  <c r="D195" i="60"/>
  <c r="C195" i="60" s="1"/>
  <c r="H194" i="60"/>
  <c r="C194" i="60"/>
  <c r="L193" i="60"/>
  <c r="K193" i="60"/>
  <c r="J193" i="60"/>
  <c r="I193" i="60"/>
  <c r="H193" i="60"/>
  <c r="G193" i="60"/>
  <c r="F193" i="60"/>
  <c r="E193" i="60"/>
  <c r="D193" i="60"/>
  <c r="C193" i="60" s="1"/>
  <c r="L192" i="60"/>
  <c r="K192" i="60"/>
  <c r="J192" i="60"/>
  <c r="I192" i="60"/>
  <c r="H192" i="60"/>
  <c r="G192" i="60"/>
  <c r="F192" i="60"/>
  <c r="E192" i="60"/>
  <c r="D192" i="60"/>
  <c r="C192" i="60" s="1"/>
  <c r="L191" i="60"/>
  <c r="K191" i="60"/>
  <c r="J191" i="60"/>
  <c r="I191" i="60"/>
  <c r="H191" i="60"/>
  <c r="G191" i="60"/>
  <c r="F191" i="60"/>
  <c r="E191" i="60"/>
  <c r="D191" i="60"/>
  <c r="C191" i="60" s="1"/>
  <c r="H190" i="60"/>
  <c r="C190" i="60"/>
  <c r="L189" i="60"/>
  <c r="K189" i="60"/>
  <c r="J189" i="60"/>
  <c r="I189" i="60"/>
  <c r="H189" i="60"/>
  <c r="G189" i="60"/>
  <c r="F189" i="60"/>
  <c r="E189" i="60"/>
  <c r="D189" i="60"/>
  <c r="C189" i="60" s="1"/>
  <c r="L188" i="60"/>
  <c r="K188" i="60"/>
  <c r="J188" i="60"/>
  <c r="I188" i="60"/>
  <c r="H188" i="60"/>
  <c r="G188" i="60"/>
  <c r="F188" i="60"/>
  <c r="E188" i="60"/>
  <c r="D188" i="60"/>
  <c r="C188" i="60" s="1"/>
  <c r="H187" i="60"/>
  <c r="C187" i="60"/>
  <c r="H186" i="60"/>
  <c r="C186" i="60"/>
  <c r="L185" i="60"/>
  <c r="K185" i="60"/>
  <c r="J185" i="60"/>
  <c r="I185" i="60"/>
  <c r="H185" i="60"/>
  <c r="G185" i="60"/>
  <c r="F185" i="60"/>
  <c r="E185" i="60"/>
  <c r="D185" i="60"/>
  <c r="C185" i="60" s="1"/>
  <c r="L184" i="60"/>
  <c r="K184" i="60"/>
  <c r="J184" i="60"/>
  <c r="I184" i="60"/>
  <c r="H184" i="60"/>
  <c r="G184" i="60"/>
  <c r="F184" i="60"/>
  <c r="E184" i="60"/>
  <c r="D184" i="60"/>
  <c r="C184" i="60" s="1"/>
  <c r="H183" i="60"/>
  <c r="C183" i="60"/>
  <c r="H182" i="60"/>
  <c r="C182" i="60"/>
  <c r="L181" i="60"/>
  <c r="K181" i="60"/>
  <c r="J181" i="60"/>
  <c r="I181" i="60"/>
  <c r="H181" i="60"/>
  <c r="G181" i="60"/>
  <c r="F181" i="60"/>
  <c r="E181" i="60"/>
  <c r="D181" i="60"/>
  <c r="C181" i="60" s="1"/>
  <c r="H180" i="60"/>
  <c r="C180" i="60"/>
  <c r="H179" i="60"/>
  <c r="C179" i="60"/>
  <c r="H178" i="60"/>
  <c r="C178" i="60"/>
  <c r="H177" i="60"/>
  <c r="C177" i="60"/>
  <c r="L176" i="60"/>
  <c r="K176" i="60"/>
  <c r="J176" i="60"/>
  <c r="I176" i="60"/>
  <c r="H176" i="60"/>
  <c r="G176" i="60"/>
  <c r="F176" i="60"/>
  <c r="E176" i="60"/>
  <c r="D176" i="60"/>
  <c r="C176" i="60" s="1"/>
  <c r="H175" i="60"/>
  <c r="C175" i="60"/>
  <c r="H174" i="60"/>
  <c r="C174" i="60"/>
  <c r="H173" i="60"/>
  <c r="C173" i="60"/>
  <c r="L172" i="60"/>
  <c r="K172" i="60"/>
  <c r="J172" i="60"/>
  <c r="I172" i="60"/>
  <c r="H172" i="60"/>
  <c r="G172" i="60"/>
  <c r="F172" i="60"/>
  <c r="E172" i="60"/>
  <c r="D172" i="60"/>
  <c r="C172" i="60" s="1"/>
  <c r="L171" i="60"/>
  <c r="K171" i="60"/>
  <c r="J171" i="60"/>
  <c r="I171" i="60"/>
  <c r="H171" i="60"/>
  <c r="G171" i="60"/>
  <c r="F171" i="60"/>
  <c r="E171" i="60"/>
  <c r="D171" i="60"/>
  <c r="C171" i="60" s="1"/>
  <c r="L170" i="60"/>
  <c r="K170" i="60"/>
  <c r="J170" i="60"/>
  <c r="I170" i="60"/>
  <c r="H170" i="60" s="1"/>
  <c r="G170" i="60"/>
  <c r="F170" i="60"/>
  <c r="E170" i="60"/>
  <c r="D170" i="60"/>
  <c r="C170" i="60"/>
  <c r="H169" i="60"/>
  <c r="C169" i="60"/>
  <c r="H168" i="60"/>
  <c r="C168" i="60"/>
  <c r="H167" i="60"/>
  <c r="C167" i="60"/>
  <c r="H166" i="60"/>
  <c r="C166" i="60"/>
  <c r="H165" i="60"/>
  <c r="C165" i="60"/>
  <c r="H164" i="60"/>
  <c r="C164" i="60"/>
  <c r="L163" i="60"/>
  <c r="K163" i="60"/>
  <c r="J163" i="60"/>
  <c r="I163" i="60"/>
  <c r="H163" i="60" s="1"/>
  <c r="G163" i="60"/>
  <c r="F163" i="60"/>
  <c r="E163" i="60"/>
  <c r="D163" i="60"/>
  <c r="C163" i="60"/>
  <c r="L162" i="60"/>
  <c r="K162" i="60"/>
  <c r="J162" i="60"/>
  <c r="I162" i="60"/>
  <c r="H162" i="60" s="1"/>
  <c r="G162" i="60"/>
  <c r="F162" i="60"/>
  <c r="E162" i="60"/>
  <c r="D162" i="60"/>
  <c r="C162" i="60"/>
  <c r="H161" i="60"/>
  <c r="C161" i="60"/>
  <c r="H160" i="60"/>
  <c r="C160" i="60"/>
  <c r="H159" i="60"/>
  <c r="C159" i="60"/>
  <c r="H158" i="60"/>
  <c r="C158" i="60"/>
  <c r="L157" i="60"/>
  <c r="K157" i="60"/>
  <c r="J157" i="60"/>
  <c r="I157" i="60"/>
  <c r="H157" i="60" s="1"/>
  <c r="G157" i="60"/>
  <c r="F157" i="60"/>
  <c r="E157" i="60"/>
  <c r="D157" i="60"/>
  <c r="C157" i="60"/>
  <c r="H156" i="60"/>
  <c r="C156" i="60"/>
  <c r="H155" i="60"/>
  <c r="C155" i="60"/>
  <c r="H154" i="60"/>
  <c r="C154" i="60"/>
  <c r="H153" i="60"/>
  <c r="C153" i="60"/>
  <c r="H152" i="60"/>
  <c r="C152" i="60"/>
  <c r="H151" i="60"/>
  <c r="C151" i="60"/>
  <c r="H150" i="60"/>
  <c r="C150" i="60"/>
  <c r="H149" i="60"/>
  <c r="C149" i="60"/>
  <c r="L148" i="60"/>
  <c r="K148" i="60"/>
  <c r="J148" i="60"/>
  <c r="I148" i="60"/>
  <c r="H148" i="60" s="1"/>
  <c r="G148" i="60"/>
  <c r="F148" i="60"/>
  <c r="E148" i="60"/>
  <c r="D148" i="60"/>
  <c r="C148" i="60"/>
  <c r="H147" i="60"/>
  <c r="C147" i="60"/>
  <c r="H146" i="60"/>
  <c r="C146" i="60"/>
  <c r="H145" i="60"/>
  <c r="C145" i="60"/>
  <c r="H144" i="60"/>
  <c r="C144" i="60"/>
  <c r="H143" i="60"/>
  <c r="C143" i="60"/>
  <c r="H142" i="60"/>
  <c r="C142" i="60"/>
  <c r="L141" i="60"/>
  <c r="K141" i="60"/>
  <c r="J141" i="60"/>
  <c r="I141" i="60"/>
  <c r="H141" i="60" s="1"/>
  <c r="G141" i="60"/>
  <c r="F141" i="60"/>
  <c r="E141" i="60"/>
  <c r="D141" i="60"/>
  <c r="C141" i="60"/>
  <c r="H140" i="60"/>
  <c r="C140" i="60"/>
  <c r="H139" i="60"/>
  <c r="C139" i="60"/>
  <c r="L138" i="60"/>
  <c r="K138" i="60"/>
  <c r="J138" i="60"/>
  <c r="I138" i="60"/>
  <c r="H138" i="60" s="1"/>
  <c r="G138" i="60"/>
  <c r="F138" i="60"/>
  <c r="E138" i="60"/>
  <c r="D138" i="60"/>
  <c r="C138" i="60"/>
  <c r="H137" i="60"/>
  <c r="C137" i="60"/>
  <c r="H136" i="60"/>
  <c r="C136" i="60"/>
  <c r="H135" i="60"/>
  <c r="C135" i="60"/>
  <c r="H134" i="60"/>
  <c r="C134" i="60"/>
  <c r="L133" i="60"/>
  <c r="K133" i="60"/>
  <c r="J133" i="60"/>
  <c r="I133" i="60"/>
  <c r="H133" i="60" s="1"/>
  <c r="G133" i="60"/>
  <c r="F133" i="60"/>
  <c r="E133" i="60"/>
  <c r="D133" i="60"/>
  <c r="C133" i="60"/>
  <c r="H132" i="60"/>
  <c r="C132" i="60"/>
  <c r="H131" i="60"/>
  <c r="C131" i="60"/>
  <c r="H130" i="60"/>
  <c r="C130" i="60"/>
  <c r="L129" i="60"/>
  <c r="K129" i="60"/>
  <c r="J129" i="60"/>
  <c r="I129" i="60"/>
  <c r="H129" i="60" s="1"/>
  <c r="G129" i="60"/>
  <c r="F129" i="60"/>
  <c r="E129" i="60"/>
  <c r="D129" i="60"/>
  <c r="C129" i="60"/>
  <c r="L128" i="60"/>
  <c r="K128" i="60"/>
  <c r="J128" i="60"/>
  <c r="I128" i="60"/>
  <c r="H128" i="60"/>
  <c r="G128" i="60"/>
  <c r="F128" i="60"/>
  <c r="E128" i="60"/>
  <c r="D128" i="60"/>
  <c r="C128" i="60" s="1"/>
  <c r="H127" i="60"/>
  <c r="C127" i="60"/>
  <c r="L126" i="60"/>
  <c r="K126" i="60"/>
  <c r="J126" i="60"/>
  <c r="I126" i="60"/>
  <c r="H126" i="60"/>
  <c r="G126" i="60"/>
  <c r="F126" i="60"/>
  <c r="E126" i="60"/>
  <c r="D126" i="60"/>
  <c r="C126" i="60"/>
  <c r="H125" i="60"/>
  <c r="C125" i="60"/>
  <c r="H124" i="60"/>
  <c r="C124" i="60"/>
  <c r="H123" i="60"/>
  <c r="C123" i="60"/>
  <c r="H122" i="60"/>
  <c r="C122" i="60"/>
  <c r="H121" i="60"/>
  <c r="C121" i="60"/>
  <c r="L120" i="60"/>
  <c r="K120" i="60"/>
  <c r="J120" i="60"/>
  <c r="I120" i="60"/>
  <c r="H120" i="60"/>
  <c r="G120" i="60"/>
  <c r="F120" i="60"/>
  <c r="E120" i="60"/>
  <c r="D120" i="60"/>
  <c r="C120" i="60" s="1"/>
  <c r="H119" i="60"/>
  <c r="C119" i="60"/>
  <c r="H118" i="60"/>
  <c r="C118" i="60"/>
  <c r="H117" i="60"/>
  <c r="C117" i="60"/>
  <c r="H116" i="60"/>
  <c r="C116" i="60"/>
  <c r="H115" i="60"/>
  <c r="C115" i="60"/>
  <c r="L114" i="60"/>
  <c r="K114" i="60"/>
  <c r="J114" i="60"/>
  <c r="I114" i="60"/>
  <c r="H114" i="60"/>
  <c r="G114" i="60"/>
  <c r="F114" i="60"/>
  <c r="E114" i="60"/>
  <c r="D114" i="60"/>
  <c r="C114" i="60" s="1"/>
  <c r="H113" i="60"/>
  <c r="C113" i="60"/>
  <c r="H112" i="60"/>
  <c r="C112" i="60"/>
  <c r="H111" i="60"/>
  <c r="C111" i="60"/>
  <c r="L110" i="60"/>
  <c r="K110" i="60"/>
  <c r="J110" i="60"/>
  <c r="I110" i="60"/>
  <c r="H110" i="60"/>
  <c r="G110" i="60"/>
  <c r="F110" i="60"/>
  <c r="E110" i="60"/>
  <c r="D110" i="60"/>
  <c r="C110" i="60" s="1"/>
  <c r="H109" i="60"/>
  <c r="C109" i="60"/>
  <c r="H108" i="60"/>
  <c r="C108" i="60"/>
  <c r="H107" i="60"/>
  <c r="C107" i="60"/>
  <c r="H106" i="60"/>
  <c r="C106" i="60"/>
  <c r="I105" i="60"/>
  <c r="H105" i="60" s="1"/>
  <c r="C105" i="60"/>
  <c r="H104" i="60"/>
  <c r="C104" i="60"/>
  <c r="H103" i="60"/>
  <c r="C103" i="60"/>
  <c r="H102" i="60"/>
  <c r="C102" i="60"/>
  <c r="L101" i="60"/>
  <c r="K101" i="60"/>
  <c r="J101" i="60"/>
  <c r="I101" i="60"/>
  <c r="H101" i="60" s="1"/>
  <c r="G101" i="60"/>
  <c r="F101" i="60"/>
  <c r="E101" i="60"/>
  <c r="D101" i="60"/>
  <c r="C101" i="60"/>
  <c r="H100" i="60"/>
  <c r="C100" i="60"/>
  <c r="H99" i="60"/>
  <c r="C99" i="60"/>
  <c r="H98" i="60"/>
  <c r="C98" i="60"/>
  <c r="H97" i="60"/>
  <c r="C97" i="60"/>
  <c r="H96" i="60"/>
  <c r="C96" i="60"/>
  <c r="H95" i="60"/>
  <c r="C95" i="60"/>
  <c r="H94" i="60"/>
  <c r="C94" i="60"/>
  <c r="L93" i="60"/>
  <c r="K93" i="60"/>
  <c r="J93" i="60"/>
  <c r="I93" i="60"/>
  <c r="H93" i="60" s="1"/>
  <c r="G93" i="60"/>
  <c r="F93" i="60"/>
  <c r="E93" i="60"/>
  <c r="D93" i="60"/>
  <c r="C93" i="60"/>
  <c r="H92" i="60"/>
  <c r="C92" i="60"/>
  <c r="H91" i="60"/>
  <c r="C91" i="60"/>
  <c r="I90" i="60"/>
  <c r="H90" i="60"/>
  <c r="C90" i="60"/>
  <c r="H89" i="60"/>
  <c r="C89" i="60"/>
  <c r="H88" i="60"/>
  <c r="C88" i="60"/>
  <c r="L87" i="60"/>
  <c r="K87" i="60"/>
  <c r="J87" i="60"/>
  <c r="I87" i="60"/>
  <c r="H87" i="60"/>
  <c r="G87" i="60"/>
  <c r="F87" i="60"/>
  <c r="E87" i="60"/>
  <c r="D87" i="60"/>
  <c r="C87" i="60" s="1"/>
  <c r="H86" i="60"/>
  <c r="C86" i="60"/>
  <c r="H85" i="60"/>
  <c r="C85" i="60"/>
  <c r="H84" i="60"/>
  <c r="C84" i="60"/>
  <c r="H83" i="60"/>
  <c r="C83" i="60"/>
  <c r="L82" i="60"/>
  <c r="K82" i="60"/>
  <c r="J82" i="60"/>
  <c r="I82" i="60"/>
  <c r="H82" i="60"/>
  <c r="G82" i="60"/>
  <c r="F82" i="60"/>
  <c r="E82" i="60"/>
  <c r="D82" i="60"/>
  <c r="C82" i="60" s="1"/>
  <c r="L81" i="60"/>
  <c r="K81" i="60"/>
  <c r="J81" i="60"/>
  <c r="I81" i="60"/>
  <c r="H81" i="60"/>
  <c r="G81" i="60"/>
  <c r="F81" i="60"/>
  <c r="E81" i="60"/>
  <c r="D81" i="60"/>
  <c r="C81" i="60"/>
  <c r="H80" i="60"/>
  <c r="C80" i="60"/>
  <c r="H79" i="60"/>
  <c r="C79" i="60"/>
  <c r="L78" i="60"/>
  <c r="K78" i="60"/>
  <c r="J78" i="60"/>
  <c r="I78" i="60"/>
  <c r="H78" i="60" s="1"/>
  <c r="G78" i="60"/>
  <c r="F78" i="60"/>
  <c r="E78" i="60"/>
  <c r="D78" i="60"/>
  <c r="C78" i="60"/>
  <c r="H77" i="60"/>
  <c r="C77" i="60"/>
  <c r="H76" i="60"/>
  <c r="C76" i="60"/>
  <c r="L75" i="60"/>
  <c r="K75" i="60"/>
  <c r="J75" i="60"/>
  <c r="I75" i="60"/>
  <c r="H75" i="60" s="1"/>
  <c r="G75" i="60"/>
  <c r="F75" i="60"/>
  <c r="E75" i="60"/>
  <c r="D75" i="60"/>
  <c r="C75" i="60"/>
  <c r="L74" i="60"/>
  <c r="K74" i="60"/>
  <c r="J74" i="60"/>
  <c r="I74" i="60"/>
  <c r="H74" i="60" s="1"/>
  <c r="G74" i="60"/>
  <c r="F74" i="60"/>
  <c r="E74" i="60"/>
  <c r="D74" i="60"/>
  <c r="C74" i="60" s="1"/>
  <c r="L73" i="60"/>
  <c r="K73" i="60"/>
  <c r="J73" i="60"/>
  <c r="I73" i="60"/>
  <c r="H73" i="60"/>
  <c r="G73" i="60"/>
  <c r="F73" i="60"/>
  <c r="E73" i="60"/>
  <c r="D73" i="60"/>
  <c r="C73" i="60" s="1"/>
  <c r="H72" i="60"/>
  <c r="C72" i="60"/>
  <c r="H71" i="60"/>
  <c r="C71" i="60"/>
  <c r="H70" i="60"/>
  <c r="C70" i="60"/>
  <c r="H69" i="60"/>
  <c r="C69" i="60"/>
  <c r="L68" i="60"/>
  <c r="K68" i="60"/>
  <c r="J68" i="60"/>
  <c r="I68" i="60"/>
  <c r="H68" i="60"/>
  <c r="G68" i="60"/>
  <c r="F68" i="60"/>
  <c r="E68" i="60"/>
  <c r="D68" i="60"/>
  <c r="C68" i="60" s="1"/>
  <c r="H67" i="60"/>
  <c r="C67" i="60"/>
  <c r="L66" i="60"/>
  <c r="K66" i="60"/>
  <c r="J66" i="60"/>
  <c r="I66" i="60"/>
  <c r="H66" i="60"/>
  <c r="G66" i="60"/>
  <c r="F66" i="60"/>
  <c r="E66" i="60"/>
  <c r="D66" i="60"/>
  <c r="C66" i="60" s="1"/>
  <c r="H65" i="60"/>
  <c r="C65" i="60"/>
  <c r="H64" i="60"/>
  <c r="C64" i="60"/>
  <c r="H63" i="60"/>
  <c r="C63" i="60"/>
  <c r="H62" i="60"/>
  <c r="C62" i="60"/>
  <c r="H61" i="60"/>
  <c r="C61" i="60"/>
  <c r="H60" i="60"/>
  <c r="C60" i="60"/>
  <c r="H59" i="60"/>
  <c r="C59" i="60"/>
  <c r="H58" i="60"/>
  <c r="C58" i="60"/>
  <c r="L57" i="60"/>
  <c r="K57" i="60"/>
  <c r="J57" i="60"/>
  <c r="I57" i="60"/>
  <c r="H57" i="60"/>
  <c r="G57" i="60"/>
  <c r="F57" i="60"/>
  <c r="E57" i="60"/>
  <c r="D57" i="60"/>
  <c r="C57" i="60" s="1"/>
  <c r="H56" i="60"/>
  <c r="C56" i="60"/>
  <c r="H55" i="60"/>
  <c r="C55" i="60"/>
  <c r="L54" i="60"/>
  <c r="K54" i="60"/>
  <c r="J54" i="60"/>
  <c r="I54" i="60"/>
  <c r="H54" i="60"/>
  <c r="G54" i="60"/>
  <c r="F54" i="60"/>
  <c r="E54" i="60"/>
  <c r="D54" i="60"/>
  <c r="C54" i="60" s="1"/>
  <c r="L53" i="60"/>
  <c r="K53" i="60"/>
  <c r="J53" i="60"/>
  <c r="I53" i="60"/>
  <c r="H53" i="60"/>
  <c r="G53" i="60"/>
  <c r="F53" i="60"/>
  <c r="E53" i="60"/>
  <c r="D53" i="60"/>
  <c r="C53" i="60" s="1"/>
  <c r="L52" i="60"/>
  <c r="K52" i="60"/>
  <c r="J52" i="60"/>
  <c r="I52" i="60"/>
  <c r="H52" i="60"/>
  <c r="G52" i="60"/>
  <c r="F52" i="60"/>
  <c r="E52" i="60"/>
  <c r="D52" i="60"/>
  <c r="C52" i="60"/>
  <c r="L51" i="60"/>
  <c r="K51" i="60"/>
  <c r="J51" i="60"/>
  <c r="I51" i="60"/>
  <c r="H51" i="60" s="1"/>
  <c r="G51" i="60"/>
  <c r="F51" i="60"/>
  <c r="E51" i="60"/>
  <c r="D51" i="60"/>
  <c r="C51" i="60"/>
  <c r="L50" i="60"/>
  <c r="K50" i="60"/>
  <c r="J50" i="60"/>
  <c r="J300" i="60" s="1"/>
  <c r="I50" i="60"/>
  <c r="H50" i="60" s="1"/>
  <c r="G50" i="60"/>
  <c r="F50" i="60"/>
  <c r="E50" i="60"/>
  <c r="E300" i="60" s="1"/>
  <c r="D50" i="60"/>
  <c r="D300" i="60" s="1"/>
  <c r="C50" i="60"/>
  <c r="L49" i="60"/>
  <c r="K49" i="60"/>
  <c r="J49" i="60"/>
  <c r="I49" i="60"/>
  <c r="H49" i="60" s="1"/>
  <c r="G49" i="60"/>
  <c r="F49" i="60"/>
  <c r="E49" i="60"/>
  <c r="D49" i="60"/>
  <c r="C49" i="60"/>
  <c r="H46" i="60"/>
  <c r="C46" i="60"/>
  <c r="H45" i="60"/>
  <c r="C45" i="60"/>
  <c r="L44" i="60"/>
  <c r="L300" i="60" s="1"/>
  <c r="H44" i="60"/>
  <c r="G44" i="60"/>
  <c r="G300" i="60" s="1"/>
  <c r="C44" i="60"/>
  <c r="H43" i="60"/>
  <c r="C43" i="60"/>
  <c r="I42" i="60"/>
  <c r="H42" i="60"/>
  <c r="D42" i="60"/>
  <c r="C42" i="60"/>
  <c r="H41" i="60"/>
  <c r="C41" i="60"/>
  <c r="H40" i="60"/>
  <c r="C40" i="60"/>
  <c r="H39" i="60"/>
  <c r="C39" i="60"/>
  <c r="H38" i="60"/>
  <c r="C38" i="60"/>
  <c r="K37" i="60"/>
  <c r="H37" i="60"/>
  <c r="F37" i="60"/>
  <c r="C37" i="60"/>
  <c r="H36" i="60"/>
  <c r="C36" i="60"/>
  <c r="H35" i="60"/>
  <c r="C35" i="60"/>
  <c r="K34" i="60"/>
  <c r="H34" i="60"/>
  <c r="F34" i="60"/>
  <c r="C34" i="60"/>
  <c r="H33" i="60"/>
  <c r="C33" i="60"/>
  <c r="K32" i="60"/>
  <c r="H32" i="60"/>
  <c r="F32" i="60"/>
  <c r="C32" i="60"/>
  <c r="H31" i="60"/>
  <c r="C31" i="60"/>
  <c r="H30" i="60"/>
  <c r="C30" i="60"/>
  <c r="H29" i="60"/>
  <c r="C29" i="60"/>
  <c r="K28" i="60"/>
  <c r="H28" i="60"/>
  <c r="F28" i="60"/>
  <c r="C28" i="60"/>
  <c r="K27" i="60"/>
  <c r="K300" i="60" s="1"/>
  <c r="H27" i="60"/>
  <c r="F27" i="60"/>
  <c r="F300" i="60" s="1"/>
  <c r="H26" i="60"/>
  <c r="C26" i="60"/>
  <c r="H25" i="60"/>
  <c r="C25" i="60"/>
  <c r="H24" i="60"/>
  <c r="C24" i="60"/>
  <c r="H23" i="60"/>
  <c r="C23" i="60"/>
  <c r="L22" i="60"/>
  <c r="L303" i="60" s="1"/>
  <c r="L302" i="60" s="1"/>
  <c r="K22" i="60"/>
  <c r="K303" i="60" s="1"/>
  <c r="K302" i="60" s="1"/>
  <c r="J22" i="60"/>
  <c r="J303" i="60" s="1"/>
  <c r="J302" i="60" s="1"/>
  <c r="I22" i="60"/>
  <c r="I303" i="60" s="1"/>
  <c r="I302" i="60" s="1"/>
  <c r="H22" i="60"/>
  <c r="H303" i="60" s="1"/>
  <c r="H302" i="60" s="1"/>
  <c r="G22" i="60"/>
  <c r="G303" i="60" s="1"/>
  <c r="G302" i="60" s="1"/>
  <c r="F22" i="60"/>
  <c r="F303" i="60" s="1"/>
  <c r="F302" i="60" s="1"/>
  <c r="E22" i="60"/>
  <c r="E303" i="60" s="1"/>
  <c r="E302" i="60" s="1"/>
  <c r="D22" i="60"/>
  <c r="D303" i="60" s="1"/>
  <c r="D302" i="60" s="1"/>
  <c r="L21" i="60"/>
  <c r="K21" i="60"/>
  <c r="J21" i="60"/>
  <c r="I21" i="60"/>
  <c r="H21" i="60"/>
  <c r="G21" i="60"/>
  <c r="F21" i="60"/>
  <c r="E21" i="60"/>
  <c r="D21" i="60"/>
  <c r="C21" i="60" s="1"/>
  <c r="C300" i="60" l="1"/>
  <c r="H298" i="60"/>
  <c r="C22" i="60"/>
  <c r="C27" i="60"/>
  <c r="C295" i="60"/>
  <c r="C298" i="60" s="1"/>
  <c r="I300" i="60"/>
  <c r="H300" i="60" s="1"/>
  <c r="C303" i="60" l="1"/>
  <c r="C302" i="60" s="1"/>
  <c r="H315" i="59" l="1"/>
  <c r="C315" i="59"/>
  <c r="H313" i="59"/>
  <c r="C313" i="59"/>
  <c r="H311" i="59"/>
  <c r="C311" i="59"/>
  <c r="H310" i="59"/>
  <c r="C310" i="59"/>
  <c r="H309" i="59"/>
  <c r="C309" i="59"/>
  <c r="H308" i="59"/>
  <c r="C308" i="59"/>
  <c r="H307" i="59"/>
  <c r="C307" i="59"/>
  <c r="H306" i="59"/>
  <c r="C306" i="59"/>
  <c r="L305" i="59"/>
  <c r="K305" i="59"/>
  <c r="J305" i="59"/>
  <c r="I305" i="59"/>
  <c r="H305" i="59"/>
  <c r="G305" i="59"/>
  <c r="F305" i="59"/>
  <c r="E305" i="59"/>
  <c r="D305" i="59"/>
  <c r="C305" i="59"/>
  <c r="H297" i="59"/>
  <c r="C297" i="59"/>
  <c r="H296" i="59"/>
  <c r="C296" i="59"/>
  <c r="L295" i="59"/>
  <c r="L298" i="59" s="1"/>
  <c r="K295" i="59"/>
  <c r="K298" i="59" s="1"/>
  <c r="J295" i="59"/>
  <c r="J298" i="59" s="1"/>
  <c r="I295" i="59"/>
  <c r="I298" i="59" s="1"/>
  <c r="H295" i="59"/>
  <c r="G295" i="59"/>
  <c r="G298" i="59" s="1"/>
  <c r="F295" i="59"/>
  <c r="F298" i="59" s="1"/>
  <c r="E295" i="59"/>
  <c r="E298" i="59" s="1"/>
  <c r="D295" i="59"/>
  <c r="D298" i="59" s="1"/>
  <c r="H294" i="59"/>
  <c r="C294" i="59"/>
  <c r="H293" i="59"/>
  <c r="C293" i="59"/>
  <c r="H292" i="59"/>
  <c r="C292" i="59"/>
  <c r="H291" i="59"/>
  <c r="C291" i="59"/>
  <c r="L290" i="59"/>
  <c r="K290" i="59"/>
  <c r="J290" i="59"/>
  <c r="I290" i="59"/>
  <c r="H290" i="59" s="1"/>
  <c r="G290" i="59"/>
  <c r="F290" i="59"/>
  <c r="E290" i="59"/>
  <c r="D290" i="59"/>
  <c r="C290" i="59"/>
  <c r="H289" i="59"/>
  <c r="C289" i="59"/>
  <c r="H288" i="59"/>
  <c r="C288" i="59"/>
  <c r="H287" i="59"/>
  <c r="C287" i="59"/>
  <c r="L286" i="59"/>
  <c r="K286" i="59"/>
  <c r="J286" i="59"/>
  <c r="I286" i="59"/>
  <c r="H286" i="59" s="1"/>
  <c r="G286" i="59"/>
  <c r="F286" i="59"/>
  <c r="E286" i="59"/>
  <c r="D286" i="59"/>
  <c r="C286" i="59"/>
  <c r="H285" i="59"/>
  <c r="C285" i="59"/>
  <c r="L284" i="59"/>
  <c r="K284" i="59"/>
  <c r="J284" i="59"/>
  <c r="I284" i="59"/>
  <c r="H284" i="59" s="1"/>
  <c r="G284" i="59"/>
  <c r="F284" i="59"/>
  <c r="E284" i="59"/>
  <c r="D284" i="59"/>
  <c r="C284" i="59"/>
  <c r="L283" i="59"/>
  <c r="K283" i="59"/>
  <c r="J283" i="59"/>
  <c r="I283" i="59"/>
  <c r="H283" i="59" s="1"/>
  <c r="G283" i="59"/>
  <c r="F283" i="59"/>
  <c r="E283" i="59"/>
  <c r="D283" i="59"/>
  <c r="C283" i="59"/>
  <c r="H282" i="59"/>
  <c r="C282" i="59"/>
  <c r="H281" i="59"/>
  <c r="C281" i="59"/>
  <c r="H280" i="59"/>
  <c r="C280" i="59"/>
  <c r="L279" i="59"/>
  <c r="K279" i="59"/>
  <c r="J279" i="59"/>
  <c r="I279" i="59"/>
  <c r="H279" i="59" s="1"/>
  <c r="G279" i="59"/>
  <c r="F279" i="59"/>
  <c r="E279" i="59"/>
  <c r="D279" i="59"/>
  <c r="C279" i="59"/>
  <c r="H278" i="59"/>
  <c r="C278" i="59"/>
  <c r="H277" i="59"/>
  <c r="C277" i="59"/>
  <c r="H276" i="59"/>
  <c r="C276" i="59"/>
  <c r="L275" i="59"/>
  <c r="K275" i="59"/>
  <c r="J275" i="59"/>
  <c r="I275" i="59"/>
  <c r="H275" i="59" s="1"/>
  <c r="G275" i="59"/>
  <c r="F275" i="59"/>
  <c r="E275" i="59"/>
  <c r="D275" i="59"/>
  <c r="C275" i="59"/>
  <c r="L274" i="59"/>
  <c r="K274" i="59"/>
  <c r="J274" i="59"/>
  <c r="I274" i="59"/>
  <c r="H274" i="59" s="1"/>
  <c r="G274" i="59"/>
  <c r="F274" i="59"/>
  <c r="E274" i="59"/>
  <c r="D274" i="59"/>
  <c r="C274" i="59"/>
  <c r="H273" i="59"/>
  <c r="C273" i="59"/>
  <c r="H272" i="59"/>
  <c r="C272" i="59"/>
  <c r="H271" i="59"/>
  <c r="C271" i="59"/>
  <c r="L270" i="59"/>
  <c r="K270" i="59"/>
  <c r="J270" i="59"/>
  <c r="I270" i="59"/>
  <c r="H270" i="59" s="1"/>
  <c r="G270" i="59"/>
  <c r="F270" i="59"/>
  <c r="E270" i="59"/>
  <c r="D270" i="59"/>
  <c r="C270" i="59"/>
  <c r="H269" i="59"/>
  <c r="C269" i="59"/>
  <c r="H268" i="59"/>
  <c r="C268" i="59"/>
  <c r="L267" i="59"/>
  <c r="K267" i="59"/>
  <c r="J267" i="59"/>
  <c r="I267" i="59"/>
  <c r="H267" i="59" s="1"/>
  <c r="G267" i="59"/>
  <c r="F267" i="59"/>
  <c r="E267" i="59"/>
  <c r="D267" i="59"/>
  <c r="C267" i="59"/>
  <c r="L266" i="59"/>
  <c r="K266" i="59"/>
  <c r="J266" i="59"/>
  <c r="I266" i="59"/>
  <c r="H266" i="59" s="1"/>
  <c r="G266" i="59"/>
  <c r="F266" i="59"/>
  <c r="E266" i="59"/>
  <c r="D266" i="59"/>
  <c r="C266" i="59"/>
  <c r="H265" i="59"/>
  <c r="C265" i="59"/>
  <c r="H264" i="59"/>
  <c r="C264" i="59"/>
  <c r="H263" i="59"/>
  <c r="C263" i="59"/>
  <c r="L262" i="59"/>
  <c r="K262" i="59"/>
  <c r="J262" i="59"/>
  <c r="I262" i="59"/>
  <c r="H262" i="59" s="1"/>
  <c r="G262" i="59"/>
  <c r="F262" i="59"/>
  <c r="E262" i="59"/>
  <c r="D262" i="59"/>
  <c r="C262" i="59"/>
  <c r="H261" i="59"/>
  <c r="C261" i="59"/>
  <c r="H260" i="59"/>
  <c r="C260" i="59"/>
  <c r="H259" i="59"/>
  <c r="C259" i="59"/>
  <c r="L258" i="59"/>
  <c r="K258" i="59"/>
  <c r="J258" i="59"/>
  <c r="I258" i="59"/>
  <c r="H258" i="59" s="1"/>
  <c r="G258" i="59"/>
  <c r="F258" i="59"/>
  <c r="E258" i="59"/>
  <c r="D258" i="59"/>
  <c r="C258" i="59"/>
  <c r="L257" i="59"/>
  <c r="K257" i="59"/>
  <c r="J257" i="59"/>
  <c r="I257" i="59"/>
  <c r="H257" i="59" s="1"/>
  <c r="G257" i="59"/>
  <c r="F257" i="59"/>
  <c r="E257" i="59"/>
  <c r="D257" i="59"/>
  <c r="C257" i="59" s="1"/>
  <c r="H256" i="59"/>
  <c r="C256" i="59"/>
  <c r="H255" i="59"/>
  <c r="C255" i="59"/>
  <c r="H254" i="59"/>
  <c r="C254" i="59"/>
  <c r="H253" i="59"/>
  <c r="C253" i="59"/>
  <c r="H252" i="59"/>
  <c r="C252" i="59"/>
  <c r="L251" i="59"/>
  <c r="K251" i="59"/>
  <c r="J251" i="59"/>
  <c r="I251" i="59"/>
  <c r="H251" i="59"/>
  <c r="G251" i="59"/>
  <c r="F251" i="59"/>
  <c r="E251" i="59"/>
  <c r="D251" i="59"/>
  <c r="C251" i="59" s="1"/>
  <c r="L250" i="59"/>
  <c r="K250" i="59"/>
  <c r="J250" i="59"/>
  <c r="I250" i="59"/>
  <c r="H250" i="59"/>
  <c r="G250" i="59"/>
  <c r="F250" i="59"/>
  <c r="E250" i="59"/>
  <c r="D250" i="59"/>
  <c r="C250" i="59"/>
  <c r="H249" i="59"/>
  <c r="C249" i="59"/>
  <c r="H248" i="59"/>
  <c r="C248" i="59"/>
  <c r="H247" i="59"/>
  <c r="C247" i="59"/>
  <c r="H246" i="59"/>
  <c r="C246" i="59"/>
  <c r="L245" i="59"/>
  <c r="K245" i="59"/>
  <c r="J245" i="59"/>
  <c r="I245" i="59"/>
  <c r="H245" i="59" s="1"/>
  <c r="G245" i="59"/>
  <c r="F245" i="59"/>
  <c r="E245" i="59"/>
  <c r="D245" i="59"/>
  <c r="C245" i="59"/>
  <c r="H244" i="59"/>
  <c r="C244" i="59"/>
  <c r="H243" i="59"/>
  <c r="C243" i="59"/>
  <c r="H242" i="59"/>
  <c r="C242" i="59"/>
  <c r="H241" i="59"/>
  <c r="C241" i="59"/>
  <c r="H240" i="59"/>
  <c r="C240" i="59"/>
  <c r="H239" i="59"/>
  <c r="C239" i="59"/>
  <c r="H238" i="59"/>
  <c r="C238" i="59"/>
  <c r="L237" i="59"/>
  <c r="K237" i="59"/>
  <c r="J237" i="59"/>
  <c r="I237" i="59"/>
  <c r="H237" i="59" s="1"/>
  <c r="G237" i="59"/>
  <c r="F237" i="59"/>
  <c r="E237" i="59"/>
  <c r="D237" i="59"/>
  <c r="C237" i="59"/>
  <c r="H236" i="59"/>
  <c r="C236" i="59"/>
  <c r="H235" i="59"/>
  <c r="C235" i="59"/>
  <c r="L234" i="59"/>
  <c r="K234" i="59"/>
  <c r="J234" i="59"/>
  <c r="I234" i="59"/>
  <c r="H234" i="59" s="1"/>
  <c r="G234" i="59"/>
  <c r="F234" i="59"/>
  <c r="E234" i="59"/>
  <c r="D234" i="59"/>
  <c r="C234" i="59"/>
  <c r="H233" i="59"/>
  <c r="C233" i="59"/>
  <c r="L232" i="59"/>
  <c r="K232" i="59"/>
  <c r="J232" i="59"/>
  <c r="I232" i="59"/>
  <c r="H232" i="59" s="1"/>
  <c r="G232" i="59"/>
  <c r="F232" i="59"/>
  <c r="E232" i="59"/>
  <c r="D232" i="59"/>
  <c r="C232" i="59"/>
  <c r="L231" i="59"/>
  <c r="K231" i="59"/>
  <c r="J231" i="59"/>
  <c r="I231" i="59"/>
  <c r="H231" i="59"/>
  <c r="G231" i="59"/>
  <c r="F231" i="59"/>
  <c r="E231" i="59"/>
  <c r="D231" i="59"/>
  <c r="C231" i="59" s="1"/>
  <c r="H230" i="59"/>
  <c r="C230" i="59"/>
  <c r="L229" i="59"/>
  <c r="K229" i="59"/>
  <c r="J229" i="59"/>
  <c r="I229" i="59"/>
  <c r="H229" i="59"/>
  <c r="G229" i="59"/>
  <c r="F229" i="59"/>
  <c r="E229" i="59"/>
  <c r="D229" i="59"/>
  <c r="C229" i="59"/>
  <c r="H228" i="59"/>
  <c r="C228" i="59"/>
  <c r="L227" i="59"/>
  <c r="K227" i="59"/>
  <c r="J227" i="59"/>
  <c r="I227" i="59"/>
  <c r="H227" i="59" s="1"/>
  <c r="G227" i="59"/>
  <c r="F227" i="59"/>
  <c r="E227" i="59"/>
  <c r="D227" i="59"/>
  <c r="C227" i="59"/>
  <c r="H226" i="59"/>
  <c r="C226" i="59"/>
  <c r="H225" i="59"/>
  <c r="C225" i="59"/>
  <c r="L224" i="59"/>
  <c r="K224" i="59"/>
  <c r="J224" i="59"/>
  <c r="I224" i="59"/>
  <c r="H224" i="59" s="1"/>
  <c r="G224" i="59"/>
  <c r="F224" i="59"/>
  <c r="E224" i="59"/>
  <c r="D224" i="59"/>
  <c r="C224" i="59"/>
  <c r="H223" i="59"/>
  <c r="C223" i="59"/>
  <c r="H222" i="59"/>
  <c r="C222" i="59"/>
  <c r="H221" i="59"/>
  <c r="C221" i="59"/>
  <c r="H220" i="59"/>
  <c r="C220" i="59"/>
  <c r="H219" i="59"/>
  <c r="C219" i="59"/>
  <c r="H218" i="59"/>
  <c r="C218" i="59"/>
  <c r="H217" i="59"/>
  <c r="C217" i="59"/>
  <c r="H216" i="59"/>
  <c r="C216" i="59"/>
  <c r="H215" i="59"/>
  <c r="C215" i="59"/>
  <c r="H214" i="59"/>
  <c r="C214" i="59"/>
  <c r="L213" i="59"/>
  <c r="K213" i="59"/>
  <c r="J213" i="59"/>
  <c r="I213" i="59"/>
  <c r="H213" i="59" s="1"/>
  <c r="G213" i="59"/>
  <c r="F213" i="59"/>
  <c r="E213" i="59"/>
  <c r="D213" i="59"/>
  <c r="C213" i="59"/>
  <c r="H212" i="59"/>
  <c r="C212" i="59"/>
  <c r="H211" i="59"/>
  <c r="C211" i="59"/>
  <c r="H210" i="59"/>
  <c r="C210" i="59"/>
  <c r="H209" i="59"/>
  <c r="C209" i="59"/>
  <c r="H208" i="59"/>
  <c r="C208" i="59"/>
  <c r="H207" i="59"/>
  <c r="C207" i="59"/>
  <c r="H206" i="59"/>
  <c r="C206" i="59"/>
  <c r="H205" i="59"/>
  <c r="C205" i="59"/>
  <c r="H204" i="59"/>
  <c r="C204" i="59"/>
  <c r="H203" i="59"/>
  <c r="C203" i="59"/>
  <c r="L202" i="59"/>
  <c r="K202" i="59"/>
  <c r="J202" i="59"/>
  <c r="I202" i="59"/>
  <c r="H202" i="59" s="1"/>
  <c r="G202" i="59"/>
  <c r="F202" i="59"/>
  <c r="E202" i="59"/>
  <c r="D202" i="59"/>
  <c r="C202" i="59"/>
  <c r="L201" i="59"/>
  <c r="K201" i="59"/>
  <c r="J201" i="59"/>
  <c r="I201" i="59"/>
  <c r="H201" i="59" s="1"/>
  <c r="G201" i="59"/>
  <c r="F201" i="59"/>
  <c r="E201" i="59"/>
  <c r="D201" i="59"/>
  <c r="C201" i="59" s="1"/>
  <c r="H200" i="59"/>
  <c r="C200" i="59"/>
  <c r="H199" i="59"/>
  <c r="C199" i="59"/>
  <c r="H198" i="59"/>
  <c r="C198" i="59"/>
  <c r="H197" i="59"/>
  <c r="C197" i="59"/>
  <c r="H196" i="59"/>
  <c r="C196" i="59"/>
  <c r="L195" i="59"/>
  <c r="K195" i="59"/>
  <c r="J195" i="59"/>
  <c r="I195" i="59"/>
  <c r="H195" i="59"/>
  <c r="G195" i="59"/>
  <c r="F195" i="59"/>
  <c r="E195" i="59"/>
  <c r="D195" i="59"/>
  <c r="C195" i="59" s="1"/>
  <c r="H194" i="59"/>
  <c r="C194" i="59"/>
  <c r="L193" i="59"/>
  <c r="K193" i="59"/>
  <c r="J193" i="59"/>
  <c r="I193" i="59"/>
  <c r="H193" i="59"/>
  <c r="G193" i="59"/>
  <c r="F193" i="59"/>
  <c r="E193" i="59"/>
  <c r="D193" i="59"/>
  <c r="C193" i="59" s="1"/>
  <c r="L192" i="59"/>
  <c r="K192" i="59"/>
  <c r="J192" i="59"/>
  <c r="I192" i="59"/>
  <c r="H192" i="59"/>
  <c r="G192" i="59"/>
  <c r="F192" i="59"/>
  <c r="E192" i="59"/>
  <c r="D192" i="59"/>
  <c r="C192" i="59" s="1"/>
  <c r="L191" i="59"/>
  <c r="K191" i="59"/>
  <c r="J191" i="59"/>
  <c r="I191" i="59"/>
  <c r="H191" i="59"/>
  <c r="G191" i="59"/>
  <c r="F191" i="59"/>
  <c r="E191" i="59"/>
  <c r="D191" i="59"/>
  <c r="C191" i="59" s="1"/>
  <c r="H190" i="59"/>
  <c r="C190" i="59"/>
  <c r="L189" i="59"/>
  <c r="K189" i="59"/>
  <c r="J189" i="59"/>
  <c r="I189" i="59"/>
  <c r="H189" i="59"/>
  <c r="G189" i="59"/>
  <c r="F189" i="59"/>
  <c r="E189" i="59"/>
  <c r="D189" i="59"/>
  <c r="C189" i="59" s="1"/>
  <c r="L188" i="59"/>
  <c r="K188" i="59"/>
  <c r="J188" i="59"/>
  <c r="I188" i="59"/>
  <c r="H188" i="59"/>
  <c r="G188" i="59"/>
  <c r="F188" i="59"/>
  <c r="E188" i="59"/>
  <c r="D188" i="59"/>
  <c r="C188" i="59" s="1"/>
  <c r="H187" i="59"/>
  <c r="C187" i="59"/>
  <c r="H186" i="59"/>
  <c r="C186" i="59"/>
  <c r="L185" i="59"/>
  <c r="K185" i="59"/>
  <c r="J185" i="59"/>
  <c r="I185" i="59"/>
  <c r="H185" i="59"/>
  <c r="G185" i="59"/>
  <c r="F185" i="59"/>
  <c r="E185" i="59"/>
  <c r="D185" i="59"/>
  <c r="C185" i="59" s="1"/>
  <c r="L184" i="59"/>
  <c r="K184" i="59"/>
  <c r="J184" i="59"/>
  <c r="I184" i="59"/>
  <c r="H184" i="59"/>
  <c r="G184" i="59"/>
  <c r="F184" i="59"/>
  <c r="E184" i="59"/>
  <c r="D184" i="59"/>
  <c r="C184" i="59" s="1"/>
  <c r="H183" i="59"/>
  <c r="C183" i="59"/>
  <c r="H182" i="59"/>
  <c r="C182" i="59"/>
  <c r="L181" i="59"/>
  <c r="K181" i="59"/>
  <c r="J181" i="59"/>
  <c r="I181" i="59"/>
  <c r="H181" i="59" s="1"/>
  <c r="G181" i="59"/>
  <c r="F181" i="59"/>
  <c r="E181" i="59"/>
  <c r="D181" i="59"/>
  <c r="C181" i="59"/>
  <c r="H180" i="59"/>
  <c r="C180" i="59"/>
  <c r="H179" i="59"/>
  <c r="C179" i="59"/>
  <c r="H178" i="59"/>
  <c r="C178" i="59"/>
  <c r="H177" i="59"/>
  <c r="C177" i="59"/>
  <c r="L176" i="59"/>
  <c r="K176" i="59"/>
  <c r="J176" i="59"/>
  <c r="I176" i="59"/>
  <c r="H176" i="59" s="1"/>
  <c r="G176" i="59"/>
  <c r="F176" i="59"/>
  <c r="E176" i="59"/>
  <c r="D176" i="59"/>
  <c r="C176" i="59"/>
  <c r="H175" i="59"/>
  <c r="C175" i="59"/>
  <c r="H174" i="59"/>
  <c r="C174" i="59"/>
  <c r="H173" i="59"/>
  <c r="C173" i="59"/>
  <c r="L172" i="59"/>
  <c r="K172" i="59"/>
  <c r="J172" i="59"/>
  <c r="I172" i="59"/>
  <c r="H172" i="59" s="1"/>
  <c r="G172" i="59"/>
  <c r="F172" i="59"/>
  <c r="E172" i="59"/>
  <c r="D172" i="59"/>
  <c r="C172" i="59"/>
  <c r="L171" i="59"/>
  <c r="K171" i="59"/>
  <c r="J171" i="59"/>
  <c r="I171" i="59"/>
  <c r="H171" i="59" s="1"/>
  <c r="G171" i="59"/>
  <c r="F171" i="59"/>
  <c r="E171" i="59"/>
  <c r="D171" i="59"/>
  <c r="C171" i="59"/>
  <c r="L170" i="59"/>
  <c r="K170" i="59"/>
  <c r="J170" i="59"/>
  <c r="I170" i="59"/>
  <c r="H170" i="59" s="1"/>
  <c r="G170" i="59"/>
  <c r="F170" i="59"/>
  <c r="E170" i="59"/>
  <c r="D170" i="59"/>
  <c r="C170" i="59"/>
  <c r="H169" i="59"/>
  <c r="C169" i="59"/>
  <c r="H168" i="59"/>
  <c r="C168" i="59"/>
  <c r="H167" i="59"/>
  <c r="C167" i="59"/>
  <c r="H166" i="59"/>
  <c r="C166" i="59"/>
  <c r="H165" i="59"/>
  <c r="C165" i="59"/>
  <c r="H164" i="59"/>
  <c r="C164" i="59"/>
  <c r="L163" i="59"/>
  <c r="K163" i="59"/>
  <c r="J163" i="59"/>
  <c r="I163" i="59"/>
  <c r="H163" i="59" s="1"/>
  <c r="G163" i="59"/>
  <c r="F163" i="59"/>
  <c r="E163" i="59"/>
  <c r="D163" i="59"/>
  <c r="C163" i="59"/>
  <c r="L162" i="59"/>
  <c r="K162" i="59"/>
  <c r="J162" i="59"/>
  <c r="I162" i="59"/>
  <c r="H162" i="59" s="1"/>
  <c r="G162" i="59"/>
  <c r="F162" i="59"/>
  <c r="E162" i="59"/>
  <c r="D162" i="59"/>
  <c r="C162" i="59"/>
  <c r="H161" i="59"/>
  <c r="C161" i="59"/>
  <c r="H160" i="59"/>
  <c r="C160" i="59"/>
  <c r="H159" i="59"/>
  <c r="C159" i="59"/>
  <c r="H158" i="59"/>
  <c r="C158" i="59"/>
  <c r="L157" i="59"/>
  <c r="K157" i="59"/>
  <c r="J157" i="59"/>
  <c r="I157" i="59"/>
  <c r="H157" i="59" s="1"/>
  <c r="G157" i="59"/>
  <c r="F157" i="59"/>
  <c r="E157" i="59"/>
  <c r="D157" i="59"/>
  <c r="C157" i="59"/>
  <c r="H156" i="59"/>
  <c r="C156" i="59"/>
  <c r="H155" i="59"/>
  <c r="C155" i="59"/>
  <c r="H154" i="59"/>
  <c r="C154" i="59"/>
  <c r="H153" i="59"/>
  <c r="C153" i="59"/>
  <c r="H152" i="59"/>
  <c r="C152" i="59"/>
  <c r="H151" i="59"/>
  <c r="C151" i="59"/>
  <c r="H150" i="59"/>
  <c r="C150" i="59"/>
  <c r="H149" i="59"/>
  <c r="C149" i="59"/>
  <c r="L148" i="59"/>
  <c r="K148" i="59"/>
  <c r="J148" i="59"/>
  <c r="I148" i="59"/>
  <c r="H148" i="59" s="1"/>
  <c r="G148" i="59"/>
  <c r="F148" i="59"/>
  <c r="E148" i="59"/>
  <c r="D148" i="59"/>
  <c r="C148" i="59"/>
  <c r="H147" i="59"/>
  <c r="C147" i="59"/>
  <c r="H146" i="59"/>
  <c r="C146" i="59"/>
  <c r="H145" i="59"/>
  <c r="C145" i="59"/>
  <c r="H144" i="59"/>
  <c r="C144" i="59"/>
  <c r="H143" i="59"/>
  <c r="C143" i="59"/>
  <c r="H142" i="59"/>
  <c r="C142" i="59"/>
  <c r="L141" i="59"/>
  <c r="K141" i="59"/>
  <c r="J141" i="59"/>
  <c r="I141" i="59"/>
  <c r="H141" i="59" s="1"/>
  <c r="G141" i="59"/>
  <c r="F141" i="59"/>
  <c r="E141" i="59"/>
  <c r="D141" i="59"/>
  <c r="C141" i="59"/>
  <c r="H140" i="59"/>
  <c r="C140" i="59"/>
  <c r="H139" i="59"/>
  <c r="C139" i="59"/>
  <c r="L138" i="59"/>
  <c r="K138" i="59"/>
  <c r="J138" i="59"/>
  <c r="I138" i="59"/>
  <c r="H138" i="59" s="1"/>
  <c r="G138" i="59"/>
  <c r="F138" i="59"/>
  <c r="E138" i="59"/>
  <c r="D138" i="59"/>
  <c r="C138" i="59"/>
  <c r="H137" i="59"/>
  <c r="C137" i="59"/>
  <c r="H136" i="59"/>
  <c r="C136" i="59"/>
  <c r="H135" i="59"/>
  <c r="C135" i="59"/>
  <c r="H134" i="59"/>
  <c r="C134" i="59"/>
  <c r="L133" i="59"/>
  <c r="K133" i="59"/>
  <c r="J133" i="59"/>
  <c r="I133" i="59"/>
  <c r="H133" i="59" s="1"/>
  <c r="G133" i="59"/>
  <c r="F133" i="59"/>
  <c r="E133" i="59"/>
  <c r="D133" i="59"/>
  <c r="C133" i="59"/>
  <c r="H132" i="59"/>
  <c r="C132" i="59"/>
  <c r="H131" i="59"/>
  <c r="C131" i="59"/>
  <c r="H130" i="59"/>
  <c r="C130" i="59"/>
  <c r="L129" i="59"/>
  <c r="K129" i="59"/>
  <c r="J129" i="59"/>
  <c r="I129" i="59"/>
  <c r="H129" i="59" s="1"/>
  <c r="G129" i="59"/>
  <c r="F129" i="59"/>
  <c r="E129" i="59"/>
  <c r="D129" i="59"/>
  <c r="C129" i="59"/>
  <c r="L128" i="59"/>
  <c r="K128" i="59"/>
  <c r="J128" i="59"/>
  <c r="I128" i="59"/>
  <c r="H128" i="59" s="1"/>
  <c r="G128" i="59"/>
  <c r="F128" i="59"/>
  <c r="E128" i="59"/>
  <c r="D128" i="59"/>
  <c r="C128" i="59" s="1"/>
  <c r="H127" i="59"/>
  <c r="C127" i="59"/>
  <c r="L126" i="59"/>
  <c r="K126" i="59"/>
  <c r="J126" i="59"/>
  <c r="I126" i="59"/>
  <c r="H126" i="59"/>
  <c r="G126" i="59"/>
  <c r="F126" i="59"/>
  <c r="E126" i="59"/>
  <c r="D126" i="59"/>
  <c r="C126" i="59"/>
  <c r="H125" i="59"/>
  <c r="C125" i="59"/>
  <c r="H124" i="59"/>
  <c r="C124" i="59"/>
  <c r="H123" i="59"/>
  <c r="C123" i="59"/>
  <c r="H122" i="59"/>
  <c r="C122" i="59"/>
  <c r="H121" i="59"/>
  <c r="C121" i="59"/>
  <c r="L120" i="59"/>
  <c r="K120" i="59"/>
  <c r="J120" i="59"/>
  <c r="I120" i="59"/>
  <c r="H120" i="59"/>
  <c r="G120" i="59"/>
  <c r="F120" i="59"/>
  <c r="E120" i="59"/>
  <c r="D120" i="59"/>
  <c r="C120" i="59" s="1"/>
  <c r="H119" i="59"/>
  <c r="C119" i="59"/>
  <c r="H118" i="59"/>
  <c r="C118" i="59"/>
  <c r="H117" i="59"/>
  <c r="C117" i="59"/>
  <c r="H116" i="59"/>
  <c r="C116" i="59"/>
  <c r="H115" i="59"/>
  <c r="C115" i="59"/>
  <c r="L114" i="59"/>
  <c r="K114" i="59"/>
  <c r="J114" i="59"/>
  <c r="I114" i="59"/>
  <c r="H114" i="59"/>
  <c r="G114" i="59"/>
  <c r="F114" i="59"/>
  <c r="E114" i="59"/>
  <c r="D114" i="59"/>
  <c r="C114" i="59" s="1"/>
  <c r="H113" i="59"/>
  <c r="C113" i="59"/>
  <c r="H112" i="59"/>
  <c r="C112" i="59"/>
  <c r="H111" i="59"/>
  <c r="C111" i="59"/>
  <c r="L110" i="59"/>
  <c r="K110" i="59"/>
  <c r="J110" i="59"/>
  <c r="I110" i="59"/>
  <c r="H110" i="59"/>
  <c r="G110" i="59"/>
  <c r="F110" i="59"/>
  <c r="E110" i="59"/>
  <c r="D110" i="59"/>
  <c r="C110" i="59" s="1"/>
  <c r="H109" i="59"/>
  <c r="C109" i="59"/>
  <c r="H108" i="59"/>
  <c r="C108" i="59"/>
  <c r="H107" i="59"/>
  <c r="C107" i="59"/>
  <c r="H106" i="59"/>
  <c r="C106" i="59"/>
  <c r="H105" i="59"/>
  <c r="C105" i="59"/>
  <c r="H104" i="59"/>
  <c r="C104" i="59"/>
  <c r="H103" i="59"/>
  <c r="C103" i="59"/>
  <c r="H102" i="59"/>
  <c r="C102" i="59"/>
  <c r="L101" i="59"/>
  <c r="K101" i="59"/>
  <c r="J101" i="59"/>
  <c r="I101" i="59"/>
  <c r="H101" i="59"/>
  <c r="G101" i="59"/>
  <c r="F101" i="59"/>
  <c r="E101" i="59"/>
  <c r="D101" i="59"/>
  <c r="C101" i="59" s="1"/>
  <c r="H100" i="59"/>
  <c r="C100" i="59"/>
  <c r="H99" i="59"/>
  <c r="C99" i="59"/>
  <c r="H98" i="59"/>
  <c r="C98" i="59"/>
  <c r="H97" i="59"/>
  <c r="C97" i="59"/>
  <c r="H96" i="59"/>
  <c r="C96" i="59"/>
  <c r="H95" i="59"/>
  <c r="C95" i="59"/>
  <c r="H94" i="59"/>
  <c r="C94" i="59"/>
  <c r="L93" i="59"/>
  <c r="K93" i="59"/>
  <c r="J93" i="59"/>
  <c r="I93" i="59"/>
  <c r="H93" i="59"/>
  <c r="G93" i="59"/>
  <c r="F93" i="59"/>
  <c r="E93" i="59"/>
  <c r="D93" i="59"/>
  <c r="C93" i="59" s="1"/>
  <c r="H92" i="59"/>
  <c r="C92" i="59"/>
  <c r="H91" i="59"/>
  <c r="C91" i="59"/>
  <c r="H90" i="59"/>
  <c r="C90" i="59"/>
  <c r="H89" i="59"/>
  <c r="C89" i="59"/>
  <c r="H88" i="59"/>
  <c r="C88" i="59"/>
  <c r="L87" i="59"/>
  <c r="K87" i="59"/>
  <c r="J87" i="59"/>
  <c r="I87" i="59"/>
  <c r="H87" i="59" s="1"/>
  <c r="G87" i="59"/>
  <c r="F87" i="59"/>
  <c r="E87" i="59"/>
  <c r="D87" i="59"/>
  <c r="C87" i="59"/>
  <c r="H86" i="59"/>
  <c r="C86" i="59"/>
  <c r="H85" i="59"/>
  <c r="C85" i="59"/>
  <c r="H84" i="59"/>
  <c r="C84" i="59"/>
  <c r="H83" i="59"/>
  <c r="C83" i="59"/>
  <c r="L82" i="59"/>
  <c r="K82" i="59"/>
  <c r="J82" i="59"/>
  <c r="I82" i="59"/>
  <c r="H82" i="59" s="1"/>
  <c r="G82" i="59"/>
  <c r="F82" i="59"/>
  <c r="E82" i="59"/>
  <c r="D82" i="59"/>
  <c r="C82" i="59"/>
  <c r="L81" i="59"/>
  <c r="K81" i="59"/>
  <c r="J81" i="59"/>
  <c r="I81" i="59"/>
  <c r="H81" i="59" s="1"/>
  <c r="G81" i="59"/>
  <c r="F81" i="59"/>
  <c r="E81" i="59"/>
  <c r="D81" i="59"/>
  <c r="C81" i="59"/>
  <c r="H80" i="59"/>
  <c r="C80" i="59"/>
  <c r="H79" i="59"/>
  <c r="C79" i="59"/>
  <c r="L78" i="59"/>
  <c r="K78" i="59"/>
  <c r="J78" i="59"/>
  <c r="I78" i="59"/>
  <c r="H78" i="59" s="1"/>
  <c r="G78" i="59"/>
  <c r="F78" i="59"/>
  <c r="E78" i="59"/>
  <c r="D78" i="59"/>
  <c r="C78" i="59"/>
  <c r="H77" i="59"/>
  <c r="C77" i="59"/>
  <c r="H76" i="59"/>
  <c r="C76" i="59"/>
  <c r="L75" i="59"/>
  <c r="K75" i="59"/>
  <c r="J75" i="59"/>
  <c r="I75" i="59"/>
  <c r="H75" i="59" s="1"/>
  <c r="G75" i="59"/>
  <c r="F75" i="59"/>
  <c r="E75" i="59"/>
  <c r="D75" i="59"/>
  <c r="C75" i="59"/>
  <c r="L74" i="59"/>
  <c r="K74" i="59"/>
  <c r="J74" i="59"/>
  <c r="I74" i="59"/>
  <c r="H74" i="59" s="1"/>
  <c r="G74" i="59"/>
  <c r="F74" i="59"/>
  <c r="E74" i="59"/>
  <c r="D74" i="59"/>
  <c r="C74" i="59"/>
  <c r="L73" i="59"/>
  <c r="K73" i="59"/>
  <c r="J73" i="59"/>
  <c r="I73" i="59"/>
  <c r="H73" i="59" s="1"/>
  <c r="G73" i="59"/>
  <c r="F73" i="59"/>
  <c r="E73" i="59"/>
  <c r="D73" i="59"/>
  <c r="C73" i="59"/>
  <c r="H72" i="59"/>
  <c r="C72" i="59"/>
  <c r="H71" i="59"/>
  <c r="C71" i="59"/>
  <c r="H70" i="59"/>
  <c r="C70" i="59"/>
  <c r="H69" i="59"/>
  <c r="C69" i="59"/>
  <c r="L68" i="59"/>
  <c r="K68" i="59"/>
  <c r="J68" i="59"/>
  <c r="I68" i="59"/>
  <c r="H68" i="59" s="1"/>
  <c r="G68" i="59"/>
  <c r="F68" i="59"/>
  <c r="E68" i="59"/>
  <c r="D68" i="59"/>
  <c r="C68" i="59"/>
  <c r="H67" i="59"/>
  <c r="C67" i="59"/>
  <c r="L66" i="59"/>
  <c r="K66" i="59"/>
  <c r="J66" i="59"/>
  <c r="I66" i="59"/>
  <c r="H66" i="59" s="1"/>
  <c r="G66" i="59"/>
  <c r="F66" i="59"/>
  <c r="E66" i="59"/>
  <c r="D66" i="59"/>
  <c r="C66" i="59"/>
  <c r="H65" i="59"/>
  <c r="C65" i="59"/>
  <c r="H64" i="59"/>
  <c r="C64" i="59"/>
  <c r="H63" i="59"/>
  <c r="C63" i="59"/>
  <c r="H62" i="59"/>
  <c r="C62" i="59"/>
  <c r="H61" i="59"/>
  <c r="C61" i="59"/>
  <c r="H60" i="59"/>
  <c r="C60" i="59"/>
  <c r="H59" i="59"/>
  <c r="C59" i="59"/>
  <c r="H58" i="59"/>
  <c r="C58" i="59"/>
  <c r="L57" i="59"/>
  <c r="K57" i="59"/>
  <c r="J57" i="59"/>
  <c r="I57" i="59"/>
  <c r="H57" i="59" s="1"/>
  <c r="G57" i="59"/>
  <c r="F57" i="59"/>
  <c r="E57" i="59"/>
  <c r="D57" i="59"/>
  <c r="C57" i="59"/>
  <c r="H56" i="59"/>
  <c r="C56" i="59"/>
  <c r="H55" i="59"/>
  <c r="C55" i="59"/>
  <c r="L54" i="59"/>
  <c r="K54" i="59"/>
  <c r="J54" i="59"/>
  <c r="I54" i="59"/>
  <c r="H54" i="59" s="1"/>
  <c r="G54" i="59"/>
  <c r="F54" i="59"/>
  <c r="E54" i="59"/>
  <c r="D54" i="59"/>
  <c r="C54" i="59"/>
  <c r="L53" i="59"/>
  <c r="K53" i="59"/>
  <c r="J53" i="59"/>
  <c r="I53" i="59"/>
  <c r="H53" i="59" s="1"/>
  <c r="G53" i="59"/>
  <c r="F53" i="59"/>
  <c r="E53" i="59"/>
  <c r="D53" i="59"/>
  <c r="C53" i="59"/>
  <c r="L52" i="59"/>
  <c r="K52" i="59"/>
  <c r="J52" i="59"/>
  <c r="I52" i="59"/>
  <c r="H52" i="59" s="1"/>
  <c r="G52" i="59"/>
  <c r="F52" i="59"/>
  <c r="E52" i="59"/>
  <c r="D52" i="59"/>
  <c r="C52" i="59"/>
  <c r="L51" i="59"/>
  <c r="K51" i="59"/>
  <c r="J51" i="59"/>
  <c r="I51" i="59"/>
  <c r="H51" i="59" s="1"/>
  <c r="G51" i="59"/>
  <c r="F51" i="59"/>
  <c r="E51" i="59"/>
  <c r="D51" i="59"/>
  <c r="C51" i="59"/>
  <c r="L50" i="59"/>
  <c r="K50" i="59"/>
  <c r="J50" i="59"/>
  <c r="J300" i="59" s="1"/>
  <c r="I50" i="59"/>
  <c r="I300" i="59" s="1"/>
  <c r="H300" i="59" s="1"/>
  <c r="H50" i="59"/>
  <c r="G50" i="59"/>
  <c r="F50" i="59"/>
  <c r="E50" i="59"/>
  <c r="E300" i="59" s="1"/>
  <c r="D50" i="59"/>
  <c r="D300" i="59" s="1"/>
  <c r="L49" i="59"/>
  <c r="K49" i="59"/>
  <c r="J49" i="59"/>
  <c r="I49" i="59"/>
  <c r="H49" i="59" s="1"/>
  <c r="G49" i="59"/>
  <c r="F49" i="59"/>
  <c r="E49" i="59"/>
  <c r="D49" i="59"/>
  <c r="C49" i="59"/>
  <c r="H46" i="59"/>
  <c r="C46" i="59"/>
  <c r="H45" i="59"/>
  <c r="C45" i="59"/>
  <c r="L44" i="59"/>
  <c r="L300" i="59" s="1"/>
  <c r="H44" i="59"/>
  <c r="G44" i="59"/>
  <c r="G300" i="59" s="1"/>
  <c r="C44" i="59"/>
  <c r="H43" i="59"/>
  <c r="C43" i="59"/>
  <c r="I42" i="59"/>
  <c r="H42" i="59"/>
  <c r="D42" i="59"/>
  <c r="C42" i="59"/>
  <c r="H41" i="59"/>
  <c r="C41" i="59"/>
  <c r="H40" i="59"/>
  <c r="C40" i="59"/>
  <c r="H39" i="59"/>
  <c r="C39" i="59"/>
  <c r="H38" i="59"/>
  <c r="C38" i="59"/>
  <c r="K37" i="59"/>
  <c r="H37" i="59"/>
  <c r="F37" i="59"/>
  <c r="C37" i="59"/>
  <c r="H36" i="59"/>
  <c r="C36" i="59"/>
  <c r="H35" i="59"/>
  <c r="C35" i="59"/>
  <c r="K34" i="59"/>
  <c r="H34" i="59"/>
  <c r="F34" i="59"/>
  <c r="C34" i="59"/>
  <c r="H33" i="59"/>
  <c r="C33" i="59"/>
  <c r="K32" i="59"/>
  <c r="H32" i="59"/>
  <c r="F32" i="59"/>
  <c r="C32" i="59"/>
  <c r="H31" i="59"/>
  <c r="C31" i="59"/>
  <c r="H30" i="59"/>
  <c r="C30" i="59"/>
  <c r="H29" i="59"/>
  <c r="C29" i="59"/>
  <c r="K28" i="59"/>
  <c r="H28" i="59"/>
  <c r="F28" i="59"/>
  <c r="C28" i="59"/>
  <c r="K27" i="59"/>
  <c r="K300" i="59" s="1"/>
  <c r="H27" i="59"/>
  <c r="F27" i="59"/>
  <c r="F300" i="59" s="1"/>
  <c r="H26" i="59"/>
  <c r="C26" i="59"/>
  <c r="J25" i="59"/>
  <c r="I25" i="59"/>
  <c r="H25" i="59" s="1"/>
  <c r="C25" i="59"/>
  <c r="H24" i="59"/>
  <c r="C24" i="59"/>
  <c r="H23" i="59"/>
  <c r="C23" i="59"/>
  <c r="L22" i="59"/>
  <c r="L303" i="59" s="1"/>
  <c r="L302" i="59" s="1"/>
  <c r="K22" i="59"/>
  <c r="K303" i="59" s="1"/>
  <c r="K302" i="59" s="1"/>
  <c r="J22" i="59"/>
  <c r="J303" i="59" s="1"/>
  <c r="J302" i="59" s="1"/>
  <c r="I22" i="59"/>
  <c r="H22" i="59" s="1"/>
  <c r="H303" i="59" s="1"/>
  <c r="H302" i="59" s="1"/>
  <c r="G22" i="59"/>
  <c r="G303" i="59" s="1"/>
  <c r="G302" i="59" s="1"/>
  <c r="F22" i="59"/>
  <c r="F303" i="59" s="1"/>
  <c r="F302" i="59" s="1"/>
  <c r="E22" i="59"/>
  <c r="E303" i="59" s="1"/>
  <c r="E302" i="59" s="1"/>
  <c r="D22" i="59"/>
  <c r="D303" i="59" s="1"/>
  <c r="D302" i="59" s="1"/>
  <c r="C22" i="59"/>
  <c r="L21" i="59"/>
  <c r="K21" i="59"/>
  <c r="J21" i="59"/>
  <c r="I21" i="59"/>
  <c r="H21" i="59" s="1"/>
  <c r="G21" i="59"/>
  <c r="F21" i="59"/>
  <c r="E21" i="59"/>
  <c r="D21" i="59"/>
  <c r="C21" i="59"/>
  <c r="H315" i="58"/>
  <c r="C315" i="58"/>
  <c r="H313" i="58"/>
  <c r="C313" i="58"/>
  <c r="H311" i="58"/>
  <c r="C311" i="58"/>
  <c r="H310" i="58"/>
  <c r="C310" i="58"/>
  <c r="H309" i="58"/>
  <c r="C309" i="58"/>
  <c r="H308" i="58"/>
  <c r="C308" i="58"/>
  <c r="H307" i="58"/>
  <c r="C307" i="58"/>
  <c r="H306" i="58"/>
  <c r="C306" i="58"/>
  <c r="L305" i="58"/>
  <c r="K305" i="58"/>
  <c r="J305" i="58"/>
  <c r="I305" i="58"/>
  <c r="H305" i="58"/>
  <c r="G305" i="58"/>
  <c r="F305" i="58"/>
  <c r="E305" i="58"/>
  <c r="D305" i="58"/>
  <c r="C305" i="58"/>
  <c r="H297" i="58"/>
  <c r="C297" i="58"/>
  <c r="H296" i="58"/>
  <c r="C296" i="58"/>
  <c r="L295" i="58"/>
  <c r="K295" i="58"/>
  <c r="J295" i="58"/>
  <c r="I295" i="58"/>
  <c r="H295" i="58"/>
  <c r="G295" i="58"/>
  <c r="F295" i="58"/>
  <c r="E295" i="58"/>
  <c r="D295" i="58"/>
  <c r="H294" i="58"/>
  <c r="C294" i="58"/>
  <c r="H293" i="58"/>
  <c r="C293" i="58"/>
  <c r="H292" i="58"/>
  <c r="C292" i="58"/>
  <c r="H291" i="58"/>
  <c r="C291" i="58"/>
  <c r="L290" i="58"/>
  <c r="K290" i="58"/>
  <c r="J290" i="58"/>
  <c r="I290" i="58"/>
  <c r="H290" i="58" s="1"/>
  <c r="G290" i="58"/>
  <c r="F290" i="58"/>
  <c r="E290" i="58"/>
  <c r="D290" i="58"/>
  <c r="C290" i="58"/>
  <c r="H289" i="58"/>
  <c r="C289" i="58"/>
  <c r="H288" i="58"/>
  <c r="C288" i="58"/>
  <c r="H287" i="58"/>
  <c r="C287" i="58"/>
  <c r="L286" i="58"/>
  <c r="K286" i="58"/>
  <c r="J286" i="58"/>
  <c r="I286" i="58"/>
  <c r="H286" i="58" s="1"/>
  <c r="G286" i="58"/>
  <c r="F286" i="58"/>
  <c r="E286" i="58"/>
  <c r="D286" i="58"/>
  <c r="C286" i="58"/>
  <c r="H285" i="58"/>
  <c r="C285" i="58"/>
  <c r="L284" i="58"/>
  <c r="K284" i="58"/>
  <c r="J284" i="58"/>
  <c r="I284" i="58"/>
  <c r="H284" i="58" s="1"/>
  <c r="G284" i="58"/>
  <c r="F284" i="58"/>
  <c r="E284" i="58"/>
  <c r="D284" i="58"/>
  <c r="C284" i="58"/>
  <c r="L283" i="58"/>
  <c r="K283" i="58"/>
  <c r="J283" i="58"/>
  <c r="I283" i="58"/>
  <c r="H283" i="58" s="1"/>
  <c r="G283" i="58"/>
  <c r="F283" i="58"/>
  <c r="E283" i="58"/>
  <c r="D283" i="58"/>
  <c r="C283" i="58"/>
  <c r="H282" i="58"/>
  <c r="C282" i="58"/>
  <c r="H281" i="58"/>
  <c r="C281" i="58"/>
  <c r="H280" i="58"/>
  <c r="C280" i="58"/>
  <c r="L279" i="58"/>
  <c r="K279" i="58"/>
  <c r="J279" i="58"/>
  <c r="I279" i="58"/>
  <c r="H279" i="58" s="1"/>
  <c r="G279" i="58"/>
  <c r="F279" i="58"/>
  <c r="E279" i="58"/>
  <c r="D279" i="58"/>
  <c r="C279" i="58"/>
  <c r="H278" i="58"/>
  <c r="C278" i="58"/>
  <c r="H277" i="58"/>
  <c r="C277" i="58"/>
  <c r="H276" i="58"/>
  <c r="C276" i="58"/>
  <c r="L275" i="58"/>
  <c r="K275" i="58"/>
  <c r="J275" i="58"/>
  <c r="I275" i="58"/>
  <c r="H275" i="58" s="1"/>
  <c r="G275" i="58"/>
  <c r="F275" i="58"/>
  <c r="E275" i="58"/>
  <c r="D275" i="58"/>
  <c r="C275" i="58"/>
  <c r="L274" i="58"/>
  <c r="K274" i="58"/>
  <c r="J274" i="58"/>
  <c r="I274" i="58"/>
  <c r="H274" i="58" s="1"/>
  <c r="G274" i="58"/>
  <c r="F274" i="58"/>
  <c r="E274" i="58"/>
  <c r="D274" i="58"/>
  <c r="C274" i="58"/>
  <c r="H273" i="58"/>
  <c r="C273" i="58"/>
  <c r="H272" i="58"/>
  <c r="C272" i="58"/>
  <c r="H271" i="58"/>
  <c r="C271" i="58"/>
  <c r="L270" i="58"/>
  <c r="K270" i="58"/>
  <c r="J270" i="58"/>
  <c r="I270" i="58"/>
  <c r="H270" i="58" s="1"/>
  <c r="G270" i="58"/>
  <c r="F270" i="58"/>
  <c r="E270" i="58"/>
  <c r="D270" i="58"/>
  <c r="C270" i="58"/>
  <c r="H269" i="58"/>
  <c r="C269" i="58"/>
  <c r="H268" i="58"/>
  <c r="C268" i="58"/>
  <c r="L267" i="58"/>
  <c r="K267" i="58"/>
  <c r="J267" i="58"/>
  <c r="I267" i="58"/>
  <c r="H267" i="58" s="1"/>
  <c r="G267" i="58"/>
  <c r="F267" i="58"/>
  <c r="E267" i="58"/>
  <c r="D267" i="58"/>
  <c r="C267" i="58"/>
  <c r="L266" i="58"/>
  <c r="K266" i="58"/>
  <c r="J266" i="58"/>
  <c r="I266" i="58"/>
  <c r="H266" i="58" s="1"/>
  <c r="G266" i="58"/>
  <c r="F266" i="58"/>
  <c r="E266" i="58"/>
  <c r="D266" i="58"/>
  <c r="C266" i="58"/>
  <c r="H265" i="58"/>
  <c r="C265" i="58"/>
  <c r="H264" i="58"/>
  <c r="C264" i="58"/>
  <c r="H263" i="58"/>
  <c r="C263" i="58"/>
  <c r="L262" i="58"/>
  <c r="K262" i="58"/>
  <c r="J262" i="58"/>
  <c r="I262" i="58"/>
  <c r="H262" i="58" s="1"/>
  <c r="G262" i="58"/>
  <c r="F262" i="58"/>
  <c r="E262" i="58"/>
  <c r="D262" i="58"/>
  <c r="C262" i="58"/>
  <c r="H261" i="58"/>
  <c r="C261" i="58"/>
  <c r="H260" i="58"/>
  <c r="C260" i="58"/>
  <c r="H259" i="58"/>
  <c r="C259" i="58"/>
  <c r="L258" i="58"/>
  <c r="K258" i="58"/>
  <c r="J258" i="58"/>
  <c r="I258" i="58"/>
  <c r="H258" i="58" s="1"/>
  <c r="G258" i="58"/>
  <c r="F258" i="58"/>
  <c r="E258" i="58"/>
  <c r="D258" i="58"/>
  <c r="C258" i="58"/>
  <c r="L257" i="58"/>
  <c r="K257" i="58"/>
  <c r="J257" i="58"/>
  <c r="I257" i="58"/>
  <c r="H257" i="58" s="1"/>
  <c r="G257" i="58"/>
  <c r="F257" i="58"/>
  <c r="E257" i="58"/>
  <c r="D257" i="58"/>
  <c r="C257" i="58"/>
  <c r="H256" i="58"/>
  <c r="C256" i="58"/>
  <c r="H255" i="58"/>
  <c r="C255" i="58"/>
  <c r="H254" i="58"/>
  <c r="C254" i="58"/>
  <c r="H253" i="58"/>
  <c r="C253" i="58"/>
  <c r="H252" i="58"/>
  <c r="C252" i="58"/>
  <c r="L251" i="58"/>
  <c r="K251" i="58"/>
  <c r="J251" i="58"/>
  <c r="I251" i="58"/>
  <c r="H251" i="58" s="1"/>
  <c r="G251" i="58"/>
  <c r="F251" i="58"/>
  <c r="E251" i="58"/>
  <c r="D251" i="58"/>
  <c r="C251" i="58"/>
  <c r="L250" i="58"/>
  <c r="K250" i="58"/>
  <c r="J250" i="58"/>
  <c r="I250" i="58"/>
  <c r="H250" i="58" s="1"/>
  <c r="G250" i="58"/>
  <c r="F250" i="58"/>
  <c r="E250" i="58"/>
  <c r="D250" i="58"/>
  <c r="C250" i="58"/>
  <c r="H249" i="58"/>
  <c r="C249" i="58"/>
  <c r="H248" i="58"/>
  <c r="C248" i="58"/>
  <c r="H247" i="58"/>
  <c r="C247" i="58"/>
  <c r="H246" i="58"/>
  <c r="C246" i="58"/>
  <c r="L245" i="58"/>
  <c r="K245" i="58"/>
  <c r="J245" i="58"/>
  <c r="I245" i="58"/>
  <c r="H245" i="58" s="1"/>
  <c r="G245" i="58"/>
  <c r="F245" i="58"/>
  <c r="E245" i="58"/>
  <c r="D245" i="58"/>
  <c r="C245" i="58"/>
  <c r="H244" i="58"/>
  <c r="C244" i="58"/>
  <c r="H243" i="58"/>
  <c r="C243" i="58"/>
  <c r="H242" i="58"/>
  <c r="C242" i="58"/>
  <c r="H241" i="58"/>
  <c r="C241" i="58"/>
  <c r="H240" i="58"/>
  <c r="C240" i="58"/>
  <c r="H239" i="58"/>
  <c r="C239" i="58"/>
  <c r="H238" i="58"/>
  <c r="C238" i="58"/>
  <c r="L237" i="58"/>
  <c r="K237" i="58"/>
  <c r="J237" i="58"/>
  <c r="I237" i="58"/>
  <c r="H237" i="58" s="1"/>
  <c r="G237" i="58"/>
  <c r="F237" i="58"/>
  <c r="E237" i="58"/>
  <c r="D237" i="58"/>
  <c r="C237" i="58"/>
  <c r="H236" i="58"/>
  <c r="C236" i="58"/>
  <c r="H235" i="58"/>
  <c r="C235" i="58"/>
  <c r="L234" i="58"/>
  <c r="K234" i="58"/>
  <c r="J234" i="58"/>
  <c r="I234" i="58"/>
  <c r="H234" i="58" s="1"/>
  <c r="G234" i="58"/>
  <c r="F234" i="58"/>
  <c r="E234" i="58"/>
  <c r="D234" i="58"/>
  <c r="C234" i="58"/>
  <c r="H233" i="58"/>
  <c r="C233" i="58"/>
  <c r="L232" i="58"/>
  <c r="K232" i="58"/>
  <c r="J232" i="58"/>
  <c r="I232" i="58"/>
  <c r="H232" i="58" s="1"/>
  <c r="G232" i="58"/>
  <c r="F232" i="58"/>
  <c r="E232" i="58"/>
  <c r="D232" i="58"/>
  <c r="C232" i="58"/>
  <c r="L231" i="58"/>
  <c r="K231" i="58"/>
  <c r="J231" i="58"/>
  <c r="I231" i="58"/>
  <c r="H231" i="58" s="1"/>
  <c r="G231" i="58"/>
  <c r="F231" i="58"/>
  <c r="E231" i="58"/>
  <c r="D231" i="58"/>
  <c r="C231" i="58"/>
  <c r="H230" i="58"/>
  <c r="C230" i="58"/>
  <c r="L229" i="58"/>
  <c r="K229" i="58"/>
  <c r="J229" i="58"/>
  <c r="I229" i="58"/>
  <c r="H229" i="58" s="1"/>
  <c r="G229" i="58"/>
  <c r="F229" i="58"/>
  <c r="E229" i="58"/>
  <c r="D229" i="58"/>
  <c r="C229" i="58"/>
  <c r="H228" i="58"/>
  <c r="C228" i="58"/>
  <c r="L227" i="58"/>
  <c r="K227" i="58"/>
  <c r="J227" i="58"/>
  <c r="I227" i="58"/>
  <c r="H227" i="58" s="1"/>
  <c r="G227" i="58"/>
  <c r="F227" i="58"/>
  <c r="E227" i="58"/>
  <c r="D227" i="58"/>
  <c r="C227" i="58"/>
  <c r="H226" i="58"/>
  <c r="C226" i="58"/>
  <c r="H225" i="58"/>
  <c r="C225" i="58"/>
  <c r="L224" i="58"/>
  <c r="K224" i="58"/>
  <c r="J224" i="58"/>
  <c r="I224" i="58"/>
  <c r="H224" i="58" s="1"/>
  <c r="G224" i="58"/>
  <c r="F224" i="58"/>
  <c r="E224" i="58"/>
  <c r="D224" i="58"/>
  <c r="C224" i="58"/>
  <c r="H223" i="58"/>
  <c r="C223" i="58"/>
  <c r="H222" i="58"/>
  <c r="C222" i="58"/>
  <c r="H221" i="58"/>
  <c r="C221" i="58"/>
  <c r="H220" i="58"/>
  <c r="C220" i="58"/>
  <c r="H219" i="58"/>
  <c r="C219" i="58"/>
  <c r="H218" i="58"/>
  <c r="C218" i="58"/>
  <c r="H217" i="58"/>
  <c r="C217" i="58"/>
  <c r="H216" i="58"/>
  <c r="C216" i="58"/>
  <c r="H215" i="58"/>
  <c r="C215" i="58"/>
  <c r="H214" i="58"/>
  <c r="C214" i="58"/>
  <c r="L213" i="58"/>
  <c r="K213" i="58"/>
  <c r="J213" i="58"/>
  <c r="I213" i="58"/>
  <c r="H213" i="58" s="1"/>
  <c r="G213" i="58"/>
  <c r="F213" i="58"/>
  <c r="E213" i="58"/>
  <c r="D213" i="58"/>
  <c r="C213" i="58"/>
  <c r="H212" i="58"/>
  <c r="C212" i="58"/>
  <c r="H211" i="58"/>
  <c r="C211" i="58"/>
  <c r="H210" i="58"/>
  <c r="C210" i="58"/>
  <c r="H209" i="58"/>
  <c r="C209" i="58"/>
  <c r="H208" i="58"/>
  <c r="C208" i="58"/>
  <c r="H207" i="58"/>
  <c r="C207" i="58"/>
  <c r="H206" i="58"/>
  <c r="C206" i="58"/>
  <c r="H205" i="58"/>
  <c r="C205" i="58"/>
  <c r="H204" i="58"/>
  <c r="C204" i="58"/>
  <c r="H203" i="58"/>
  <c r="C203" i="58"/>
  <c r="L202" i="58"/>
  <c r="K202" i="58"/>
  <c r="J202" i="58"/>
  <c r="I202" i="58"/>
  <c r="H202" i="58" s="1"/>
  <c r="G202" i="58"/>
  <c r="F202" i="58"/>
  <c r="E202" i="58"/>
  <c r="D202" i="58"/>
  <c r="C202" i="58"/>
  <c r="L201" i="58"/>
  <c r="K201" i="58"/>
  <c r="J201" i="58"/>
  <c r="I201" i="58"/>
  <c r="H201" i="58" s="1"/>
  <c r="G201" i="58"/>
  <c r="F201" i="58"/>
  <c r="E201" i="58"/>
  <c r="D201" i="58"/>
  <c r="C201" i="58"/>
  <c r="H200" i="58"/>
  <c r="C200" i="58"/>
  <c r="H199" i="58"/>
  <c r="C199" i="58"/>
  <c r="H198" i="58"/>
  <c r="C198" i="58"/>
  <c r="H197" i="58"/>
  <c r="C197" i="58"/>
  <c r="H196" i="58"/>
  <c r="C196" i="58"/>
  <c r="L195" i="58"/>
  <c r="K195" i="58"/>
  <c r="J195" i="58"/>
  <c r="I195" i="58"/>
  <c r="H195" i="58" s="1"/>
  <c r="G195" i="58"/>
  <c r="F195" i="58"/>
  <c r="E195" i="58"/>
  <c r="D195" i="58"/>
  <c r="C195" i="58"/>
  <c r="H194" i="58"/>
  <c r="C194" i="58"/>
  <c r="L193" i="58"/>
  <c r="K193" i="58"/>
  <c r="J193" i="58"/>
  <c r="I193" i="58"/>
  <c r="H193" i="58" s="1"/>
  <c r="G193" i="58"/>
  <c r="F193" i="58"/>
  <c r="E193" i="58"/>
  <c r="D193" i="58"/>
  <c r="C193" i="58"/>
  <c r="L192" i="58"/>
  <c r="K192" i="58"/>
  <c r="J192" i="58"/>
  <c r="I192" i="58"/>
  <c r="H192" i="58" s="1"/>
  <c r="G192" i="58"/>
  <c r="F192" i="58"/>
  <c r="E192" i="58"/>
  <c r="D192" i="58"/>
  <c r="C192" i="58"/>
  <c r="L191" i="58"/>
  <c r="K191" i="58"/>
  <c r="J191" i="58"/>
  <c r="I191" i="58"/>
  <c r="H191" i="58" s="1"/>
  <c r="G191" i="58"/>
  <c r="F191" i="58"/>
  <c r="E191" i="58"/>
  <c r="D191" i="58"/>
  <c r="C191" i="58"/>
  <c r="H190" i="58"/>
  <c r="C190" i="58"/>
  <c r="L189" i="58"/>
  <c r="K189" i="58"/>
  <c r="J189" i="58"/>
  <c r="I189" i="58"/>
  <c r="H189" i="58" s="1"/>
  <c r="G189" i="58"/>
  <c r="F189" i="58"/>
  <c r="E189" i="58"/>
  <c r="D189" i="58"/>
  <c r="C189" i="58"/>
  <c r="L188" i="58"/>
  <c r="K188" i="58"/>
  <c r="J188" i="58"/>
  <c r="I188" i="58"/>
  <c r="H188" i="58" s="1"/>
  <c r="G188" i="58"/>
  <c r="F188" i="58"/>
  <c r="E188" i="58"/>
  <c r="D188" i="58"/>
  <c r="C188" i="58"/>
  <c r="H187" i="58"/>
  <c r="C187" i="58"/>
  <c r="H186" i="58"/>
  <c r="C186" i="58"/>
  <c r="L185" i="58"/>
  <c r="K185" i="58"/>
  <c r="J185" i="58"/>
  <c r="I185" i="58"/>
  <c r="H185" i="58" s="1"/>
  <c r="G185" i="58"/>
  <c r="F185" i="58"/>
  <c r="E185" i="58"/>
  <c r="D185" i="58"/>
  <c r="C185" i="58"/>
  <c r="L184" i="58"/>
  <c r="K184" i="58"/>
  <c r="J184" i="58"/>
  <c r="I184" i="58"/>
  <c r="H184" i="58" s="1"/>
  <c r="G184" i="58"/>
  <c r="F184" i="58"/>
  <c r="E184" i="58"/>
  <c r="D184" i="58"/>
  <c r="C184" i="58"/>
  <c r="H183" i="58"/>
  <c r="C183" i="58"/>
  <c r="H182" i="58"/>
  <c r="C182" i="58"/>
  <c r="L181" i="58"/>
  <c r="K181" i="58"/>
  <c r="J181" i="58"/>
  <c r="I181" i="58"/>
  <c r="H181" i="58" s="1"/>
  <c r="G181" i="58"/>
  <c r="F181" i="58"/>
  <c r="E181" i="58"/>
  <c r="D181" i="58"/>
  <c r="C181" i="58"/>
  <c r="H180" i="58"/>
  <c r="C180" i="58"/>
  <c r="H179" i="58"/>
  <c r="C179" i="58"/>
  <c r="H178" i="58"/>
  <c r="C178" i="58"/>
  <c r="H177" i="58"/>
  <c r="C177" i="58"/>
  <c r="L176" i="58"/>
  <c r="K176" i="58"/>
  <c r="J176" i="58"/>
  <c r="I176" i="58"/>
  <c r="H176" i="58" s="1"/>
  <c r="G176" i="58"/>
  <c r="F176" i="58"/>
  <c r="E176" i="58"/>
  <c r="D176" i="58"/>
  <c r="C176" i="58"/>
  <c r="H175" i="58"/>
  <c r="C175" i="58"/>
  <c r="H174" i="58"/>
  <c r="C174" i="58"/>
  <c r="H173" i="58"/>
  <c r="C173" i="58"/>
  <c r="L172" i="58"/>
  <c r="K172" i="58"/>
  <c r="J172" i="58"/>
  <c r="I172" i="58"/>
  <c r="H172" i="58" s="1"/>
  <c r="G172" i="58"/>
  <c r="F172" i="58"/>
  <c r="E172" i="58"/>
  <c r="D172" i="58"/>
  <c r="C172" i="58"/>
  <c r="L171" i="58"/>
  <c r="K171" i="58"/>
  <c r="J171" i="58"/>
  <c r="I171" i="58"/>
  <c r="H171" i="58" s="1"/>
  <c r="G171" i="58"/>
  <c r="F171" i="58"/>
  <c r="E171" i="58"/>
  <c r="D171" i="58"/>
  <c r="C171" i="58"/>
  <c r="L170" i="58"/>
  <c r="K170" i="58"/>
  <c r="J170" i="58"/>
  <c r="I170" i="58"/>
  <c r="H170" i="58" s="1"/>
  <c r="G170" i="58"/>
  <c r="F170" i="58"/>
  <c r="E170" i="58"/>
  <c r="D170" i="58"/>
  <c r="C170" i="58"/>
  <c r="H169" i="58"/>
  <c r="C169" i="58"/>
  <c r="H168" i="58"/>
  <c r="C168" i="58"/>
  <c r="H167" i="58"/>
  <c r="C167" i="58"/>
  <c r="H166" i="58"/>
  <c r="C166" i="58"/>
  <c r="H165" i="58"/>
  <c r="C165" i="58"/>
  <c r="H164" i="58"/>
  <c r="C164" i="58"/>
  <c r="L163" i="58"/>
  <c r="K163" i="58"/>
  <c r="J163" i="58"/>
  <c r="I163" i="58"/>
  <c r="H163" i="58" s="1"/>
  <c r="G163" i="58"/>
  <c r="F163" i="58"/>
  <c r="E163" i="58"/>
  <c r="D163" i="58"/>
  <c r="C163" i="58"/>
  <c r="L162" i="58"/>
  <c r="K162" i="58"/>
  <c r="J162" i="58"/>
  <c r="I162" i="58"/>
  <c r="H162" i="58" s="1"/>
  <c r="G162" i="58"/>
  <c r="F162" i="58"/>
  <c r="E162" i="58"/>
  <c r="D162" i="58"/>
  <c r="C162" i="58"/>
  <c r="H161" i="58"/>
  <c r="C161" i="58"/>
  <c r="H160" i="58"/>
  <c r="C160" i="58"/>
  <c r="H159" i="58"/>
  <c r="C159" i="58"/>
  <c r="H158" i="58"/>
  <c r="C158" i="58"/>
  <c r="L157" i="58"/>
  <c r="K157" i="58"/>
  <c r="J157" i="58"/>
  <c r="I157" i="58"/>
  <c r="H157" i="58" s="1"/>
  <c r="G157" i="58"/>
  <c r="F157" i="58"/>
  <c r="E157" i="58"/>
  <c r="D157" i="58"/>
  <c r="C157" i="58"/>
  <c r="H156" i="58"/>
  <c r="C156" i="58"/>
  <c r="H155" i="58"/>
  <c r="C155" i="58"/>
  <c r="H154" i="58"/>
  <c r="C154" i="58"/>
  <c r="H153" i="58"/>
  <c r="C153" i="58"/>
  <c r="H152" i="58"/>
  <c r="C152" i="58"/>
  <c r="H151" i="58"/>
  <c r="F151" i="58"/>
  <c r="C151" i="58" s="1"/>
  <c r="H150" i="58"/>
  <c r="C150" i="58"/>
  <c r="H149" i="58"/>
  <c r="C149" i="58"/>
  <c r="L148" i="58"/>
  <c r="K148" i="58"/>
  <c r="J148" i="58"/>
  <c r="I148" i="58"/>
  <c r="H148" i="58"/>
  <c r="G148" i="58"/>
  <c r="F148" i="58"/>
  <c r="E148" i="58"/>
  <c r="D148" i="58"/>
  <c r="C148" i="58" s="1"/>
  <c r="H147" i="58"/>
  <c r="C147" i="58"/>
  <c r="H146" i="58"/>
  <c r="C146" i="58"/>
  <c r="H145" i="58"/>
  <c r="C145" i="58"/>
  <c r="H144" i="58"/>
  <c r="C144" i="58"/>
  <c r="H143" i="58"/>
  <c r="C143" i="58"/>
  <c r="H142" i="58"/>
  <c r="C142" i="58"/>
  <c r="L141" i="58"/>
  <c r="K141" i="58"/>
  <c r="J141" i="58"/>
  <c r="I141" i="58"/>
  <c r="H141" i="58"/>
  <c r="G141" i="58"/>
  <c r="F141" i="58"/>
  <c r="E141" i="58"/>
  <c r="D141" i="58"/>
  <c r="C141" i="58" s="1"/>
  <c r="H140" i="58"/>
  <c r="C140" i="58"/>
  <c r="H139" i="58"/>
  <c r="C139" i="58"/>
  <c r="L138" i="58"/>
  <c r="K138" i="58"/>
  <c r="J138" i="58"/>
  <c r="I138" i="58"/>
  <c r="H138" i="58"/>
  <c r="G138" i="58"/>
  <c r="F138" i="58"/>
  <c r="E138" i="58"/>
  <c r="D138" i="58"/>
  <c r="C138" i="58" s="1"/>
  <c r="H137" i="58"/>
  <c r="C137" i="58"/>
  <c r="H136" i="58"/>
  <c r="C136" i="58"/>
  <c r="H135" i="58"/>
  <c r="C135" i="58"/>
  <c r="H134" i="58"/>
  <c r="C134" i="58"/>
  <c r="L133" i="58"/>
  <c r="K133" i="58"/>
  <c r="J133" i="58"/>
  <c r="I133" i="58"/>
  <c r="H133" i="58"/>
  <c r="G133" i="58"/>
  <c r="F133" i="58"/>
  <c r="E133" i="58"/>
  <c r="D133" i="58"/>
  <c r="C133" i="58" s="1"/>
  <c r="H132" i="58"/>
  <c r="C132" i="58"/>
  <c r="I131" i="58"/>
  <c r="H131" i="58" s="1"/>
  <c r="C131" i="58"/>
  <c r="H130" i="58"/>
  <c r="C130" i="58"/>
  <c r="L129" i="58"/>
  <c r="K129" i="58"/>
  <c r="J129" i="58"/>
  <c r="I129" i="58"/>
  <c r="H129" i="58" s="1"/>
  <c r="G129" i="58"/>
  <c r="F129" i="58"/>
  <c r="E129" i="58"/>
  <c r="D129" i="58"/>
  <c r="C129" i="58"/>
  <c r="L128" i="58"/>
  <c r="K128" i="58"/>
  <c r="J128" i="58"/>
  <c r="I128" i="58"/>
  <c r="H128" i="58" s="1"/>
  <c r="G128" i="58"/>
  <c r="F128" i="58"/>
  <c r="E128" i="58"/>
  <c r="D128" i="58"/>
  <c r="C128" i="58"/>
  <c r="H127" i="58"/>
  <c r="C127" i="58"/>
  <c r="L126" i="58"/>
  <c r="K126" i="58"/>
  <c r="J126" i="58"/>
  <c r="I126" i="58"/>
  <c r="H126" i="58"/>
  <c r="G126" i="58"/>
  <c r="F126" i="58"/>
  <c r="E126" i="58"/>
  <c r="D126" i="58"/>
  <c r="C126" i="58"/>
  <c r="H125" i="58"/>
  <c r="C125" i="58"/>
  <c r="H124" i="58"/>
  <c r="C124" i="58"/>
  <c r="H123" i="58"/>
  <c r="C123" i="58"/>
  <c r="H122" i="58"/>
  <c r="C122" i="58"/>
  <c r="H121" i="58"/>
  <c r="C121" i="58"/>
  <c r="L120" i="58"/>
  <c r="K120" i="58"/>
  <c r="J120" i="58"/>
  <c r="I120" i="58"/>
  <c r="H120" i="58" s="1"/>
  <c r="G120" i="58"/>
  <c r="F120" i="58"/>
  <c r="E120" i="58"/>
  <c r="D120" i="58"/>
  <c r="C120" i="58"/>
  <c r="H119" i="58"/>
  <c r="C119" i="58"/>
  <c r="H118" i="58"/>
  <c r="C118" i="58"/>
  <c r="H117" i="58"/>
  <c r="C117" i="58"/>
  <c r="H116" i="58"/>
  <c r="C116" i="58"/>
  <c r="H115" i="58"/>
  <c r="C115" i="58"/>
  <c r="L114" i="58"/>
  <c r="K114" i="58"/>
  <c r="J114" i="58"/>
  <c r="I114" i="58"/>
  <c r="H114" i="58" s="1"/>
  <c r="G114" i="58"/>
  <c r="F114" i="58"/>
  <c r="E114" i="58"/>
  <c r="D114" i="58"/>
  <c r="C114" i="58"/>
  <c r="H113" i="58"/>
  <c r="C113" i="58"/>
  <c r="H112" i="58"/>
  <c r="C112" i="58"/>
  <c r="H111" i="58"/>
  <c r="C111" i="58"/>
  <c r="L110" i="58"/>
  <c r="K110" i="58"/>
  <c r="J110" i="58"/>
  <c r="I110" i="58"/>
  <c r="H110" i="58" s="1"/>
  <c r="G110" i="58"/>
  <c r="F110" i="58"/>
  <c r="E110" i="58"/>
  <c r="D110" i="58"/>
  <c r="C110" i="58"/>
  <c r="H109" i="58"/>
  <c r="C109" i="58"/>
  <c r="H108" i="58"/>
  <c r="C108" i="58"/>
  <c r="H107" i="58"/>
  <c r="C107" i="58"/>
  <c r="H106" i="58"/>
  <c r="C106" i="58"/>
  <c r="H105" i="58"/>
  <c r="C105" i="58"/>
  <c r="H104" i="58"/>
  <c r="C104" i="58"/>
  <c r="H103" i="58"/>
  <c r="C103" i="58"/>
  <c r="H102" i="58"/>
  <c r="C102" i="58"/>
  <c r="L101" i="58"/>
  <c r="K101" i="58"/>
  <c r="J101" i="58"/>
  <c r="I101" i="58"/>
  <c r="H101" i="58" s="1"/>
  <c r="G101" i="58"/>
  <c r="F101" i="58"/>
  <c r="E101" i="58"/>
  <c r="D101" i="58"/>
  <c r="C101" i="58"/>
  <c r="I100" i="58"/>
  <c r="H100" i="58"/>
  <c r="C100" i="58"/>
  <c r="H99" i="58"/>
  <c r="C99" i="58"/>
  <c r="H98" i="58"/>
  <c r="C98" i="58"/>
  <c r="H97" i="58"/>
  <c r="C97" i="58"/>
  <c r="H96" i="58"/>
  <c r="C96" i="58"/>
  <c r="H95" i="58"/>
  <c r="C95" i="58"/>
  <c r="H94" i="58"/>
  <c r="C94" i="58"/>
  <c r="L93" i="58"/>
  <c r="K93" i="58"/>
  <c r="J93" i="58"/>
  <c r="I93" i="58"/>
  <c r="H93" i="58"/>
  <c r="G93" i="58"/>
  <c r="F93" i="58"/>
  <c r="E93" i="58"/>
  <c r="D93" i="58"/>
  <c r="C93" i="58" s="1"/>
  <c r="H92" i="58"/>
  <c r="C92" i="58"/>
  <c r="H91" i="58"/>
  <c r="C91" i="58"/>
  <c r="H90" i="58"/>
  <c r="C90" i="58"/>
  <c r="H89" i="58"/>
  <c r="C89" i="58"/>
  <c r="H88" i="58"/>
  <c r="C88" i="58"/>
  <c r="L87" i="58"/>
  <c r="K87" i="58"/>
  <c r="J87" i="58"/>
  <c r="I87" i="58"/>
  <c r="H87" i="58"/>
  <c r="G87" i="58"/>
  <c r="F87" i="58"/>
  <c r="E87" i="58"/>
  <c r="D87" i="58"/>
  <c r="C87" i="58" s="1"/>
  <c r="I86" i="58"/>
  <c r="H86" i="58" s="1"/>
  <c r="C86" i="58"/>
  <c r="H85" i="58"/>
  <c r="C85" i="58"/>
  <c r="H84" i="58"/>
  <c r="C84" i="58"/>
  <c r="H83" i="58"/>
  <c r="C83" i="58"/>
  <c r="L82" i="58"/>
  <c r="K82" i="58"/>
  <c r="J82" i="58"/>
  <c r="I82" i="58"/>
  <c r="H82" i="58" s="1"/>
  <c r="G82" i="58"/>
  <c r="F82" i="58"/>
  <c r="E82" i="58"/>
  <c r="D82" i="58"/>
  <c r="C82" i="58"/>
  <c r="L81" i="58"/>
  <c r="K81" i="58"/>
  <c r="J81" i="58"/>
  <c r="I81" i="58"/>
  <c r="H81" i="58" s="1"/>
  <c r="G81" i="58"/>
  <c r="F81" i="58"/>
  <c r="E81" i="58"/>
  <c r="D81" i="58"/>
  <c r="C81" i="58"/>
  <c r="H80" i="58"/>
  <c r="C80" i="58"/>
  <c r="H79" i="58"/>
  <c r="C79" i="58"/>
  <c r="L78" i="58"/>
  <c r="K78" i="58"/>
  <c r="J78" i="58"/>
  <c r="I78" i="58"/>
  <c r="H78" i="58" s="1"/>
  <c r="G78" i="58"/>
  <c r="F78" i="58"/>
  <c r="E78" i="58"/>
  <c r="D78" i="58"/>
  <c r="C78" i="58"/>
  <c r="I77" i="58"/>
  <c r="H77" i="58"/>
  <c r="C77" i="58"/>
  <c r="H76" i="58"/>
  <c r="C76" i="58"/>
  <c r="L75" i="58"/>
  <c r="K75" i="58"/>
  <c r="J75" i="58"/>
  <c r="I75" i="58"/>
  <c r="H75" i="58"/>
  <c r="G75" i="58"/>
  <c r="F75" i="58"/>
  <c r="E75" i="58"/>
  <c r="D75" i="58"/>
  <c r="C75" i="58" s="1"/>
  <c r="L74" i="58"/>
  <c r="K74" i="58"/>
  <c r="J74" i="58"/>
  <c r="I74" i="58"/>
  <c r="H74" i="58"/>
  <c r="G74" i="58"/>
  <c r="F74" i="58"/>
  <c r="E74" i="58"/>
  <c r="D74" i="58"/>
  <c r="C74" i="58" s="1"/>
  <c r="L73" i="58"/>
  <c r="K73" i="58"/>
  <c r="J73" i="58"/>
  <c r="I73" i="58"/>
  <c r="H73" i="58"/>
  <c r="G73" i="58"/>
  <c r="F73" i="58"/>
  <c r="E73" i="58"/>
  <c r="D73" i="58"/>
  <c r="C73" i="58" s="1"/>
  <c r="H72" i="58"/>
  <c r="C72" i="58"/>
  <c r="H71" i="58"/>
  <c r="C71" i="58"/>
  <c r="H70" i="58"/>
  <c r="C70" i="58"/>
  <c r="H69" i="58"/>
  <c r="C69" i="58"/>
  <c r="L68" i="58"/>
  <c r="L66" i="58" s="1"/>
  <c r="K68" i="58"/>
  <c r="J68" i="58"/>
  <c r="I68" i="58"/>
  <c r="H68" i="58"/>
  <c r="G68" i="58"/>
  <c r="F68" i="58"/>
  <c r="E68" i="58"/>
  <c r="D68" i="58"/>
  <c r="C68" i="58" s="1"/>
  <c r="H67" i="58"/>
  <c r="E67" i="58"/>
  <c r="C67" i="58"/>
  <c r="K66" i="58"/>
  <c r="J66" i="58"/>
  <c r="I66" i="58"/>
  <c r="H66" i="58"/>
  <c r="G66" i="58"/>
  <c r="F66" i="58"/>
  <c r="E66" i="58"/>
  <c r="D66" i="58"/>
  <c r="C66" i="58" s="1"/>
  <c r="H65" i="58"/>
  <c r="C65" i="58"/>
  <c r="H64" i="58"/>
  <c r="C64" i="58"/>
  <c r="H63" i="58"/>
  <c r="C63" i="58"/>
  <c r="H62" i="58"/>
  <c r="C62" i="58"/>
  <c r="H61" i="58"/>
  <c r="C61" i="58"/>
  <c r="H60" i="58"/>
  <c r="C60" i="58"/>
  <c r="H59" i="58"/>
  <c r="C59" i="58"/>
  <c r="H58" i="58"/>
  <c r="C58" i="58"/>
  <c r="L57" i="58"/>
  <c r="K57" i="58"/>
  <c r="J57" i="58"/>
  <c r="I57" i="58"/>
  <c r="H57" i="58"/>
  <c r="G57" i="58"/>
  <c r="F57" i="58"/>
  <c r="E57" i="58"/>
  <c r="D57" i="58"/>
  <c r="C57" i="58" s="1"/>
  <c r="H56" i="58"/>
  <c r="E56" i="58"/>
  <c r="C56" i="58"/>
  <c r="H55" i="58"/>
  <c r="C55" i="58"/>
  <c r="L54" i="58"/>
  <c r="K54" i="58"/>
  <c r="J54" i="58"/>
  <c r="I54" i="58"/>
  <c r="H54" i="58" s="1"/>
  <c r="G54" i="58"/>
  <c r="F54" i="58"/>
  <c r="E54" i="58"/>
  <c r="D54" i="58"/>
  <c r="C54" i="58"/>
  <c r="L53" i="58"/>
  <c r="K53" i="58"/>
  <c r="J53" i="58"/>
  <c r="I53" i="58"/>
  <c r="H53" i="58"/>
  <c r="G53" i="58"/>
  <c r="F53" i="58"/>
  <c r="E53" i="58"/>
  <c r="D53" i="58"/>
  <c r="C53" i="58" s="1"/>
  <c r="L52" i="58"/>
  <c r="K52" i="58"/>
  <c r="J52" i="58"/>
  <c r="I52" i="58"/>
  <c r="H52" i="58"/>
  <c r="G52" i="58"/>
  <c r="F52" i="58"/>
  <c r="E52" i="58"/>
  <c r="D52" i="58"/>
  <c r="C52" i="58" s="1"/>
  <c r="L51" i="58"/>
  <c r="K51" i="58"/>
  <c r="J51" i="58"/>
  <c r="I51" i="58"/>
  <c r="H51" i="58"/>
  <c r="G51" i="58"/>
  <c r="F51" i="58"/>
  <c r="E51" i="58"/>
  <c r="D51" i="58"/>
  <c r="C51" i="58" s="1"/>
  <c r="L50" i="58"/>
  <c r="K50" i="58"/>
  <c r="J50" i="58"/>
  <c r="J300" i="58" s="1"/>
  <c r="I50" i="58"/>
  <c r="H50" i="58"/>
  <c r="G50" i="58"/>
  <c r="F50" i="58"/>
  <c r="E50" i="58"/>
  <c r="E300" i="58" s="1"/>
  <c r="D50" i="58"/>
  <c r="C50" i="58"/>
  <c r="L49" i="58"/>
  <c r="K49" i="58"/>
  <c r="J49" i="58"/>
  <c r="I49" i="58"/>
  <c r="H49" i="58"/>
  <c r="G49" i="58"/>
  <c r="F49" i="58"/>
  <c r="E49" i="58"/>
  <c r="D49" i="58"/>
  <c r="C49" i="58" s="1"/>
  <c r="H46" i="58"/>
  <c r="C46" i="58"/>
  <c r="H45" i="58"/>
  <c r="C45" i="58"/>
  <c r="L44" i="58"/>
  <c r="L300" i="58" s="1"/>
  <c r="G44" i="58"/>
  <c r="G300" i="58" s="1"/>
  <c r="H43" i="58"/>
  <c r="C43" i="58"/>
  <c r="I42" i="58"/>
  <c r="H42" i="58" s="1"/>
  <c r="D42" i="58"/>
  <c r="C42" i="58" s="1"/>
  <c r="H41" i="58"/>
  <c r="F41" i="58"/>
  <c r="C41" i="58"/>
  <c r="H40" i="58"/>
  <c r="C40" i="58"/>
  <c r="H39" i="58"/>
  <c r="C39" i="58"/>
  <c r="H38" i="58"/>
  <c r="C38" i="58"/>
  <c r="K37" i="58"/>
  <c r="H37" i="58"/>
  <c r="F37" i="58"/>
  <c r="C37" i="58"/>
  <c r="H36" i="58"/>
  <c r="C36" i="58"/>
  <c r="H35" i="58"/>
  <c r="C35" i="58"/>
  <c r="K34" i="58"/>
  <c r="H34" i="58"/>
  <c r="F34" i="58"/>
  <c r="C34" i="58"/>
  <c r="H33" i="58"/>
  <c r="C33" i="58"/>
  <c r="K32" i="58"/>
  <c r="H32" i="58"/>
  <c r="F32" i="58"/>
  <c r="C32" i="58"/>
  <c r="H31" i="58"/>
  <c r="C31" i="58"/>
  <c r="H30" i="58"/>
  <c r="C30" i="58"/>
  <c r="H29" i="58"/>
  <c r="C29" i="58"/>
  <c r="K28" i="58"/>
  <c r="H28" i="58"/>
  <c r="F28" i="58"/>
  <c r="C28" i="58"/>
  <c r="K27" i="58"/>
  <c r="K300" i="58" s="1"/>
  <c r="H27" i="58"/>
  <c r="F27" i="58"/>
  <c r="F300" i="58" s="1"/>
  <c r="C27" i="58"/>
  <c r="H26" i="58"/>
  <c r="C26" i="58"/>
  <c r="H25" i="58"/>
  <c r="C25" i="58"/>
  <c r="H24" i="58"/>
  <c r="C24" i="58"/>
  <c r="H23" i="58"/>
  <c r="C23" i="58"/>
  <c r="L22" i="58"/>
  <c r="L303" i="58" s="1"/>
  <c r="L302" i="58" s="1"/>
  <c r="K22" i="58"/>
  <c r="K303" i="58" s="1"/>
  <c r="K302" i="58" s="1"/>
  <c r="J22" i="58"/>
  <c r="J303" i="58" s="1"/>
  <c r="J302" i="58" s="1"/>
  <c r="I22" i="58"/>
  <c r="I303" i="58" s="1"/>
  <c r="I302" i="58" s="1"/>
  <c r="H22" i="58"/>
  <c r="H303" i="58" s="1"/>
  <c r="H302" i="58" s="1"/>
  <c r="G22" i="58"/>
  <c r="G303" i="58" s="1"/>
  <c r="G302" i="58" s="1"/>
  <c r="F22" i="58"/>
  <c r="F303" i="58" s="1"/>
  <c r="F302" i="58" s="1"/>
  <c r="E22" i="58"/>
  <c r="E303" i="58" s="1"/>
  <c r="E302" i="58" s="1"/>
  <c r="D22" i="58"/>
  <c r="D303" i="58" s="1"/>
  <c r="D302" i="58" s="1"/>
  <c r="L21" i="58"/>
  <c r="K21" i="58"/>
  <c r="J21" i="58"/>
  <c r="I21" i="58"/>
  <c r="H21" i="58"/>
  <c r="G21" i="58"/>
  <c r="F21" i="58"/>
  <c r="E21" i="58"/>
  <c r="D21" i="58"/>
  <c r="C21" i="58" s="1"/>
  <c r="H315" i="57"/>
  <c r="C315" i="57"/>
  <c r="H313" i="57"/>
  <c r="C313" i="57"/>
  <c r="H311" i="57"/>
  <c r="C311" i="57"/>
  <c r="H310" i="57"/>
  <c r="C310" i="57"/>
  <c r="H309" i="57"/>
  <c r="C309" i="57"/>
  <c r="H308" i="57"/>
  <c r="C308" i="57"/>
  <c r="H307" i="57"/>
  <c r="C307" i="57"/>
  <c r="H306" i="57"/>
  <c r="C306" i="57"/>
  <c r="L305" i="57"/>
  <c r="K305" i="57"/>
  <c r="J305" i="57"/>
  <c r="I305" i="57"/>
  <c r="H305" i="57"/>
  <c r="G305" i="57"/>
  <c r="F305" i="57"/>
  <c r="E305" i="57"/>
  <c r="D305" i="57"/>
  <c r="C305" i="57"/>
  <c r="H297" i="57"/>
  <c r="C297" i="57"/>
  <c r="H296" i="57"/>
  <c r="C296" i="57"/>
  <c r="L295" i="57"/>
  <c r="L298" i="57" s="1"/>
  <c r="K295" i="57"/>
  <c r="K298" i="57" s="1"/>
  <c r="J295" i="57"/>
  <c r="J298" i="57" s="1"/>
  <c r="I295" i="57"/>
  <c r="I298" i="57" s="1"/>
  <c r="H295" i="57"/>
  <c r="G295" i="57"/>
  <c r="G298" i="57" s="1"/>
  <c r="F295" i="57"/>
  <c r="F298" i="57" s="1"/>
  <c r="E295" i="57"/>
  <c r="E298" i="57" s="1"/>
  <c r="D295" i="57"/>
  <c r="D298" i="57" s="1"/>
  <c r="H294" i="57"/>
  <c r="C294" i="57"/>
  <c r="H293" i="57"/>
  <c r="C293" i="57"/>
  <c r="H292" i="57"/>
  <c r="C292" i="57"/>
  <c r="H291" i="57"/>
  <c r="C291" i="57"/>
  <c r="L290" i="57"/>
  <c r="K290" i="57"/>
  <c r="J290" i="57"/>
  <c r="I290" i="57"/>
  <c r="H290" i="57" s="1"/>
  <c r="G290" i="57"/>
  <c r="F290" i="57"/>
  <c r="E290" i="57"/>
  <c r="D290" i="57"/>
  <c r="C290" i="57"/>
  <c r="H289" i="57"/>
  <c r="C289" i="57"/>
  <c r="H288" i="57"/>
  <c r="C288" i="57"/>
  <c r="H287" i="57"/>
  <c r="C287" i="57"/>
  <c r="L286" i="57"/>
  <c r="K286" i="57"/>
  <c r="J286" i="57"/>
  <c r="I286" i="57"/>
  <c r="H286" i="57" s="1"/>
  <c r="G286" i="57"/>
  <c r="F286" i="57"/>
  <c r="E286" i="57"/>
  <c r="D286" i="57"/>
  <c r="C286" i="57"/>
  <c r="H285" i="57"/>
  <c r="C285" i="57"/>
  <c r="L284" i="57"/>
  <c r="K284" i="57"/>
  <c r="J284" i="57"/>
  <c r="I284" i="57"/>
  <c r="H284" i="57" s="1"/>
  <c r="G284" i="57"/>
  <c r="F284" i="57"/>
  <c r="E284" i="57"/>
  <c r="D284" i="57"/>
  <c r="C284" i="57" s="1"/>
  <c r="L283" i="57"/>
  <c r="K283" i="57"/>
  <c r="J283" i="57"/>
  <c r="I283" i="57"/>
  <c r="H283" i="57" s="1"/>
  <c r="G283" i="57"/>
  <c r="F283" i="57"/>
  <c r="E283" i="57"/>
  <c r="D283" i="57"/>
  <c r="C283" i="57"/>
  <c r="H282" i="57"/>
  <c r="C282" i="57"/>
  <c r="H281" i="57"/>
  <c r="C281" i="57"/>
  <c r="H280" i="57"/>
  <c r="C280" i="57"/>
  <c r="L279" i="57"/>
  <c r="K279" i="57"/>
  <c r="J279" i="57"/>
  <c r="I279" i="57"/>
  <c r="H279" i="57" s="1"/>
  <c r="G279" i="57"/>
  <c r="F279" i="57"/>
  <c r="E279" i="57"/>
  <c r="D279" i="57"/>
  <c r="C279" i="57"/>
  <c r="H278" i="57"/>
  <c r="C278" i="57"/>
  <c r="H277" i="57"/>
  <c r="C277" i="57"/>
  <c r="H276" i="57"/>
  <c r="C276" i="57"/>
  <c r="L275" i="57"/>
  <c r="K275" i="57"/>
  <c r="J275" i="57"/>
  <c r="I275" i="57"/>
  <c r="H275" i="57" s="1"/>
  <c r="G275" i="57"/>
  <c r="F275" i="57"/>
  <c r="E275" i="57"/>
  <c r="D275" i="57"/>
  <c r="C275" i="57"/>
  <c r="L274" i="57"/>
  <c r="K274" i="57"/>
  <c r="J274" i="57"/>
  <c r="I274" i="57"/>
  <c r="H274" i="57" s="1"/>
  <c r="G274" i="57"/>
  <c r="F274" i="57"/>
  <c r="E274" i="57"/>
  <c r="D274" i="57"/>
  <c r="C274" i="57" s="1"/>
  <c r="H273" i="57"/>
  <c r="C273" i="57"/>
  <c r="H272" i="57"/>
  <c r="C272" i="57"/>
  <c r="H271" i="57"/>
  <c r="C271" i="57"/>
  <c r="L270" i="57"/>
  <c r="K270" i="57"/>
  <c r="J270" i="57"/>
  <c r="I270" i="57"/>
  <c r="H270" i="57" s="1"/>
  <c r="G270" i="57"/>
  <c r="F270" i="57"/>
  <c r="E270" i="57"/>
  <c r="D270" i="57"/>
  <c r="C270" i="57"/>
  <c r="H269" i="57"/>
  <c r="C269" i="57"/>
  <c r="H268" i="57"/>
  <c r="C268" i="57"/>
  <c r="L267" i="57"/>
  <c r="K267" i="57"/>
  <c r="J267" i="57"/>
  <c r="I267" i="57"/>
  <c r="H267" i="57" s="1"/>
  <c r="G267" i="57"/>
  <c r="F267" i="57"/>
  <c r="E267" i="57"/>
  <c r="D267" i="57"/>
  <c r="C267" i="57"/>
  <c r="L266" i="57"/>
  <c r="K266" i="57"/>
  <c r="J266" i="57"/>
  <c r="I266" i="57"/>
  <c r="H266" i="57"/>
  <c r="G266" i="57"/>
  <c r="F266" i="57"/>
  <c r="E266" i="57"/>
  <c r="D266" i="57"/>
  <c r="C266" i="57" s="1"/>
  <c r="H265" i="57"/>
  <c r="C265" i="57"/>
  <c r="H264" i="57"/>
  <c r="C264" i="57"/>
  <c r="H263" i="57"/>
  <c r="C263" i="57"/>
  <c r="L262" i="57"/>
  <c r="K262" i="57"/>
  <c r="J262" i="57"/>
  <c r="I262" i="57"/>
  <c r="H262" i="57"/>
  <c r="G262" i="57"/>
  <c r="F262" i="57"/>
  <c r="E262" i="57"/>
  <c r="D262" i="57"/>
  <c r="C262" i="57" s="1"/>
  <c r="H261" i="57"/>
  <c r="C261" i="57"/>
  <c r="H260" i="57"/>
  <c r="C260" i="57"/>
  <c r="H259" i="57"/>
  <c r="C259" i="57"/>
  <c r="L258" i="57"/>
  <c r="K258" i="57"/>
  <c r="J258" i="57"/>
  <c r="I258" i="57"/>
  <c r="H258" i="57"/>
  <c r="G258" i="57"/>
  <c r="F258" i="57"/>
  <c r="E258" i="57"/>
  <c r="D258" i="57"/>
  <c r="C258" i="57" s="1"/>
  <c r="L257" i="57"/>
  <c r="K257" i="57"/>
  <c r="J257" i="57"/>
  <c r="I257" i="57"/>
  <c r="H257" i="57" s="1"/>
  <c r="G257" i="57"/>
  <c r="F257" i="57"/>
  <c r="E257" i="57"/>
  <c r="D257" i="57"/>
  <c r="C257" i="57"/>
  <c r="H256" i="57"/>
  <c r="C256" i="57"/>
  <c r="H255" i="57"/>
  <c r="C255" i="57"/>
  <c r="H254" i="57"/>
  <c r="C254" i="57"/>
  <c r="H253" i="57"/>
  <c r="C253" i="57"/>
  <c r="H252" i="57"/>
  <c r="C252" i="57"/>
  <c r="L251" i="57"/>
  <c r="K251" i="57"/>
  <c r="J251" i="57"/>
  <c r="I251" i="57"/>
  <c r="H251" i="57" s="1"/>
  <c r="G251" i="57"/>
  <c r="F251" i="57"/>
  <c r="E251" i="57"/>
  <c r="D251" i="57"/>
  <c r="C251" i="57"/>
  <c r="L250" i="57"/>
  <c r="K250" i="57"/>
  <c r="J250" i="57"/>
  <c r="I250" i="57"/>
  <c r="H250" i="57" s="1"/>
  <c r="G250" i="57"/>
  <c r="F250" i="57"/>
  <c r="E250" i="57"/>
  <c r="D250" i="57"/>
  <c r="C250" i="57"/>
  <c r="H249" i="57"/>
  <c r="C249" i="57"/>
  <c r="H248" i="57"/>
  <c r="C248" i="57"/>
  <c r="H247" i="57"/>
  <c r="C247" i="57"/>
  <c r="H246" i="57"/>
  <c r="C246" i="57"/>
  <c r="L245" i="57"/>
  <c r="K245" i="57"/>
  <c r="J245" i="57"/>
  <c r="I245" i="57"/>
  <c r="H245" i="57" s="1"/>
  <c r="G245" i="57"/>
  <c r="F245" i="57"/>
  <c r="E245" i="57"/>
  <c r="D245" i="57"/>
  <c r="C245" i="57"/>
  <c r="H244" i="57"/>
  <c r="C244" i="57"/>
  <c r="H243" i="57"/>
  <c r="C243" i="57"/>
  <c r="H242" i="57"/>
  <c r="C242" i="57"/>
  <c r="H241" i="57"/>
  <c r="C241" i="57"/>
  <c r="H240" i="57"/>
  <c r="C240" i="57"/>
  <c r="H239" i="57"/>
  <c r="C239" i="57"/>
  <c r="H238" i="57"/>
  <c r="C238" i="57"/>
  <c r="L237" i="57"/>
  <c r="K237" i="57"/>
  <c r="J237" i="57"/>
  <c r="I237" i="57"/>
  <c r="H237" i="57" s="1"/>
  <c r="G237" i="57"/>
  <c r="F237" i="57"/>
  <c r="E237" i="57"/>
  <c r="D237" i="57"/>
  <c r="C237" i="57"/>
  <c r="H236" i="57"/>
  <c r="C236" i="57"/>
  <c r="H235" i="57"/>
  <c r="C235" i="57"/>
  <c r="L234" i="57"/>
  <c r="K234" i="57"/>
  <c r="J234" i="57"/>
  <c r="I234" i="57"/>
  <c r="H234" i="57" s="1"/>
  <c r="G234" i="57"/>
  <c r="F234" i="57"/>
  <c r="E234" i="57"/>
  <c r="D234" i="57"/>
  <c r="C234" i="57"/>
  <c r="H233" i="57"/>
  <c r="C233" i="57"/>
  <c r="L232" i="57"/>
  <c r="K232" i="57"/>
  <c r="J232" i="57"/>
  <c r="I232" i="57"/>
  <c r="H232" i="57" s="1"/>
  <c r="G232" i="57"/>
  <c r="F232" i="57"/>
  <c r="E232" i="57"/>
  <c r="D232" i="57"/>
  <c r="C232" i="57" s="1"/>
  <c r="L231" i="57"/>
  <c r="K231" i="57"/>
  <c r="J231" i="57"/>
  <c r="I231" i="57"/>
  <c r="H231" i="57"/>
  <c r="G231" i="57"/>
  <c r="F231" i="57"/>
  <c r="E231" i="57"/>
  <c r="D231" i="57"/>
  <c r="C231" i="57" s="1"/>
  <c r="H230" i="57"/>
  <c r="C230" i="57"/>
  <c r="L229" i="57"/>
  <c r="K229" i="57"/>
  <c r="J229" i="57"/>
  <c r="I229" i="57"/>
  <c r="H229" i="57"/>
  <c r="G229" i="57"/>
  <c r="F229" i="57"/>
  <c r="E229" i="57"/>
  <c r="D229" i="57"/>
  <c r="C229" i="57" s="1"/>
  <c r="H228" i="57"/>
  <c r="C228" i="57"/>
  <c r="L227" i="57"/>
  <c r="K227" i="57"/>
  <c r="J227" i="57"/>
  <c r="I227" i="57"/>
  <c r="H227" i="57"/>
  <c r="G227" i="57"/>
  <c r="F227" i="57"/>
  <c r="E227" i="57"/>
  <c r="D227" i="57"/>
  <c r="C227" i="57" s="1"/>
  <c r="H226" i="57"/>
  <c r="C226" i="57"/>
  <c r="H225" i="57"/>
  <c r="C225" i="57"/>
  <c r="L224" i="57"/>
  <c r="K224" i="57"/>
  <c r="J224" i="57"/>
  <c r="I224" i="57"/>
  <c r="H224" i="57"/>
  <c r="G224" i="57"/>
  <c r="F224" i="57"/>
  <c r="E224" i="57"/>
  <c r="D224" i="57"/>
  <c r="C224" i="57" s="1"/>
  <c r="H223" i="57"/>
  <c r="C223" i="57"/>
  <c r="H222" i="57"/>
  <c r="C222" i="57"/>
  <c r="H221" i="57"/>
  <c r="C221" i="57"/>
  <c r="H220" i="57"/>
  <c r="C220" i="57"/>
  <c r="H219" i="57"/>
  <c r="C219" i="57"/>
  <c r="H218" i="57"/>
  <c r="C218" i="57"/>
  <c r="H217" i="57"/>
  <c r="C217" i="57"/>
  <c r="H216" i="57"/>
  <c r="C216" i="57"/>
  <c r="H215" i="57"/>
  <c r="C215" i="57"/>
  <c r="H214" i="57"/>
  <c r="C214" i="57"/>
  <c r="L213" i="57"/>
  <c r="K213" i="57"/>
  <c r="J213" i="57"/>
  <c r="I213" i="57"/>
  <c r="H213" i="57" s="1"/>
  <c r="G213" i="57"/>
  <c r="F213" i="57"/>
  <c r="E213" i="57"/>
  <c r="D213" i="57"/>
  <c r="C213" i="57"/>
  <c r="H212" i="57"/>
  <c r="C212" i="57"/>
  <c r="H211" i="57"/>
  <c r="C211" i="57"/>
  <c r="H210" i="57"/>
  <c r="C210" i="57"/>
  <c r="H209" i="57"/>
  <c r="C209" i="57"/>
  <c r="H208" i="57"/>
  <c r="C208" i="57"/>
  <c r="H207" i="57"/>
  <c r="C207" i="57"/>
  <c r="H206" i="57"/>
  <c r="C206" i="57"/>
  <c r="H205" i="57"/>
  <c r="C205" i="57"/>
  <c r="H204" i="57"/>
  <c r="C204" i="57"/>
  <c r="H203" i="57"/>
  <c r="C203" i="57"/>
  <c r="L202" i="57"/>
  <c r="K202" i="57"/>
  <c r="J202" i="57"/>
  <c r="I202" i="57"/>
  <c r="H202" i="57" s="1"/>
  <c r="G202" i="57"/>
  <c r="F202" i="57"/>
  <c r="E202" i="57"/>
  <c r="D202" i="57"/>
  <c r="C202" i="57"/>
  <c r="L201" i="57"/>
  <c r="K201" i="57"/>
  <c r="J201" i="57"/>
  <c r="I201" i="57"/>
  <c r="H201" i="57" s="1"/>
  <c r="G201" i="57"/>
  <c r="F201" i="57"/>
  <c r="E201" i="57"/>
  <c r="D201" i="57"/>
  <c r="C201" i="57"/>
  <c r="H200" i="57"/>
  <c r="C200" i="57"/>
  <c r="H199" i="57"/>
  <c r="C199" i="57"/>
  <c r="H198" i="57"/>
  <c r="C198" i="57"/>
  <c r="H197" i="57"/>
  <c r="C197" i="57"/>
  <c r="H196" i="57"/>
  <c r="C196" i="57"/>
  <c r="L195" i="57"/>
  <c r="K195" i="57"/>
  <c r="J195" i="57"/>
  <c r="I195" i="57"/>
  <c r="H195" i="57" s="1"/>
  <c r="G195" i="57"/>
  <c r="F195" i="57"/>
  <c r="E195" i="57"/>
  <c r="D195" i="57"/>
  <c r="C195" i="57"/>
  <c r="H194" i="57"/>
  <c r="C194" i="57"/>
  <c r="L193" i="57"/>
  <c r="K193" i="57"/>
  <c r="J193" i="57"/>
  <c r="I193" i="57"/>
  <c r="H193" i="57" s="1"/>
  <c r="G193" i="57"/>
  <c r="F193" i="57"/>
  <c r="E193" i="57"/>
  <c r="D193" i="57"/>
  <c r="C193" i="57"/>
  <c r="L192" i="57"/>
  <c r="K192" i="57"/>
  <c r="J192" i="57"/>
  <c r="I192" i="57"/>
  <c r="H192" i="57" s="1"/>
  <c r="G192" i="57"/>
  <c r="F192" i="57"/>
  <c r="E192" i="57"/>
  <c r="D192" i="57"/>
  <c r="C192" i="57"/>
  <c r="L191" i="57"/>
  <c r="K191" i="57"/>
  <c r="J191" i="57"/>
  <c r="I191" i="57"/>
  <c r="H191" i="57" s="1"/>
  <c r="G191" i="57"/>
  <c r="F191" i="57"/>
  <c r="E191" i="57"/>
  <c r="D191" i="57"/>
  <c r="C191" i="57"/>
  <c r="H190" i="57"/>
  <c r="C190" i="57"/>
  <c r="L189" i="57"/>
  <c r="K189" i="57"/>
  <c r="J189" i="57"/>
  <c r="I189" i="57"/>
  <c r="H189" i="57" s="1"/>
  <c r="G189" i="57"/>
  <c r="F189" i="57"/>
  <c r="E189" i="57"/>
  <c r="D189" i="57"/>
  <c r="C189" i="57"/>
  <c r="L188" i="57"/>
  <c r="K188" i="57"/>
  <c r="J188" i="57"/>
  <c r="I188" i="57"/>
  <c r="H188" i="57" s="1"/>
  <c r="G188" i="57"/>
  <c r="F188" i="57"/>
  <c r="E188" i="57"/>
  <c r="D188" i="57"/>
  <c r="C188" i="57"/>
  <c r="H187" i="57"/>
  <c r="C187" i="57"/>
  <c r="H186" i="57"/>
  <c r="C186" i="57"/>
  <c r="L185" i="57"/>
  <c r="K185" i="57"/>
  <c r="J185" i="57"/>
  <c r="I185" i="57"/>
  <c r="H185" i="57" s="1"/>
  <c r="G185" i="57"/>
  <c r="F185" i="57"/>
  <c r="E185" i="57"/>
  <c r="D185" i="57"/>
  <c r="C185" i="57"/>
  <c r="L184" i="57"/>
  <c r="K184" i="57"/>
  <c r="J184" i="57"/>
  <c r="I184" i="57"/>
  <c r="H184" i="57" s="1"/>
  <c r="G184" i="57"/>
  <c r="F184" i="57"/>
  <c r="E184" i="57"/>
  <c r="D184" i="57"/>
  <c r="C184" i="57"/>
  <c r="H183" i="57"/>
  <c r="C183" i="57"/>
  <c r="H182" i="57"/>
  <c r="C182" i="57"/>
  <c r="L181" i="57"/>
  <c r="K181" i="57"/>
  <c r="J181" i="57"/>
  <c r="I181" i="57"/>
  <c r="H181" i="57" s="1"/>
  <c r="G181" i="57"/>
  <c r="F181" i="57"/>
  <c r="E181" i="57"/>
  <c r="D181" i="57"/>
  <c r="C181" i="57"/>
  <c r="H180" i="57"/>
  <c r="C180" i="57"/>
  <c r="H179" i="57"/>
  <c r="C179" i="57"/>
  <c r="H178" i="57"/>
  <c r="C178" i="57"/>
  <c r="H177" i="57"/>
  <c r="C177" i="57"/>
  <c r="L176" i="57"/>
  <c r="K176" i="57"/>
  <c r="J176" i="57"/>
  <c r="I176" i="57"/>
  <c r="H176" i="57" s="1"/>
  <c r="G176" i="57"/>
  <c r="F176" i="57"/>
  <c r="E176" i="57"/>
  <c r="D176" i="57"/>
  <c r="C176" i="57"/>
  <c r="H175" i="57"/>
  <c r="C175" i="57"/>
  <c r="H174" i="57"/>
  <c r="C174" i="57"/>
  <c r="H173" i="57"/>
  <c r="C173" i="57"/>
  <c r="L172" i="57"/>
  <c r="K172" i="57"/>
  <c r="J172" i="57"/>
  <c r="I172" i="57"/>
  <c r="H172" i="57" s="1"/>
  <c r="G172" i="57"/>
  <c r="F172" i="57"/>
  <c r="E172" i="57"/>
  <c r="D172" i="57"/>
  <c r="C172" i="57"/>
  <c r="L171" i="57"/>
  <c r="K171" i="57"/>
  <c r="J171" i="57"/>
  <c r="I171" i="57"/>
  <c r="H171" i="57" s="1"/>
  <c r="G171" i="57"/>
  <c r="F171" i="57"/>
  <c r="E171" i="57"/>
  <c r="D171" i="57"/>
  <c r="C171" i="57"/>
  <c r="L170" i="57"/>
  <c r="K170" i="57"/>
  <c r="J170" i="57"/>
  <c r="I170" i="57"/>
  <c r="H170" i="57" s="1"/>
  <c r="G170" i="57"/>
  <c r="F170" i="57"/>
  <c r="E170" i="57"/>
  <c r="D170" i="57"/>
  <c r="C170" i="57"/>
  <c r="H169" i="57"/>
  <c r="C169" i="57"/>
  <c r="H168" i="57"/>
  <c r="C168" i="57"/>
  <c r="H167" i="57"/>
  <c r="C167" i="57"/>
  <c r="H166" i="57"/>
  <c r="C166" i="57"/>
  <c r="H165" i="57"/>
  <c r="C165" i="57"/>
  <c r="H164" i="57"/>
  <c r="C164" i="57"/>
  <c r="L163" i="57"/>
  <c r="K163" i="57"/>
  <c r="J163" i="57"/>
  <c r="I163" i="57"/>
  <c r="H163" i="57" s="1"/>
  <c r="G163" i="57"/>
  <c r="F163" i="57"/>
  <c r="E163" i="57"/>
  <c r="D163" i="57"/>
  <c r="C163" i="57"/>
  <c r="L162" i="57"/>
  <c r="K162" i="57"/>
  <c r="J162" i="57"/>
  <c r="I162" i="57"/>
  <c r="H162" i="57" s="1"/>
  <c r="G162" i="57"/>
  <c r="F162" i="57"/>
  <c r="E162" i="57"/>
  <c r="D162" i="57"/>
  <c r="C162" i="57"/>
  <c r="H161" i="57"/>
  <c r="C161" i="57"/>
  <c r="H160" i="57"/>
  <c r="C160" i="57"/>
  <c r="H159" i="57"/>
  <c r="C159" i="57"/>
  <c r="H158" i="57"/>
  <c r="C158" i="57"/>
  <c r="L157" i="57"/>
  <c r="K157" i="57"/>
  <c r="J157" i="57"/>
  <c r="I157" i="57"/>
  <c r="H157" i="57" s="1"/>
  <c r="G157" i="57"/>
  <c r="F157" i="57"/>
  <c r="E157" i="57"/>
  <c r="D157" i="57"/>
  <c r="C157" i="57"/>
  <c r="H156" i="57"/>
  <c r="C156" i="57"/>
  <c r="H155" i="57"/>
  <c r="C155" i="57"/>
  <c r="H154" i="57"/>
  <c r="C154" i="57"/>
  <c r="H153" i="57"/>
  <c r="C153" i="57"/>
  <c r="H152" i="57"/>
  <c r="C152" i="57"/>
  <c r="H151" i="57"/>
  <c r="C151" i="57"/>
  <c r="H150" i="57"/>
  <c r="C150" i="57"/>
  <c r="H149" i="57"/>
  <c r="C149" i="57"/>
  <c r="L148" i="57"/>
  <c r="K148" i="57"/>
  <c r="J148" i="57"/>
  <c r="I148" i="57"/>
  <c r="H148" i="57" s="1"/>
  <c r="G148" i="57"/>
  <c r="F148" i="57"/>
  <c r="E148" i="57"/>
  <c r="D148" i="57"/>
  <c r="C148" i="57"/>
  <c r="H147" i="57"/>
  <c r="C147" i="57"/>
  <c r="H146" i="57"/>
  <c r="C146" i="57"/>
  <c r="H145" i="57"/>
  <c r="C145" i="57"/>
  <c r="H144" i="57"/>
  <c r="C144" i="57"/>
  <c r="H143" i="57"/>
  <c r="C143" i="57"/>
  <c r="H142" i="57"/>
  <c r="C142" i="57"/>
  <c r="L141" i="57"/>
  <c r="K141" i="57"/>
  <c r="J141" i="57"/>
  <c r="I141" i="57"/>
  <c r="H141" i="57" s="1"/>
  <c r="G141" i="57"/>
  <c r="F141" i="57"/>
  <c r="E141" i="57"/>
  <c r="D141" i="57"/>
  <c r="C141" i="57"/>
  <c r="H140" i="57"/>
  <c r="C140" i="57"/>
  <c r="H139" i="57"/>
  <c r="C139" i="57"/>
  <c r="L138" i="57"/>
  <c r="K138" i="57"/>
  <c r="J138" i="57"/>
  <c r="I138" i="57"/>
  <c r="H138" i="57" s="1"/>
  <c r="G138" i="57"/>
  <c r="F138" i="57"/>
  <c r="E138" i="57"/>
  <c r="D138" i="57"/>
  <c r="C138" i="57"/>
  <c r="H137" i="57"/>
  <c r="C137" i="57"/>
  <c r="H136" i="57"/>
  <c r="C136" i="57"/>
  <c r="H135" i="57"/>
  <c r="C135" i="57"/>
  <c r="H134" i="57"/>
  <c r="C134" i="57"/>
  <c r="L133" i="57"/>
  <c r="K133" i="57"/>
  <c r="J133" i="57"/>
  <c r="I133" i="57"/>
  <c r="H133" i="57" s="1"/>
  <c r="G133" i="57"/>
  <c r="F133" i="57"/>
  <c r="E133" i="57"/>
  <c r="D133" i="57"/>
  <c r="C133" i="57"/>
  <c r="H132" i="57"/>
  <c r="C132" i="57"/>
  <c r="H131" i="57"/>
  <c r="C131" i="57"/>
  <c r="H130" i="57"/>
  <c r="C130" i="57"/>
  <c r="L129" i="57"/>
  <c r="K129" i="57"/>
  <c r="J129" i="57"/>
  <c r="I129" i="57"/>
  <c r="H129" i="57" s="1"/>
  <c r="G129" i="57"/>
  <c r="F129" i="57"/>
  <c r="E129" i="57"/>
  <c r="D129" i="57"/>
  <c r="C129" i="57"/>
  <c r="L128" i="57"/>
  <c r="K128" i="57"/>
  <c r="J128" i="57"/>
  <c r="I128" i="57"/>
  <c r="H128" i="57" s="1"/>
  <c r="G128" i="57"/>
  <c r="F128" i="57"/>
  <c r="E128" i="57"/>
  <c r="D128" i="57"/>
  <c r="C128" i="57"/>
  <c r="H127" i="57"/>
  <c r="C127" i="57"/>
  <c r="L126" i="57"/>
  <c r="K126" i="57"/>
  <c r="J126" i="57"/>
  <c r="I126" i="57"/>
  <c r="H126" i="57"/>
  <c r="G126" i="57"/>
  <c r="F126" i="57"/>
  <c r="E126" i="57"/>
  <c r="D126" i="57"/>
  <c r="C126" i="57"/>
  <c r="H125" i="57"/>
  <c r="C125" i="57"/>
  <c r="H124" i="57"/>
  <c r="C124" i="57"/>
  <c r="H123" i="57"/>
  <c r="C123" i="57"/>
  <c r="H122" i="57"/>
  <c r="C122" i="57"/>
  <c r="H121" i="57"/>
  <c r="C121" i="57"/>
  <c r="L120" i="57"/>
  <c r="K120" i="57"/>
  <c r="J120" i="57"/>
  <c r="I120" i="57"/>
  <c r="H120" i="57" s="1"/>
  <c r="G120" i="57"/>
  <c r="F120" i="57"/>
  <c r="E120" i="57"/>
  <c r="D120" i="57"/>
  <c r="C120" i="57"/>
  <c r="H119" i="57"/>
  <c r="C119" i="57"/>
  <c r="H118" i="57"/>
  <c r="C118" i="57"/>
  <c r="H117" i="57"/>
  <c r="C117" i="57"/>
  <c r="H116" i="57"/>
  <c r="C116" i="57"/>
  <c r="H115" i="57"/>
  <c r="C115" i="57"/>
  <c r="L114" i="57"/>
  <c r="K114" i="57"/>
  <c r="J114" i="57"/>
  <c r="I114" i="57"/>
  <c r="H114" i="57" s="1"/>
  <c r="G114" i="57"/>
  <c r="F114" i="57"/>
  <c r="E114" i="57"/>
  <c r="D114" i="57"/>
  <c r="C114" i="57"/>
  <c r="H113" i="57"/>
  <c r="C113" i="57"/>
  <c r="H112" i="57"/>
  <c r="C112" i="57"/>
  <c r="H111" i="57"/>
  <c r="C111" i="57"/>
  <c r="L110" i="57"/>
  <c r="K110" i="57"/>
  <c r="J110" i="57"/>
  <c r="I110" i="57"/>
  <c r="H110" i="57" s="1"/>
  <c r="G110" i="57"/>
  <c r="F110" i="57"/>
  <c r="E110" i="57"/>
  <c r="D110" i="57"/>
  <c r="C110" i="57"/>
  <c r="H109" i="57"/>
  <c r="C109" i="57"/>
  <c r="H108" i="57"/>
  <c r="C108" i="57"/>
  <c r="H107" i="57"/>
  <c r="C107" i="57"/>
  <c r="H106" i="57"/>
  <c r="C106" i="57"/>
  <c r="H105" i="57"/>
  <c r="C105" i="57"/>
  <c r="H104" i="57"/>
  <c r="C104" i="57"/>
  <c r="H103" i="57"/>
  <c r="C103" i="57"/>
  <c r="H102" i="57"/>
  <c r="C102" i="57"/>
  <c r="L101" i="57"/>
  <c r="K101" i="57"/>
  <c r="J101" i="57"/>
  <c r="I101" i="57"/>
  <c r="H101" i="57" s="1"/>
  <c r="G101" i="57"/>
  <c r="F101" i="57"/>
  <c r="E101" i="57"/>
  <c r="D101" i="57"/>
  <c r="C101" i="57"/>
  <c r="H100" i="57"/>
  <c r="C100" i="57"/>
  <c r="H99" i="57"/>
  <c r="C99" i="57"/>
  <c r="H98" i="57"/>
  <c r="C98" i="57"/>
  <c r="H97" i="57"/>
  <c r="C97" i="57"/>
  <c r="H96" i="57"/>
  <c r="C96" i="57"/>
  <c r="H95" i="57"/>
  <c r="C95" i="57"/>
  <c r="H94" i="57"/>
  <c r="C94" i="57"/>
  <c r="L93" i="57"/>
  <c r="K93" i="57"/>
  <c r="J93" i="57"/>
  <c r="I93" i="57"/>
  <c r="H93" i="57" s="1"/>
  <c r="G93" i="57"/>
  <c r="F93" i="57"/>
  <c r="E93" i="57"/>
  <c r="D93" i="57"/>
  <c r="C93" i="57"/>
  <c r="H92" i="57"/>
  <c r="C92" i="57"/>
  <c r="H91" i="57"/>
  <c r="C91" i="57"/>
  <c r="H90" i="57"/>
  <c r="C90" i="57"/>
  <c r="H89" i="57"/>
  <c r="C89" i="57"/>
  <c r="H88" i="57"/>
  <c r="C88" i="57"/>
  <c r="L87" i="57"/>
  <c r="K87" i="57"/>
  <c r="J87" i="57"/>
  <c r="I87" i="57"/>
  <c r="H87" i="57" s="1"/>
  <c r="G87" i="57"/>
  <c r="F87" i="57"/>
  <c r="E87" i="57"/>
  <c r="D87" i="57"/>
  <c r="C87" i="57"/>
  <c r="H86" i="57"/>
  <c r="C86" i="57"/>
  <c r="H85" i="57"/>
  <c r="C85" i="57"/>
  <c r="H84" i="57"/>
  <c r="C84" i="57"/>
  <c r="H83" i="57"/>
  <c r="C83" i="57"/>
  <c r="L82" i="57"/>
  <c r="K82" i="57"/>
  <c r="J82" i="57"/>
  <c r="I82" i="57"/>
  <c r="H82" i="57" s="1"/>
  <c r="G82" i="57"/>
  <c r="F82" i="57"/>
  <c r="E82" i="57"/>
  <c r="D82" i="57"/>
  <c r="C82" i="57"/>
  <c r="L81" i="57"/>
  <c r="K81" i="57"/>
  <c r="J81" i="57"/>
  <c r="I81" i="57"/>
  <c r="H81" i="57" s="1"/>
  <c r="G81" i="57"/>
  <c r="F81" i="57"/>
  <c r="E81" i="57"/>
  <c r="D81" i="57"/>
  <c r="C81" i="57"/>
  <c r="H80" i="57"/>
  <c r="C80" i="57"/>
  <c r="H79" i="57"/>
  <c r="C79" i="57"/>
  <c r="L78" i="57"/>
  <c r="K78" i="57"/>
  <c r="J78" i="57"/>
  <c r="I78" i="57"/>
  <c r="H78" i="57" s="1"/>
  <c r="G78" i="57"/>
  <c r="F78" i="57"/>
  <c r="E78" i="57"/>
  <c r="D78" i="57"/>
  <c r="C78" i="57"/>
  <c r="H77" i="57"/>
  <c r="C77" i="57"/>
  <c r="H76" i="57"/>
  <c r="C76" i="57"/>
  <c r="L75" i="57"/>
  <c r="K75" i="57"/>
  <c r="J75" i="57"/>
  <c r="I75" i="57"/>
  <c r="H75" i="57" s="1"/>
  <c r="G75" i="57"/>
  <c r="F75" i="57"/>
  <c r="E75" i="57"/>
  <c r="D75" i="57"/>
  <c r="C75" i="57"/>
  <c r="L74" i="57"/>
  <c r="K74" i="57"/>
  <c r="J74" i="57"/>
  <c r="I74" i="57"/>
  <c r="H74" i="57" s="1"/>
  <c r="G74" i="57"/>
  <c r="F74" i="57"/>
  <c r="E74" i="57"/>
  <c r="D74" i="57"/>
  <c r="C74" i="57"/>
  <c r="L73" i="57"/>
  <c r="K73" i="57"/>
  <c r="J73" i="57"/>
  <c r="I73" i="57"/>
  <c r="H73" i="57" s="1"/>
  <c r="G73" i="57"/>
  <c r="F73" i="57"/>
  <c r="E73" i="57"/>
  <c r="D73" i="57"/>
  <c r="C73" i="57"/>
  <c r="H72" i="57"/>
  <c r="C72" i="57"/>
  <c r="H71" i="57"/>
  <c r="C71" i="57"/>
  <c r="H70" i="57"/>
  <c r="C70" i="57"/>
  <c r="H69" i="57"/>
  <c r="C69" i="57"/>
  <c r="L68" i="57"/>
  <c r="K68" i="57"/>
  <c r="J68" i="57"/>
  <c r="I68" i="57"/>
  <c r="H68" i="57" s="1"/>
  <c r="G68" i="57"/>
  <c r="F68" i="57"/>
  <c r="E68" i="57"/>
  <c r="D68" i="57"/>
  <c r="C68" i="57"/>
  <c r="H67" i="57"/>
  <c r="C67" i="57"/>
  <c r="L66" i="57"/>
  <c r="K66" i="57"/>
  <c r="J66" i="57"/>
  <c r="I66" i="57"/>
  <c r="H66" i="57" s="1"/>
  <c r="G66" i="57"/>
  <c r="F66" i="57"/>
  <c r="E66" i="57"/>
  <c r="D66" i="57"/>
  <c r="C66" i="57"/>
  <c r="H65" i="57"/>
  <c r="C65" i="57"/>
  <c r="H64" i="57"/>
  <c r="C64" i="57"/>
  <c r="H63" i="57"/>
  <c r="C63" i="57"/>
  <c r="H62" i="57"/>
  <c r="C62" i="57"/>
  <c r="H61" i="57"/>
  <c r="C61" i="57"/>
  <c r="H60" i="57"/>
  <c r="C60" i="57"/>
  <c r="H59" i="57"/>
  <c r="C59" i="57"/>
  <c r="H58" i="57"/>
  <c r="C58" i="57"/>
  <c r="L57" i="57"/>
  <c r="K57" i="57"/>
  <c r="J57" i="57"/>
  <c r="I57" i="57"/>
  <c r="H57" i="57" s="1"/>
  <c r="G57" i="57"/>
  <c r="F57" i="57"/>
  <c r="E57" i="57"/>
  <c r="D57" i="57"/>
  <c r="C57" i="57"/>
  <c r="H56" i="57"/>
  <c r="C56" i="57"/>
  <c r="H55" i="57"/>
  <c r="C55" i="57"/>
  <c r="L54" i="57"/>
  <c r="K54" i="57"/>
  <c r="J54" i="57"/>
  <c r="I54" i="57"/>
  <c r="H54" i="57" s="1"/>
  <c r="G54" i="57"/>
  <c r="F54" i="57"/>
  <c r="E54" i="57"/>
  <c r="D54" i="57"/>
  <c r="C54" i="57"/>
  <c r="L53" i="57"/>
  <c r="K53" i="57"/>
  <c r="J53" i="57"/>
  <c r="I53" i="57"/>
  <c r="H53" i="57" s="1"/>
  <c r="G53" i="57"/>
  <c r="F53" i="57"/>
  <c r="E53" i="57"/>
  <c r="D53" i="57"/>
  <c r="C53" i="57"/>
  <c r="L52" i="57"/>
  <c r="K52" i="57"/>
  <c r="J52" i="57"/>
  <c r="I52" i="57"/>
  <c r="H52" i="57" s="1"/>
  <c r="G52" i="57"/>
  <c r="F52" i="57"/>
  <c r="E52" i="57"/>
  <c r="D52" i="57"/>
  <c r="C52" i="57"/>
  <c r="L51" i="57"/>
  <c r="K51" i="57"/>
  <c r="J51" i="57"/>
  <c r="I51" i="57"/>
  <c r="H51" i="57" s="1"/>
  <c r="G51" i="57"/>
  <c r="F51" i="57"/>
  <c r="E51" i="57"/>
  <c r="D51" i="57"/>
  <c r="C51" i="57" s="1"/>
  <c r="L50" i="57"/>
  <c r="K50" i="57"/>
  <c r="J50" i="57"/>
  <c r="J300" i="57" s="1"/>
  <c r="I50" i="57"/>
  <c r="I300" i="57" s="1"/>
  <c r="H50" i="57"/>
  <c r="G50" i="57"/>
  <c r="F50" i="57"/>
  <c r="E50" i="57"/>
  <c r="E300" i="57" s="1"/>
  <c r="D50" i="57"/>
  <c r="D300" i="57" s="1"/>
  <c r="L49" i="57"/>
  <c r="K49" i="57"/>
  <c r="J49" i="57"/>
  <c r="I49" i="57"/>
  <c r="H49" i="57"/>
  <c r="G49" i="57"/>
  <c r="F49" i="57"/>
  <c r="E49" i="57"/>
  <c r="D49" i="57"/>
  <c r="C49" i="57"/>
  <c r="H46" i="57"/>
  <c r="C46" i="57"/>
  <c r="H45" i="57"/>
  <c r="C45" i="57"/>
  <c r="L44" i="57"/>
  <c r="L300" i="57" s="1"/>
  <c r="G44" i="57"/>
  <c r="G300" i="57" s="1"/>
  <c r="H43" i="57"/>
  <c r="C43" i="57"/>
  <c r="I42" i="57"/>
  <c r="H42" i="57"/>
  <c r="D42" i="57"/>
  <c r="C42" i="57"/>
  <c r="H41" i="57"/>
  <c r="C41" i="57"/>
  <c r="H40" i="57"/>
  <c r="C40" i="57"/>
  <c r="H39" i="57"/>
  <c r="C39" i="57"/>
  <c r="H38" i="57"/>
  <c r="C38" i="57"/>
  <c r="K37" i="57"/>
  <c r="H37" i="57"/>
  <c r="F37" i="57"/>
  <c r="C37" i="57"/>
  <c r="H36" i="57"/>
  <c r="C36" i="57"/>
  <c r="H35" i="57"/>
  <c r="C35" i="57"/>
  <c r="K34" i="57"/>
  <c r="H34" i="57"/>
  <c r="F34" i="57"/>
  <c r="C34" i="57"/>
  <c r="H33" i="57"/>
  <c r="C33" i="57"/>
  <c r="K32" i="57"/>
  <c r="H32" i="57"/>
  <c r="F32" i="57"/>
  <c r="C32" i="57"/>
  <c r="H31" i="57"/>
  <c r="C31" i="57"/>
  <c r="H30" i="57"/>
  <c r="C30" i="57"/>
  <c r="H29" i="57"/>
  <c r="C29" i="57"/>
  <c r="K28" i="57"/>
  <c r="H28" i="57"/>
  <c r="F28" i="57"/>
  <c r="C28" i="57"/>
  <c r="K27" i="57"/>
  <c r="K300" i="57" s="1"/>
  <c r="H27" i="57"/>
  <c r="F27" i="57"/>
  <c r="F300" i="57" s="1"/>
  <c r="H26" i="57"/>
  <c r="C26" i="57"/>
  <c r="H25" i="57"/>
  <c r="C25" i="57"/>
  <c r="H24" i="57"/>
  <c r="C24" i="57"/>
  <c r="H23" i="57"/>
  <c r="C23" i="57"/>
  <c r="L22" i="57"/>
  <c r="L303" i="57" s="1"/>
  <c r="L302" i="57" s="1"/>
  <c r="K22" i="57"/>
  <c r="K303" i="57" s="1"/>
  <c r="K302" i="57" s="1"/>
  <c r="J22" i="57"/>
  <c r="J303" i="57" s="1"/>
  <c r="J302" i="57" s="1"/>
  <c r="I22" i="57"/>
  <c r="H22" i="57" s="1"/>
  <c r="H303" i="57" s="1"/>
  <c r="H302" i="57" s="1"/>
  <c r="G22" i="57"/>
  <c r="G303" i="57" s="1"/>
  <c r="G302" i="57" s="1"/>
  <c r="F22" i="57"/>
  <c r="F303" i="57" s="1"/>
  <c r="F302" i="57" s="1"/>
  <c r="E22" i="57"/>
  <c r="E303" i="57" s="1"/>
  <c r="E302" i="57" s="1"/>
  <c r="D22" i="57"/>
  <c r="D303" i="57" s="1"/>
  <c r="D302" i="57" s="1"/>
  <c r="L21" i="57"/>
  <c r="K21" i="57"/>
  <c r="J21" i="57"/>
  <c r="I21" i="57"/>
  <c r="H21" i="57"/>
  <c r="G21" i="57"/>
  <c r="F21" i="57"/>
  <c r="E21" i="57"/>
  <c r="D21" i="57"/>
  <c r="C21" i="57" s="1"/>
  <c r="H315" i="56"/>
  <c r="C315" i="56"/>
  <c r="H313" i="56"/>
  <c r="C313" i="56"/>
  <c r="H311" i="56"/>
  <c r="C311" i="56"/>
  <c r="H310" i="56"/>
  <c r="C310" i="56"/>
  <c r="H309" i="56"/>
  <c r="C309" i="56"/>
  <c r="H308" i="56"/>
  <c r="C308" i="56"/>
  <c r="H307" i="56"/>
  <c r="C307" i="56"/>
  <c r="H306" i="56"/>
  <c r="C306" i="56"/>
  <c r="L305" i="56"/>
  <c r="K305" i="56"/>
  <c r="J305" i="56"/>
  <c r="I305" i="56"/>
  <c r="H305" i="56"/>
  <c r="G305" i="56"/>
  <c r="F305" i="56"/>
  <c r="E305" i="56"/>
  <c r="D305" i="56"/>
  <c r="C305" i="56"/>
  <c r="H297" i="56"/>
  <c r="C297" i="56"/>
  <c r="H296" i="56"/>
  <c r="C296" i="56"/>
  <c r="L295" i="56"/>
  <c r="K295" i="56"/>
  <c r="J295" i="56"/>
  <c r="I295" i="56"/>
  <c r="H295" i="56" s="1"/>
  <c r="G295" i="56"/>
  <c r="F295" i="56"/>
  <c r="E295" i="56"/>
  <c r="D295" i="56"/>
  <c r="C295" i="56"/>
  <c r="H294" i="56"/>
  <c r="C294" i="56"/>
  <c r="H293" i="56"/>
  <c r="C293" i="56"/>
  <c r="H292" i="56"/>
  <c r="C292" i="56"/>
  <c r="H291" i="56"/>
  <c r="C291" i="56"/>
  <c r="L290" i="56"/>
  <c r="K290" i="56"/>
  <c r="J290" i="56"/>
  <c r="I290" i="56"/>
  <c r="H290" i="56" s="1"/>
  <c r="G290" i="56"/>
  <c r="F290" i="56"/>
  <c r="E290" i="56"/>
  <c r="D290" i="56"/>
  <c r="C290" i="56"/>
  <c r="H289" i="56"/>
  <c r="C289" i="56"/>
  <c r="H288" i="56"/>
  <c r="C288" i="56"/>
  <c r="H287" i="56"/>
  <c r="C287" i="56"/>
  <c r="L286" i="56"/>
  <c r="K286" i="56"/>
  <c r="J286" i="56"/>
  <c r="I286" i="56"/>
  <c r="H286" i="56" s="1"/>
  <c r="G286" i="56"/>
  <c r="F286" i="56"/>
  <c r="E286" i="56"/>
  <c r="D286" i="56"/>
  <c r="C286" i="56"/>
  <c r="H285" i="56"/>
  <c r="C285" i="56"/>
  <c r="L284" i="56"/>
  <c r="K284" i="56"/>
  <c r="J284" i="56"/>
  <c r="I284" i="56"/>
  <c r="H284" i="56" s="1"/>
  <c r="G284" i="56"/>
  <c r="F284" i="56"/>
  <c r="E284" i="56"/>
  <c r="D284" i="56"/>
  <c r="C284" i="56"/>
  <c r="L283" i="56"/>
  <c r="K283" i="56"/>
  <c r="J283" i="56"/>
  <c r="I283" i="56"/>
  <c r="H283" i="56" s="1"/>
  <c r="G283" i="56"/>
  <c r="F283" i="56"/>
  <c r="E283" i="56"/>
  <c r="D283" i="56"/>
  <c r="C283" i="56"/>
  <c r="H282" i="56"/>
  <c r="C282" i="56"/>
  <c r="H281" i="56"/>
  <c r="C281" i="56"/>
  <c r="H280" i="56"/>
  <c r="C280" i="56"/>
  <c r="L279" i="56"/>
  <c r="K279" i="56"/>
  <c r="J279" i="56"/>
  <c r="I279" i="56"/>
  <c r="H279" i="56" s="1"/>
  <c r="G279" i="56"/>
  <c r="F279" i="56"/>
  <c r="E279" i="56"/>
  <c r="D279" i="56"/>
  <c r="C279" i="56"/>
  <c r="H278" i="56"/>
  <c r="C278" i="56"/>
  <c r="H277" i="56"/>
  <c r="C277" i="56"/>
  <c r="H276" i="56"/>
  <c r="C276" i="56"/>
  <c r="L275" i="56"/>
  <c r="K275" i="56"/>
  <c r="J275" i="56"/>
  <c r="I275" i="56"/>
  <c r="H275" i="56" s="1"/>
  <c r="G275" i="56"/>
  <c r="F275" i="56"/>
  <c r="E275" i="56"/>
  <c r="D275" i="56"/>
  <c r="C275" i="56"/>
  <c r="L274" i="56"/>
  <c r="K274" i="56"/>
  <c r="J274" i="56"/>
  <c r="I274" i="56"/>
  <c r="H274" i="56" s="1"/>
  <c r="G274" i="56"/>
  <c r="F274" i="56"/>
  <c r="E274" i="56"/>
  <c r="D274" i="56"/>
  <c r="C274" i="56"/>
  <c r="H273" i="56"/>
  <c r="C273" i="56"/>
  <c r="H272" i="56"/>
  <c r="C272" i="56"/>
  <c r="H271" i="56"/>
  <c r="C271" i="56"/>
  <c r="L270" i="56"/>
  <c r="K270" i="56"/>
  <c r="J270" i="56"/>
  <c r="I270" i="56"/>
  <c r="H270" i="56" s="1"/>
  <c r="G270" i="56"/>
  <c r="F270" i="56"/>
  <c r="E270" i="56"/>
  <c r="D270" i="56"/>
  <c r="C270" i="56"/>
  <c r="H269" i="56"/>
  <c r="C269" i="56"/>
  <c r="H268" i="56"/>
  <c r="C268" i="56"/>
  <c r="L267" i="56"/>
  <c r="K267" i="56"/>
  <c r="J267" i="56"/>
  <c r="I267" i="56"/>
  <c r="H267" i="56" s="1"/>
  <c r="G267" i="56"/>
  <c r="F267" i="56"/>
  <c r="E267" i="56"/>
  <c r="D267" i="56"/>
  <c r="C267" i="56"/>
  <c r="L266" i="56"/>
  <c r="K266" i="56"/>
  <c r="J266" i="56"/>
  <c r="I266" i="56"/>
  <c r="H266" i="56" s="1"/>
  <c r="G266" i="56"/>
  <c r="F266" i="56"/>
  <c r="E266" i="56"/>
  <c r="D266" i="56"/>
  <c r="C266" i="56"/>
  <c r="H265" i="56"/>
  <c r="C265" i="56"/>
  <c r="H264" i="56"/>
  <c r="C264" i="56"/>
  <c r="H263" i="56"/>
  <c r="C263" i="56"/>
  <c r="L262" i="56"/>
  <c r="K262" i="56"/>
  <c r="J262" i="56"/>
  <c r="I262" i="56"/>
  <c r="H262" i="56" s="1"/>
  <c r="G262" i="56"/>
  <c r="F262" i="56"/>
  <c r="E262" i="56"/>
  <c r="D262" i="56"/>
  <c r="C262" i="56"/>
  <c r="H261" i="56"/>
  <c r="C261" i="56"/>
  <c r="H260" i="56"/>
  <c r="C260" i="56"/>
  <c r="H259" i="56"/>
  <c r="C259" i="56"/>
  <c r="L258" i="56"/>
  <c r="K258" i="56"/>
  <c r="J258" i="56"/>
  <c r="I258" i="56"/>
  <c r="H258" i="56" s="1"/>
  <c r="G258" i="56"/>
  <c r="F258" i="56"/>
  <c r="E258" i="56"/>
  <c r="D258" i="56"/>
  <c r="C258" i="56"/>
  <c r="L257" i="56"/>
  <c r="K257" i="56"/>
  <c r="J257" i="56"/>
  <c r="I257" i="56"/>
  <c r="H257" i="56" s="1"/>
  <c r="G257" i="56"/>
  <c r="F257" i="56"/>
  <c r="E257" i="56"/>
  <c r="D257" i="56"/>
  <c r="C257" i="56"/>
  <c r="H256" i="56"/>
  <c r="C256" i="56"/>
  <c r="H255" i="56"/>
  <c r="C255" i="56"/>
  <c r="H254" i="56"/>
  <c r="C254" i="56"/>
  <c r="H253" i="56"/>
  <c r="C253" i="56"/>
  <c r="H252" i="56"/>
  <c r="C252" i="56"/>
  <c r="L251" i="56"/>
  <c r="K251" i="56"/>
  <c r="J251" i="56"/>
  <c r="I251" i="56"/>
  <c r="H251" i="56" s="1"/>
  <c r="G251" i="56"/>
  <c r="F251" i="56"/>
  <c r="E251" i="56"/>
  <c r="D251" i="56"/>
  <c r="C251" i="56"/>
  <c r="L250" i="56"/>
  <c r="K250" i="56"/>
  <c r="J250" i="56"/>
  <c r="I250" i="56"/>
  <c r="H250" i="56" s="1"/>
  <c r="G250" i="56"/>
  <c r="F250" i="56"/>
  <c r="E250" i="56"/>
  <c r="D250" i="56"/>
  <c r="C250" i="56"/>
  <c r="H249" i="56"/>
  <c r="C249" i="56"/>
  <c r="H248" i="56"/>
  <c r="C248" i="56"/>
  <c r="H247" i="56"/>
  <c r="C247" i="56"/>
  <c r="H246" i="56"/>
  <c r="C246" i="56"/>
  <c r="L245" i="56"/>
  <c r="K245" i="56"/>
  <c r="J245" i="56"/>
  <c r="I245" i="56"/>
  <c r="H245" i="56" s="1"/>
  <c r="G245" i="56"/>
  <c r="F245" i="56"/>
  <c r="E245" i="56"/>
  <c r="D245" i="56"/>
  <c r="C245" i="56"/>
  <c r="H244" i="56"/>
  <c r="C244" i="56"/>
  <c r="H243" i="56"/>
  <c r="C243" i="56"/>
  <c r="H242" i="56"/>
  <c r="C242" i="56"/>
  <c r="H241" i="56"/>
  <c r="C241" i="56"/>
  <c r="H240" i="56"/>
  <c r="C240" i="56"/>
  <c r="H239" i="56"/>
  <c r="C239" i="56"/>
  <c r="H238" i="56"/>
  <c r="C238" i="56"/>
  <c r="L237" i="56"/>
  <c r="K237" i="56"/>
  <c r="J237" i="56"/>
  <c r="I237" i="56"/>
  <c r="H237" i="56" s="1"/>
  <c r="G237" i="56"/>
  <c r="F237" i="56"/>
  <c r="E237" i="56"/>
  <c r="D237" i="56"/>
  <c r="C237" i="56"/>
  <c r="H236" i="56"/>
  <c r="C236" i="56"/>
  <c r="H235" i="56"/>
  <c r="C235" i="56"/>
  <c r="L234" i="56"/>
  <c r="K234" i="56"/>
  <c r="J234" i="56"/>
  <c r="I234" i="56"/>
  <c r="H234" i="56" s="1"/>
  <c r="G234" i="56"/>
  <c r="F234" i="56"/>
  <c r="E234" i="56"/>
  <c r="D234" i="56"/>
  <c r="C234" i="56"/>
  <c r="H233" i="56"/>
  <c r="C233" i="56"/>
  <c r="L232" i="56"/>
  <c r="K232" i="56"/>
  <c r="J232" i="56"/>
  <c r="I232" i="56"/>
  <c r="H232" i="56" s="1"/>
  <c r="G232" i="56"/>
  <c r="F232" i="56"/>
  <c r="E232" i="56"/>
  <c r="D232" i="56"/>
  <c r="C232" i="56"/>
  <c r="L231" i="56"/>
  <c r="K231" i="56"/>
  <c r="J231" i="56"/>
  <c r="I231" i="56"/>
  <c r="H231" i="56" s="1"/>
  <c r="G231" i="56"/>
  <c r="F231" i="56"/>
  <c r="E231" i="56"/>
  <c r="D231" i="56"/>
  <c r="C231" i="56"/>
  <c r="H230" i="56"/>
  <c r="C230" i="56"/>
  <c r="L229" i="56"/>
  <c r="K229" i="56"/>
  <c r="J229" i="56"/>
  <c r="I229" i="56"/>
  <c r="H229" i="56" s="1"/>
  <c r="G229" i="56"/>
  <c r="F229" i="56"/>
  <c r="E229" i="56"/>
  <c r="D229" i="56"/>
  <c r="C229" i="56"/>
  <c r="H228" i="56"/>
  <c r="C228" i="56"/>
  <c r="L227" i="56"/>
  <c r="K227" i="56"/>
  <c r="J227" i="56"/>
  <c r="I227" i="56"/>
  <c r="H227" i="56" s="1"/>
  <c r="G227" i="56"/>
  <c r="F227" i="56"/>
  <c r="E227" i="56"/>
  <c r="D227" i="56"/>
  <c r="C227" i="56"/>
  <c r="H226" i="56"/>
  <c r="C226" i="56"/>
  <c r="H225" i="56"/>
  <c r="C225" i="56"/>
  <c r="L224" i="56"/>
  <c r="K224" i="56"/>
  <c r="J224" i="56"/>
  <c r="I224" i="56"/>
  <c r="H224" i="56" s="1"/>
  <c r="G224" i="56"/>
  <c r="F224" i="56"/>
  <c r="E224" i="56"/>
  <c r="D224" i="56"/>
  <c r="C224" i="56"/>
  <c r="H223" i="56"/>
  <c r="C223" i="56"/>
  <c r="H222" i="56"/>
  <c r="C222" i="56"/>
  <c r="H221" i="56"/>
  <c r="C221" i="56"/>
  <c r="H220" i="56"/>
  <c r="C220" i="56"/>
  <c r="H219" i="56"/>
  <c r="C219" i="56"/>
  <c r="H218" i="56"/>
  <c r="C218" i="56"/>
  <c r="H217" i="56"/>
  <c r="C217" i="56"/>
  <c r="H216" i="56"/>
  <c r="C216" i="56"/>
  <c r="H215" i="56"/>
  <c r="C215" i="56"/>
  <c r="H214" i="56"/>
  <c r="C214" i="56"/>
  <c r="L213" i="56"/>
  <c r="K213" i="56"/>
  <c r="J213" i="56"/>
  <c r="I213" i="56"/>
  <c r="H213" i="56" s="1"/>
  <c r="G213" i="56"/>
  <c r="F213" i="56"/>
  <c r="E213" i="56"/>
  <c r="D213" i="56"/>
  <c r="C213" i="56"/>
  <c r="H212" i="56"/>
  <c r="C212" i="56"/>
  <c r="H211" i="56"/>
  <c r="C211" i="56"/>
  <c r="H210" i="56"/>
  <c r="C210" i="56"/>
  <c r="H209" i="56"/>
  <c r="C209" i="56"/>
  <c r="H208" i="56"/>
  <c r="C208" i="56"/>
  <c r="H207" i="56"/>
  <c r="C207" i="56"/>
  <c r="H206" i="56"/>
  <c r="C206" i="56"/>
  <c r="H205" i="56"/>
  <c r="C205" i="56"/>
  <c r="H204" i="56"/>
  <c r="C204" i="56"/>
  <c r="H203" i="56"/>
  <c r="C203" i="56"/>
  <c r="L202" i="56"/>
  <c r="K202" i="56"/>
  <c r="J202" i="56"/>
  <c r="I202" i="56"/>
  <c r="H202" i="56" s="1"/>
  <c r="G202" i="56"/>
  <c r="F202" i="56"/>
  <c r="E202" i="56"/>
  <c r="D202" i="56"/>
  <c r="C202" i="56"/>
  <c r="L201" i="56"/>
  <c r="K201" i="56"/>
  <c r="J201" i="56"/>
  <c r="I201" i="56"/>
  <c r="H201" i="56" s="1"/>
  <c r="G201" i="56"/>
  <c r="F201" i="56"/>
  <c r="E201" i="56"/>
  <c r="D201" i="56"/>
  <c r="C201" i="56"/>
  <c r="H200" i="56"/>
  <c r="C200" i="56"/>
  <c r="H199" i="56"/>
  <c r="C199" i="56"/>
  <c r="H198" i="56"/>
  <c r="C198" i="56"/>
  <c r="H197" i="56"/>
  <c r="C197" i="56"/>
  <c r="H196" i="56"/>
  <c r="C196" i="56"/>
  <c r="L195" i="56"/>
  <c r="K195" i="56"/>
  <c r="J195" i="56"/>
  <c r="I195" i="56"/>
  <c r="H195" i="56" s="1"/>
  <c r="G195" i="56"/>
  <c r="F195" i="56"/>
  <c r="E195" i="56"/>
  <c r="D195" i="56"/>
  <c r="C195" i="56"/>
  <c r="H194" i="56"/>
  <c r="C194" i="56"/>
  <c r="L193" i="56"/>
  <c r="K193" i="56"/>
  <c r="J193" i="56"/>
  <c r="I193" i="56"/>
  <c r="H193" i="56" s="1"/>
  <c r="G193" i="56"/>
  <c r="F193" i="56"/>
  <c r="E193" i="56"/>
  <c r="D193" i="56"/>
  <c r="C193" i="56"/>
  <c r="L192" i="56"/>
  <c r="K192" i="56"/>
  <c r="J192" i="56"/>
  <c r="I192" i="56"/>
  <c r="H192" i="56" s="1"/>
  <c r="G192" i="56"/>
  <c r="F192" i="56"/>
  <c r="E192" i="56"/>
  <c r="D192" i="56"/>
  <c r="C192" i="56"/>
  <c r="L191" i="56"/>
  <c r="K191" i="56"/>
  <c r="J191" i="56"/>
  <c r="I191" i="56"/>
  <c r="H191" i="56" s="1"/>
  <c r="G191" i="56"/>
  <c r="F191" i="56"/>
  <c r="E191" i="56"/>
  <c r="D191" i="56"/>
  <c r="C191" i="56"/>
  <c r="H190" i="56"/>
  <c r="C190" i="56"/>
  <c r="L189" i="56"/>
  <c r="K189" i="56"/>
  <c r="J189" i="56"/>
  <c r="I189" i="56"/>
  <c r="H189" i="56" s="1"/>
  <c r="G189" i="56"/>
  <c r="F189" i="56"/>
  <c r="E189" i="56"/>
  <c r="D189" i="56"/>
  <c r="C189" i="56"/>
  <c r="L188" i="56"/>
  <c r="K188" i="56"/>
  <c r="J188" i="56"/>
  <c r="I188" i="56"/>
  <c r="H188" i="56" s="1"/>
  <c r="G188" i="56"/>
  <c r="F188" i="56"/>
  <c r="E188" i="56"/>
  <c r="D188" i="56"/>
  <c r="C188" i="56"/>
  <c r="H187" i="56"/>
  <c r="C187" i="56"/>
  <c r="H186" i="56"/>
  <c r="C186" i="56"/>
  <c r="L185" i="56"/>
  <c r="K185" i="56"/>
  <c r="J185" i="56"/>
  <c r="I185" i="56"/>
  <c r="H185" i="56" s="1"/>
  <c r="G185" i="56"/>
  <c r="F185" i="56"/>
  <c r="E185" i="56"/>
  <c r="D185" i="56"/>
  <c r="C185" i="56"/>
  <c r="L184" i="56"/>
  <c r="K184" i="56"/>
  <c r="J184" i="56"/>
  <c r="I184" i="56"/>
  <c r="H184" i="56" s="1"/>
  <c r="G184" i="56"/>
  <c r="F184" i="56"/>
  <c r="E184" i="56"/>
  <c r="D184" i="56"/>
  <c r="C184" i="56"/>
  <c r="H183" i="56"/>
  <c r="C183" i="56"/>
  <c r="H182" i="56"/>
  <c r="C182" i="56"/>
  <c r="L181" i="56"/>
  <c r="K181" i="56"/>
  <c r="J181" i="56"/>
  <c r="I181" i="56"/>
  <c r="H181" i="56" s="1"/>
  <c r="G181" i="56"/>
  <c r="F181" i="56"/>
  <c r="E181" i="56"/>
  <c r="D181" i="56"/>
  <c r="C181" i="56"/>
  <c r="H180" i="56"/>
  <c r="C180" i="56"/>
  <c r="H179" i="56"/>
  <c r="C179" i="56"/>
  <c r="H178" i="56"/>
  <c r="C178" i="56"/>
  <c r="H177" i="56"/>
  <c r="C177" i="56"/>
  <c r="L176" i="56"/>
  <c r="K176" i="56"/>
  <c r="J176" i="56"/>
  <c r="I176" i="56"/>
  <c r="H176" i="56" s="1"/>
  <c r="G176" i="56"/>
  <c r="F176" i="56"/>
  <c r="E176" i="56"/>
  <c r="D176" i="56"/>
  <c r="C176" i="56"/>
  <c r="H175" i="56"/>
  <c r="C175" i="56"/>
  <c r="H174" i="56"/>
  <c r="C174" i="56"/>
  <c r="H173" i="56"/>
  <c r="C173" i="56"/>
  <c r="L172" i="56"/>
  <c r="K172" i="56"/>
  <c r="J172" i="56"/>
  <c r="I172" i="56"/>
  <c r="H172" i="56" s="1"/>
  <c r="G172" i="56"/>
  <c r="F172" i="56"/>
  <c r="E172" i="56"/>
  <c r="D172" i="56"/>
  <c r="C172" i="56"/>
  <c r="L171" i="56"/>
  <c r="K171" i="56"/>
  <c r="J171" i="56"/>
  <c r="I171" i="56"/>
  <c r="H171" i="56" s="1"/>
  <c r="G171" i="56"/>
  <c r="F171" i="56"/>
  <c r="E171" i="56"/>
  <c r="D171" i="56"/>
  <c r="C171" i="56"/>
  <c r="L170" i="56"/>
  <c r="K170" i="56"/>
  <c r="J170" i="56"/>
  <c r="I170" i="56"/>
  <c r="H170" i="56" s="1"/>
  <c r="G170" i="56"/>
  <c r="F170" i="56"/>
  <c r="E170" i="56"/>
  <c r="D170" i="56"/>
  <c r="C170" i="56"/>
  <c r="H169" i="56"/>
  <c r="C169" i="56"/>
  <c r="H168" i="56"/>
  <c r="C168" i="56"/>
  <c r="H167" i="56"/>
  <c r="C167" i="56"/>
  <c r="H166" i="56"/>
  <c r="C166" i="56"/>
  <c r="H165" i="56"/>
  <c r="C165" i="56"/>
  <c r="H164" i="56"/>
  <c r="C164" i="56"/>
  <c r="L163" i="56"/>
  <c r="K163" i="56"/>
  <c r="J163" i="56"/>
  <c r="I163" i="56"/>
  <c r="H163" i="56" s="1"/>
  <c r="G163" i="56"/>
  <c r="F163" i="56"/>
  <c r="E163" i="56"/>
  <c r="D163" i="56"/>
  <c r="C163" i="56"/>
  <c r="L162" i="56"/>
  <c r="K162" i="56"/>
  <c r="J162" i="56"/>
  <c r="I162" i="56"/>
  <c r="H162" i="56" s="1"/>
  <c r="G162" i="56"/>
  <c r="F162" i="56"/>
  <c r="E162" i="56"/>
  <c r="D162" i="56"/>
  <c r="C162" i="56"/>
  <c r="H161" i="56"/>
  <c r="C161" i="56"/>
  <c r="H160" i="56"/>
  <c r="C160" i="56"/>
  <c r="H159" i="56"/>
  <c r="C159" i="56"/>
  <c r="H158" i="56"/>
  <c r="C158" i="56"/>
  <c r="L157" i="56"/>
  <c r="K157" i="56"/>
  <c r="J157" i="56"/>
  <c r="I157" i="56"/>
  <c r="H157" i="56" s="1"/>
  <c r="G157" i="56"/>
  <c r="F157" i="56"/>
  <c r="E157" i="56"/>
  <c r="D157" i="56"/>
  <c r="C157" i="56"/>
  <c r="H156" i="56"/>
  <c r="C156" i="56"/>
  <c r="H155" i="56"/>
  <c r="C155" i="56"/>
  <c r="H154" i="56"/>
  <c r="C154" i="56"/>
  <c r="H153" i="56"/>
  <c r="C153" i="56"/>
  <c r="H152" i="56"/>
  <c r="C152" i="56"/>
  <c r="H151" i="56"/>
  <c r="C151" i="56"/>
  <c r="H150" i="56"/>
  <c r="C150" i="56"/>
  <c r="H149" i="56"/>
  <c r="C149" i="56"/>
  <c r="L148" i="56"/>
  <c r="K148" i="56"/>
  <c r="J148" i="56"/>
  <c r="I148" i="56"/>
  <c r="H148" i="56" s="1"/>
  <c r="G148" i="56"/>
  <c r="F148" i="56"/>
  <c r="E148" i="56"/>
  <c r="D148" i="56"/>
  <c r="C148" i="56"/>
  <c r="H147" i="56"/>
  <c r="C147" i="56"/>
  <c r="H146" i="56"/>
  <c r="C146" i="56"/>
  <c r="H145" i="56"/>
  <c r="C145" i="56"/>
  <c r="H144" i="56"/>
  <c r="C144" i="56"/>
  <c r="H143" i="56"/>
  <c r="C143" i="56"/>
  <c r="H142" i="56"/>
  <c r="C142" i="56"/>
  <c r="L141" i="56"/>
  <c r="K141" i="56"/>
  <c r="J141" i="56"/>
  <c r="I141" i="56"/>
  <c r="H141" i="56" s="1"/>
  <c r="G141" i="56"/>
  <c r="F141" i="56"/>
  <c r="E141" i="56"/>
  <c r="D141" i="56"/>
  <c r="C141" i="56"/>
  <c r="H140" i="56"/>
  <c r="C140" i="56"/>
  <c r="H139" i="56"/>
  <c r="C139" i="56"/>
  <c r="L138" i="56"/>
  <c r="K138" i="56"/>
  <c r="J138" i="56"/>
  <c r="I138" i="56"/>
  <c r="H138" i="56" s="1"/>
  <c r="G138" i="56"/>
  <c r="F138" i="56"/>
  <c r="E138" i="56"/>
  <c r="D138" i="56"/>
  <c r="C138" i="56"/>
  <c r="H137" i="56"/>
  <c r="C137" i="56"/>
  <c r="H136" i="56"/>
  <c r="C136" i="56"/>
  <c r="H135" i="56"/>
  <c r="C135" i="56"/>
  <c r="H134" i="56"/>
  <c r="C134" i="56"/>
  <c r="L133" i="56"/>
  <c r="K133" i="56"/>
  <c r="J133" i="56"/>
  <c r="I133" i="56"/>
  <c r="H133" i="56" s="1"/>
  <c r="G133" i="56"/>
  <c r="F133" i="56"/>
  <c r="E133" i="56"/>
  <c r="D133" i="56"/>
  <c r="C133" i="56"/>
  <c r="H132" i="56"/>
  <c r="C132" i="56"/>
  <c r="H131" i="56"/>
  <c r="C131" i="56"/>
  <c r="H130" i="56"/>
  <c r="C130" i="56"/>
  <c r="L129" i="56"/>
  <c r="K129" i="56"/>
  <c r="J129" i="56"/>
  <c r="I129" i="56"/>
  <c r="H129" i="56" s="1"/>
  <c r="G129" i="56"/>
  <c r="F129" i="56"/>
  <c r="E129" i="56"/>
  <c r="D129" i="56"/>
  <c r="C129" i="56"/>
  <c r="L128" i="56"/>
  <c r="K128" i="56"/>
  <c r="J128" i="56"/>
  <c r="I128" i="56"/>
  <c r="H128" i="56" s="1"/>
  <c r="G128" i="56"/>
  <c r="F128" i="56"/>
  <c r="E128" i="56"/>
  <c r="D128" i="56"/>
  <c r="C128" i="56"/>
  <c r="H127" i="56"/>
  <c r="C127" i="56"/>
  <c r="L126" i="56"/>
  <c r="K126" i="56"/>
  <c r="J126" i="56"/>
  <c r="I126" i="56"/>
  <c r="H126" i="56"/>
  <c r="G126" i="56"/>
  <c r="F126" i="56"/>
  <c r="E126" i="56"/>
  <c r="D126" i="56"/>
  <c r="C126" i="56"/>
  <c r="H125" i="56"/>
  <c r="C125" i="56"/>
  <c r="H124" i="56"/>
  <c r="C124" i="56"/>
  <c r="H123" i="56"/>
  <c r="C123" i="56"/>
  <c r="H122" i="56"/>
  <c r="C122" i="56"/>
  <c r="H121" i="56"/>
  <c r="C121" i="56"/>
  <c r="L120" i="56"/>
  <c r="K120" i="56"/>
  <c r="J120" i="56"/>
  <c r="I120" i="56"/>
  <c r="H120" i="56" s="1"/>
  <c r="G120" i="56"/>
  <c r="F120" i="56"/>
  <c r="E120" i="56"/>
  <c r="D120" i="56"/>
  <c r="C120" i="56"/>
  <c r="H119" i="56"/>
  <c r="C119" i="56"/>
  <c r="H118" i="56"/>
  <c r="C118" i="56"/>
  <c r="H117" i="56"/>
  <c r="C117" i="56"/>
  <c r="H116" i="56"/>
  <c r="C116" i="56"/>
  <c r="H115" i="56"/>
  <c r="C115" i="56"/>
  <c r="L114" i="56"/>
  <c r="K114" i="56"/>
  <c r="J114" i="56"/>
  <c r="I114" i="56"/>
  <c r="H114" i="56" s="1"/>
  <c r="G114" i="56"/>
  <c r="F114" i="56"/>
  <c r="E114" i="56"/>
  <c r="D114" i="56"/>
  <c r="C114" i="56"/>
  <c r="H113" i="56"/>
  <c r="C113" i="56"/>
  <c r="H112" i="56"/>
  <c r="C112" i="56"/>
  <c r="H111" i="56"/>
  <c r="C111" i="56"/>
  <c r="L110" i="56"/>
  <c r="K110" i="56"/>
  <c r="J110" i="56"/>
  <c r="I110" i="56"/>
  <c r="H110" i="56" s="1"/>
  <c r="G110" i="56"/>
  <c r="F110" i="56"/>
  <c r="E110" i="56"/>
  <c r="D110" i="56"/>
  <c r="C110" i="56"/>
  <c r="H109" i="56"/>
  <c r="C109" i="56"/>
  <c r="H108" i="56"/>
  <c r="C108" i="56"/>
  <c r="H107" i="56"/>
  <c r="C107" i="56"/>
  <c r="H106" i="56"/>
  <c r="C106" i="56"/>
  <c r="H105" i="56"/>
  <c r="C105" i="56"/>
  <c r="H104" i="56"/>
  <c r="C104" i="56"/>
  <c r="H103" i="56"/>
  <c r="C103" i="56"/>
  <c r="H102" i="56"/>
  <c r="C102" i="56"/>
  <c r="L101" i="56"/>
  <c r="K101" i="56"/>
  <c r="J101" i="56"/>
  <c r="I101" i="56"/>
  <c r="H101" i="56" s="1"/>
  <c r="G101" i="56"/>
  <c r="F101" i="56"/>
  <c r="E101" i="56"/>
  <c r="D101" i="56"/>
  <c r="C101" i="56"/>
  <c r="H100" i="56"/>
  <c r="C100" i="56"/>
  <c r="H99" i="56"/>
  <c r="C99" i="56"/>
  <c r="H98" i="56"/>
  <c r="C98" i="56"/>
  <c r="H97" i="56"/>
  <c r="C97" i="56"/>
  <c r="H96" i="56"/>
  <c r="C96" i="56"/>
  <c r="H95" i="56"/>
  <c r="C95" i="56"/>
  <c r="H94" i="56"/>
  <c r="C94" i="56"/>
  <c r="L93" i="56"/>
  <c r="K93" i="56"/>
  <c r="J93" i="56"/>
  <c r="I93" i="56"/>
  <c r="H93" i="56" s="1"/>
  <c r="G93" i="56"/>
  <c r="F93" i="56"/>
  <c r="E93" i="56"/>
  <c r="D93" i="56"/>
  <c r="C93" i="56"/>
  <c r="H92" i="56"/>
  <c r="C92" i="56"/>
  <c r="H91" i="56"/>
  <c r="C91" i="56"/>
  <c r="H90" i="56"/>
  <c r="C90" i="56"/>
  <c r="H89" i="56"/>
  <c r="C89" i="56"/>
  <c r="H88" i="56"/>
  <c r="C88" i="56"/>
  <c r="L87" i="56"/>
  <c r="K87" i="56"/>
  <c r="J87" i="56"/>
  <c r="I87" i="56"/>
  <c r="H87" i="56" s="1"/>
  <c r="G87" i="56"/>
  <c r="F87" i="56"/>
  <c r="E87" i="56"/>
  <c r="D87" i="56"/>
  <c r="C87" i="56"/>
  <c r="H86" i="56"/>
  <c r="C86" i="56"/>
  <c r="H85" i="56"/>
  <c r="C85" i="56"/>
  <c r="H84" i="56"/>
  <c r="C84" i="56"/>
  <c r="H83" i="56"/>
  <c r="C83" i="56"/>
  <c r="L82" i="56"/>
  <c r="K82" i="56"/>
  <c r="J82" i="56"/>
  <c r="I82" i="56"/>
  <c r="H82" i="56" s="1"/>
  <c r="G82" i="56"/>
  <c r="F82" i="56"/>
  <c r="E82" i="56"/>
  <c r="D82" i="56"/>
  <c r="C82" i="56"/>
  <c r="L81" i="56"/>
  <c r="K81" i="56"/>
  <c r="J81" i="56"/>
  <c r="I81" i="56"/>
  <c r="H81" i="56" s="1"/>
  <c r="G81" i="56"/>
  <c r="F81" i="56"/>
  <c r="E81" i="56"/>
  <c r="D81" i="56"/>
  <c r="C81" i="56"/>
  <c r="H80" i="56"/>
  <c r="C80" i="56"/>
  <c r="H79" i="56"/>
  <c r="C79" i="56"/>
  <c r="L78" i="56"/>
  <c r="K78" i="56"/>
  <c r="J78" i="56"/>
  <c r="I78" i="56"/>
  <c r="H78" i="56" s="1"/>
  <c r="G78" i="56"/>
  <c r="F78" i="56"/>
  <c r="E78" i="56"/>
  <c r="D78" i="56"/>
  <c r="C78" i="56"/>
  <c r="H77" i="56"/>
  <c r="C77" i="56"/>
  <c r="H76" i="56"/>
  <c r="C76" i="56"/>
  <c r="L75" i="56"/>
  <c r="K75" i="56"/>
  <c r="J75" i="56"/>
  <c r="I75" i="56"/>
  <c r="H75" i="56" s="1"/>
  <c r="G75" i="56"/>
  <c r="F75" i="56"/>
  <c r="E75" i="56"/>
  <c r="D75" i="56"/>
  <c r="C75" i="56"/>
  <c r="L74" i="56"/>
  <c r="K74" i="56"/>
  <c r="J74" i="56"/>
  <c r="I74" i="56"/>
  <c r="H74" i="56" s="1"/>
  <c r="G74" i="56"/>
  <c r="F74" i="56"/>
  <c r="E74" i="56"/>
  <c r="D74" i="56"/>
  <c r="C74" i="56"/>
  <c r="L73" i="56"/>
  <c r="K73" i="56"/>
  <c r="J73" i="56"/>
  <c r="I73" i="56"/>
  <c r="H73" i="56" s="1"/>
  <c r="G73" i="56"/>
  <c r="F73" i="56"/>
  <c r="E73" i="56"/>
  <c r="D73" i="56"/>
  <c r="C73" i="56"/>
  <c r="H72" i="56"/>
  <c r="C72" i="56"/>
  <c r="H71" i="56"/>
  <c r="C71" i="56"/>
  <c r="H70" i="56"/>
  <c r="C70" i="56"/>
  <c r="H69" i="56"/>
  <c r="C69" i="56"/>
  <c r="L68" i="56"/>
  <c r="K68" i="56"/>
  <c r="J68" i="56"/>
  <c r="I68" i="56"/>
  <c r="H68" i="56" s="1"/>
  <c r="G68" i="56"/>
  <c r="F68" i="56"/>
  <c r="E68" i="56"/>
  <c r="D68" i="56"/>
  <c r="C68" i="56"/>
  <c r="H67" i="56"/>
  <c r="C67" i="56"/>
  <c r="L66" i="56"/>
  <c r="K66" i="56"/>
  <c r="J66" i="56"/>
  <c r="I66" i="56"/>
  <c r="H66" i="56" s="1"/>
  <c r="G66" i="56"/>
  <c r="F66" i="56"/>
  <c r="E66" i="56"/>
  <c r="D66" i="56"/>
  <c r="C66" i="56"/>
  <c r="H65" i="56"/>
  <c r="C65" i="56"/>
  <c r="H64" i="56"/>
  <c r="C64" i="56"/>
  <c r="H63" i="56"/>
  <c r="C63" i="56"/>
  <c r="H62" i="56"/>
  <c r="C62" i="56"/>
  <c r="H61" i="56"/>
  <c r="C61" i="56"/>
  <c r="H60" i="56"/>
  <c r="C60" i="56"/>
  <c r="H59" i="56"/>
  <c r="C59" i="56"/>
  <c r="H58" i="56"/>
  <c r="C58" i="56"/>
  <c r="L57" i="56"/>
  <c r="K57" i="56"/>
  <c r="J57" i="56"/>
  <c r="I57" i="56"/>
  <c r="H57" i="56" s="1"/>
  <c r="G57" i="56"/>
  <c r="F57" i="56"/>
  <c r="E57" i="56"/>
  <c r="D57" i="56"/>
  <c r="C57" i="56"/>
  <c r="H56" i="56"/>
  <c r="C56" i="56"/>
  <c r="H55" i="56"/>
  <c r="C55" i="56"/>
  <c r="L54" i="56"/>
  <c r="K54" i="56"/>
  <c r="J54" i="56"/>
  <c r="I54" i="56"/>
  <c r="H54" i="56" s="1"/>
  <c r="G54" i="56"/>
  <c r="F54" i="56"/>
  <c r="E54" i="56"/>
  <c r="D54" i="56"/>
  <c r="C54" i="56"/>
  <c r="L53" i="56"/>
  <c r="K53" i="56"/>
  <c r="J53" i="56"/>
  <c r="I53" i="56"/>
  <c r="H53" i="56" s="1"/>
  <c r="G53" i="56"/>
  <c r="F53" i="56"/>
  <c r="E53" i="56"/>
  <c r="D53" i="56"/>
  <c r="C53" i="56"/>
  <c r="L52" i="56"/>
  <c r="K52" i="56"/>
  <c r="J52" i="56"/>
  <c r="I52" i="56"/>
  <c r="H52" i="56" s="1"/>
  <c r="G52" i="56"/>
  <c r="F52" i="56"/>
  <c r="E52" i="56"/>
  <c r="D52" i="56"/>
  <c r="C52" i="56"/>
  <c r="L51" i="56"/>
  <c r="K51" i="56"/>
  <c r="J51" i="56"/>
  <c r="I51" i="56"/>
  <c r="H51" i="56" s="1"/>
  <c r="G51" i="56"/>
  <c r="F51" i="56"/>
  <c r="E51" i="56"/>
  <c r="D51" i="56"/>
  <c r="C51" i="56"/>
  <c r="L50" i="56"/>
  <c r="K50" i="56"/>
  <c r="J50" i="56"/>
  <c r="I50" i="56"/>
  <c r="H50" i="56" s="1"/>
  <c r="G50" i="56"/>
  <c r="F50" i="56"/>
  <c r="E50" i="56"/>
  <c r="E300" i="56" s="1"/>
  <c r="D50" i="56"/>
  <c r="C50" i="56"/>
  <c r="L49" i="56"/>
  <c r="K49" i="56"/>
  <c r="J49" i="56"/>
  <c r="I49" i="56"/>
  <c r="H49" i="56" s="1"/>
  <c r="G49" i="56"/>
  <c r="F49" i="56"/>
  <c r="E49" i="56"/>
  <c r="D49" i="56"/>
  <c r="C49" i="56"/>
  <c r="H46" i="56"/>
  <c r="C46" i="56"/>
  <c r="H45" i="56"/>
  <c r="C45" i="56"/>
  <c r="L44" i="56"/>
  <c r="L300" i="56" s="1"/>
  <c r="H44" i="56"/>
  <c r="G44" i="56"/>
  <c r="C44" i="56"/>
  <c r="H43" i="56"/>
  <c r="C43" i="56"/>
  <c r="I42" i="56"/>
  <c r="H42" i="56"/>
  <c r="D42" i="56"/>
  <c r="C42" i="56"/>
  <c r="H41" i="56"/>
  <c r="C41" i="56"/>
  <c r="H40" i="56"/>
  <c r="C40" i="56"/>
  <c r="H39" i="56"/>
  <c r="C39" i="56"/>
  <c r="H38" i="56"/>
  <c r="C38" i="56"/>
  <c r="K37" i="56"/>
  <c r="H37" i="56"/>
  <c r="F37" i="56"/>
  <c r="C37" i="56"/>
  <c r="H36" i="56"/>
  <c r="C36" i="56"/>
  <c r="H35" i="56"/>
  <c r="C35" i="56"/>
  <c r="K34" i="56"/>
  <c r="H34" i="56"/>
  <c r="F34" i="56"/>
  <c r="C34" i="56"/>
  <c r="H33" i="56"/>
  <c r="C33" i="56"/>
  <c r="K32" i="56"/>
  <c r="H32" i="56"/>
  <c r="F32" i="56"/>
  <c r="C32" i="56"/>
  <c r="H31" i="56"/>
  <c r="C31" i="56"/>
  <c r="H30" i="56"/>
  <c r="C30" i="56"/>
  <c r="H29" i="56"/>
  <c r="C29" i="56"/>
  <c r="K28" i="56"/>
  <c r="H28" i="56"/>
  <c r="F28" i="56"/>
  <c r="C28" i="56"/>
  <c r="K27" i="56"/>
  <c r="K300" i="56" s="1"/>
  <c r="H27" i="56"/>
  <c r="F27" i="56"/>
  <c r="F300" i="56" s="1"/>
  <c r="C27" i="56"/>
  <c r="H26" i="56"/>
  <c r="C26" i="56"/>
  <c r="J25" i="56"/>
  <c r="I25" i="56"/>
  <c r="H25" i="56" s="1"/>
  <c r="C25" i="56"/>
  <c r="H24" i="56"/>
  <c r="C24" i="56"/>
  <c r="H23" i="56"/>
  <c r="C23" i="56"/>
  <c r="L22" i="56"/>
  <c r="L303" i="56" s="1"/>
  <c r="L302" i="56" s="1"/>
  <c r="K22" i="56"/>
  <c r="K303" i="56" s="1"/>
  <c r="K302" i="56" s="1"/>
  <c r="J22" i="56"/>
  <c r="J303" i="56" s="1"/>
  <c r="J302" i="56" s="1"/>
  <c r="I22" i="56"/>
  <c r="I303" i="56" s="1"/>
  <c r="I302" i="56" s="1"/>
  <c r="G22" i="56"/>
  <c r="G303" i="56" s="1"/>
  <c r="G302" i="56" s="1"/>
  <c r="F22" i="56"/>
  <c r="F303" i="56" s="1"/>
  <c r="F302" i="56" s="1"/>
  <c r="E22" i="56"/>
  <c r="E303" i="56" s="1"/>
  <c r="E302" i="56" s="1"/>
  <c r="D22" i="56"/>
  <c r="D303" i="56" s="1"/>
  <c r="D302" i="56" s="1"/>
  <c r="C22" i="56"/>
  <c r="C303" i="56" s="1"/>
  <c r="C302" i="56" s="1"/>
  <c r="L21" i="56"/>
  <c r="K21" i="56"/>
  <c r="J21" i="56"/>
  <c r="I21" i="56"/>
  <c r="H21" i="56" s="1"/>
  <c r="G21" i="56"/>
  <c r="F21" i="56"/>
  <c r="E21" i="56"/>
  <c r="D21" i="56"/>
  <c r="C21" i="56"/>
  <c r="H315" i="55"/>
  <c r="C315" i="55"/>
  <c r="H313" i="55"/>
  <c r="C313" i="55"/>
  <c r="H311" i="55"/>
  <c r="C311" i="55"/>
  <c r="H310" i="55"/>
  <c r="C310" i="55"/>
  <c r="H309" i="55"/>
  <c r="C309" i="55"/>
  <c r="H308" i="55"/>
  <c r="C308" i="55"/>
  <c r="H307" i="55"/>
  <c r="C307" i="55"/>
  <c r="H306" i="55"/>
  <c r="C306" i="55"/>
  <c r="L305" i="55"/>
  <c r="K305" i="55"/>
  <c r="J305" i="55"/>
  <c r="I305" i="55"/>
  <c r="H305" i="55"/>
  <c r="G305" i="55"/>
  <c r="F305" i="55"/>
  <c r="E305" i="55"/>
  <c r="D305" i="55"/>
  <c r="C305" i="55"/>
  <c r="H297" i="55"/>
  <c r="C297" i="55"/>
  <c r="H296" i="55"/>
  <c r="C296" i="55"/>
  <c r="L295" i="55"/>
  <c r="L298" i="55" s="1"/>
  <c r="K295" i="55"/>
  <c r="K298" i="55" s="1"/>
  <c r="J295" i="55"/>
  <c r="J298" i="55" s="1"/>
  <c r="I295" i="55"/>
  <c r="I298" i="55" s="1"/>
  <c r="H295" i="55"/>
  <c r="G295" i="55"/>
  <c r="G298" i="55" s="1"/>
  <c r="F295" i="55"/>
  <c r="F298" i="55" s="1"/>
  <c r="E295" i="55"/>
  <c r="E298" i="55" s="1"/>
  <c r="D295" i="55"/>
  <c r="D298" i="55" s="1"/>
  <c r="H294" i="55"/>
  <c r="C294" i="55"/>
  <c r="H293" i="55"/>
  <c r="C293" i="55"/>
  <c r="H292" i="55"/>
  <c r="C292" i="55"/>
  <c r="H291" i="55"/>
  <c r="C291" i="55"/>
  <c r="L290" i="55"/>
  <c r="K290" i="55"/>
  <c r="J290" i="55"/>
  <c r="I290" i="55"/>
  <c r="H290" i="55"/>
  <c r="G290" i="55"/>
  <c r="F290" i="55"/>
  <c r="E290" i="55"/>
  <c r="D290" i="55"/>
  <c r="C290" i="55" s="1"/>
  <c r="H289" i="55"/>
  <c r="C289" i="55"/>
  <c r="H288" i="55"/>
  <c r="C288" i="55"/>
  <c r="H287" i="55"/>
  <c r="C287" i="55"/>
  <c r="L286" i="55"/>
  <c r="K286" i="55"/>
  <c r="J286" i="55"/>
  <c r="I286" i="55"/>
  <c r="H286" i="55"/>
  <c r="G286" i="55"/>
  <c r="F286" i="55"/>
  <c r="E286" i="55"/>
  <c r="D286" i="55"/>
  <c r="C286" i="55"/>
  <c r="H285" i="55"/>
  <c r="C285" i="55"/>
  <c r="L284" i="55"/>
  <c r="K284" i="55"/>
  <c r="J284" i="55"/>
  <c r="I284" i="55"/>
  <c r="H284" i="55" s="1"/>
  <c r="G284" i="55"/>
  <c r="F284" i="55"/>
  <c r="E284" i="55"/>
  <c r="D284" i="55"/>
  <c r="C284" i="55"/>
  <c r="L283" i="55"/>
  <c r="K283" i="55"/>
  <c r="J283" i="55"/>
  <c r="I283" i="55"/>
  <c r="H283" i="55" s="1"/>
  <c r="G283" i="55"/>
  <c r="F283" i="55"/>
  <c r="E283" i="55"/>
  <c r="D283" i="55"/>
  <c r="C283" i="55"/>
  <c r="H282" i="55"/>
  <c r="C282" i="55"/>
  <c r="H281" i="55"/>
  <c r="C281" i="55"/>
  <c r="H280" i="55"/>
  <c r="C280" i="55"/>
  <c r="L279" i="55"/>
  <c r="K279" i="55"/>
  <c r="J279" i="55"/>
  <c r="I279" i="55"/>
  <c r="H279" i="55" s="1"/>
  <c r="G279" i="55"/>
  <c r="F279" i="55"/>
  <c r="E279" i="55"/>
  <c r="D279" i="55"/>
  <c r="C279" i="55"/>
  <c r="H278" i="55"/>
  <c r="C278" i="55"/>
  <c r="H277" i="55"/>
  <c r="C277" i="55"/>
  <c r="H276" i="55"/>
  <c r="C276" i="55"/>
  <c r="L275" i="55"/>
  <c r="K275" i="55"/>
  <c r="J275" i="55"/>
  <c r="I275" i="55"/>
  <c r="H275" i="55" s="1"/>
  <c r="G275" i="55"/>
  <c r="F275" i="55"/>
  <c r="E275" i="55"/>
  <c r="D275" i="55"/>
  <c r="C275" i="55"/>
  <c r="L274" i="55"/>
  <c r="K274" i="55"/>
  <c r="J274" i="55"/>
  <c r="I274" i="55"/>
  <c r="H274" i="55" s="1"/>
  <c r="G274" i="55"/>
  <c r="F274" i="55"/>
  <c r="E274" i="55"/>
  <c r="D274" i="55"/>
  <c r="C274" i="55"/>
  <c r="H273" i="55"/>
  <c r="C273" i="55"/>
  <c r="H272" i="55"/>
  <c r="C272" i="55"/>
  <c r="H271" i="55"/>
  <c r="C271" i="55"/>
  <c r="L270" i="55"/>
  <c r="K270" i="55"/>
  <c r="J270" i="55"/>
  <c r="I270" i="55"/>
  <c r="H270" i="55" s="1"/>
  <c r="G270" i="55"/>
  <c r="F270" i="55"/>
  <c r="E270" i="55"/>
  <c r="D270" i="55"/>
  <c r="C270" i="55"/>
  <c r="H269" i="55"/>
  <c r="C269" i="55"/>
  <c r="H268" i="55"/>
  <c r="C268" i="55"/>
  <c r="L267" i="55"/>
  <c r="K267" i="55"/>
  <c r="J267" i="55"/>
  <c r="I267" i="55"/>
  <c r="H267" i="55" s="1"/>
  <c r="G267" i="55"/>
  <c r="F267" i="55"/>
  <c r="E267" i="55"/>
  <c r="D267" i="55"/>
  <c r="C267" i="55"/>
  <c r="L266" i="55"/>
  <c r="K266" i="55"/>
  <c r="J266" i="55"/>
  <c r="I266" i="55"/>
  <c r="H266" i="55" s="1"/>
  <c r="G266" i="55"/>
  <c r="F266" i="55"/>
  <c r="E266" i="55"/>
  <c r="D266" i="55"/>
  <c r="C266" i="55"/>
  <c r="H265" i="55"/>
  <c r="C265" i="55"/>
  <c r="H264" i="55"/>
  <c r="C264" i="55"/>
  <c r="H263" i="55"/>
  <c r="C263" i="55"/>
  <c r="L262" i="55"/>
  <c r="K262" i="55"/>
  <c r="J262" i="55"/>
  <c r="I262" i="55"/>
  <c r="H262" i="55" s="1"/>
  <c r="G262" i="55"/>
  <c r="F262" i="55"/>
  <c r="E262" i="55"/>
  <c r="D262" i="55"/>
  <c r="C262" i="55"/>
  <c r="H261" i="55"/>
  <c r="C261" i="55"/>
  <c r="H260" i="55"/>
  <c r="C260" i="55"/>
  <c r="H259" i="55"/>
  <c r="C259" i="55"/>
  <c r="L258" i="55"/>
  <c r="K258" i="55"/>
  <c r="J258" i="55"/>
  <c r="I258" i="55"/>
  <c r="H258" i="55" s="1"/>
  <c r="G258" i="55"/>
  <c r="F258" i="55"/>
  <c r="E258" i="55"/>
  <c r="D258" i="55"/>
  <c r="C258" i="55"/>
  <c r="L257" i="55"/>
  <c r="K257" i="55"/>
  <c r="J257" i="55"/>
  <c r="I257" i="55"/>
  <c r="H257" i="55" s="1"/>
  <c r="G257" i="55"/>
  <c r="F257" i="55"/>
  <c r="E257" i="55"/>
  <c r="D257" i="55"/>
  <c r="C257" i="55"/>
  <c r="H256" i="55"/>
  <c r="C256" i="55"/>
  <c r="H255" i="55"/>
  <c r="C255" i="55"/>
  <c r="H254" i="55"/>
  <c r="C254" i="55"/>
  <c r="H253" i="55"/>
  <c r="C253" i="55"/>
  <c r="H252" i="55"/>
  <c r="C252" i="55"/>
  <c r="L251" i="55"/>
  <c r="K251" i="55"/>
  <c r="J251" i="55"/>
  <c r="I251" i="55"/>
  <c r="H251" i="55"/>
  <c r="G251" i="55"/>
  <c r="F251" i="55"/>
  <c r="E251" i="55"/>
  <c r="D251" i="55"/>
  <c r="C251" i="55" s="1"/>
  <c r="L250" i="55"/>
  <c r="K250" i="55"/>
  <c r="J250" i="55"/>
  <c r="I250" i="55"/>
  <c r="H250" i="55" s="1"/>
  <c r="G250" i="55"/>
  <c r="F250" i="55"/>
  <c r="E250" i="55"/>
  <c r="D250" i="55"/>
  <c r="C250" i="55"/>
  <c r="H249" i="55"/>
  <c r="C249" i="55"/>
  <c r="H248" i="55"/>
  <c r="C248" i="55"/>
  <c r="H247" i="55"/>
  <c r="C247" i="55"/>
  <c r="H246" i="55"/>
  <c r="C246" i="55"/>
  <c r="L245" i="55"/>
  <c r="K245" i="55"/>
  <c r="J245" i="55"/>
  <c r="I245" i="55"/>
  <c r="H245" i="55" s="1"/>
  <c r="G245" i="55"/>
  <c r="F245" i="55"/>
  <c r="E245" i="55"/>
  <c r="D245" i="55"/>
  <c r="C245" i="55"/>
  <c r="H244" i="55"/>
  <c r="C244" i="55"/>
  <c r="H243" i="55"/>
  <c r="C243" i="55"/>
  <c r="H242" i="55"/>
  <c r="C242" i="55"/>
  <c r="H241" i="55"/>
  <c r="C241" i="55"/>
  <c r="H240" i="55"/>
  <c r="C240" i="55"/>
  <c r="H239" i="55"/>
  <c r="C239" i="55"/>
  <c r="H238" i="55"/>
  <c r="C238" i="55"/>
  <c r="L237" i="55"/>
  <c r="K237" i="55"/>
  <c r="J237" i="55"/>
  <c r="I237" i="55"/>
  <c r="H237" i="55" s="1"/>
  <c r="G237" i="55"/>
  <c r="F237" i="55"/>
  <c r="E237" i="55"/>
  <c r="D237" i="55"/>
  <c r="C237" i="55"/>
  <c r="H236" i="55"/>
  <c r="C236" i="55"/>
  <c r="H235" i="55"/>
  <c r="C235" i="55"/>
  <c r="L234" i="55"/>
  <c r="K234" i="55"/>
  <c r="J234" i="55"/>
  <c r="I234" i="55"/>
  <c r="H234" i="55" s="1"/>
  <c r="G234" i="55"/>
  <c r="F234" i="55"/>
  <c r="E234" i="55"/>
  <c r="D234" i="55"/>
  <c r="C234" i="55"/>
  <c r="H233" i="55"/>
  <c r="C233" i="55"/>
  <c r="L232" i="55"/>
  <c r="K232" i="55"/>
  <c r="J232" i="55"/>
  <c r="I232" i="55"/>
  <c r="H232" i="55" s="1"/>
  <c r="G232" i="55"/>
  <c r="F232" i="55"/>
  <c r="E232" i="55"/>
  <c r="D232" i="55"/>
  <c r="C232" i="55"/>
  <c r="L231" i="55"/>
  <c r="K231" i="55"/>
  <c r="J231" i="55"/>
  <c r="I231" i="55"/>
  <c r="H231" i="55" s="1"/>
  <c r="G231" i="55"/>
  <c r="F231" i="55"/>
  <c r="E231" i="55"/>
  <c r="D231" i="55"/>
  <c r="C231" i="55"/>
  <c r="H230" i="55"/>
  <c r="C230" i="55"/>
  <c r="L229" i="55"/>
  <c r="K229" i="55"/>
  <c r="J229" i="55"/>
  <c r="I229" i="55"/>
  <c r="H229" i="55" s="1"/>
  <c r="G229" i="55"/>
  <c r="F229" i="55"/>
  <c r="E229" i="55"/>
  <c r="D229" i="55"/>
  <c r="C229" i="55"/>
  <c r="H228" i="55"/>
  <c r="C228" i="55"/>
  <c r="L227" i="55"/>
  <c r="K227" i="55"/>
  <c r="J227" i="55"/>
  <c r="I227" i="55"/>
  <c r="H227" i="55"/>
  <c r="G227" i="55"/>
  <c r="F227" i="55"/>
  <c r="E227" i="55"/>
  <c r="D227" i="55"/>
  <c r="C227" i="55" s="1"/>
  <c r="H226" i="55"/>
  <c r="C226" i="55"/>
  <c r="H225" i="55"/>
  <c r="C225" i="55"/>
  <c r="L224" i="55"/>
  <c r="K224" i="55"/>
  <c r="J224" i="55"/>
  <c r="I224" i="55"/>
  <c r="H224" i="55"/>
  <c r="G224" i="55"/>
  <c r="F224" i="55"/>
  <c r="E224" i="55"/>
  <c r="D224" i="55"/>
  <c r="C224" i="55" s="1"/>
  <c r="H223" i="55"/>
  <c r="C223" i="55"/>
  <c r="H222" i="55"/>
  <c r="C222" i="55"/>
  <c r="H221" i="55"/>
  <c r="C221" i="55"/>
  <c r="H220" i="55"/>
  <c r="C220" i="55"/>
  <c r="H219" i="55"/>
  <c r="C219" i="55"/>
  <c r="H218" i="55"/>
  <c r="C218" i="55"/>
  <c r="H217" i="55"/>
  <c r="C217" i="55"/>
  <c r="H216" i="55"/>
  <c r="C216" i="55"/>
  <c r="H215" i="55"/>
  <c r="C215" i="55"/>
  <c r="H214" i="55"/>
  <c r="C214" i="55"/>
  <c r="L213" i="55"/>
  <c r="K213" i="55"/>
  <c r="J213" i="55"/>
  <c r="I213" i="55"/>
  <c r="H213" i="55"/>
  <c r="G213" i="55"/>
  <c r="F213" i="55"/>
  <c r="E213" i="55"/>
  <c r="D213" i="55"/>
  <c r="C213" i="55" s="1"/>
  <c r="H212" i="55"/>
  <c r="C212" i="55"/>
  <c r="H211" i="55"/>
  <c r="C211" i="55"/>
  <c r="H210" i="55"/>
  <c r="C210" i="55"/>
  <c r="H209" i="55"/>
  <c r="C209" i="55"/>
  <c r="H208" i="55"/>
  <c r="C208" i="55"/>
  <c r="H207" i="55"/>
  <c r="C207" i="55"/>
  <c r="H206" i="55"/>
  <c r="C206" i="55"/>
  <c r="H205" i="55"/>
  <c r="C205" i="55"/>
  <c r="H204" i="55"/>
  <c r="C204" i="55"/>
  <c r="H203" i="55"/>
  <c r="C203" i="55"/>
  <c r="L202" i="55"/>
  <c r="K202" i="55"/>
  <c r="J202" i="55"/>
  <c r="I202" i="55"/>
  <c r="H202" i="55"/>
  <c r="G202" i="55"/>
  <c r="F202" i="55"/>
  <c r="E202" i="55"/>
  <c r="D202" i="55"/>
  <c r="C202" i="55"/>
  <c r="L201" i="55"/>
  <c r="K201" i="55"/>
  <c r="J201" i="55"/>
  <c r="I201" i="55"/>
  <c r="H201" i="55" s="1"/>
  <c r="G201" i="55"/>
  <c r="F201" i="55"/>
  <c r="E201" i="55"/>
  <c r="D201" i="55"/>
  <c r="C201" i="55"/>
  <c r="H200" i="55"/>
  <c r="C200" i="55"/>
  <c r="H199" i="55"/>
  <c r="C199" i="55"/>
  <c r="H198" i="55"/>
  <c r="C198" i="55"/>
  <c r="H197" i="55"/>
  <c r="C197" i="55"/>
  <c r="H196" i="55"/>
  <c r="C196" i="55"/>
  <c r="L195" i="55"/>
  <c r="K195" i="55"/>
  <c r="J195" i="55"/>
  <c r="I195" i="55"/>
  <c r="H195" i="55" s="1"/>
  <c r="G195" i="55"/>
  <c r="F195" i="55"/>
  <c r="E195" i="55"/>
  <c r="D195" i="55"/>
  <c r="C195" i="55"/>
  <c r="H194" i="55"/>
  <c r="C194" i="55"/>
  <c r="L193" i="55"/>
  <c r="K193" i="55"/>
  <c r="J193" i="55"/>
  <c r="I193" i="55"/>
  <c r="H193" i="55" s="1"/>
  <c r="G193" i="55"/>
  <c r="F193" i="55"/>
  <c r="E193" i="55"/>
  <c r="D193" i="55"/>
  <c r="C193" i="55"/>
  <c r="L192" i="55"/>
  <c r="K192" i="55"/>
  <c r="J192" i="55"/>
  <c r="I192" i="55"/>
  <c r="H192" i="55" s="1"/>
  <c r="G192" i="55"/>
  <c r="F192" i="55"/>
  <c r="E192" i="55"/>
  <c r="D192" i="55"/>
  <c r="C192" i="55"/>
  <c r="L191" i="55"/>
  <c r="K191" i="55"/>
  <c r="J191" i="55"/>
  <c r="I191" i="55"/>
  <c r="H191" i="55"/>
  <c r="G191" i="55"/>
  <c r="F191" i="55"/>
  <c r="E191" i="55"/>
  <c r="D191" i="55"/>
  <c r="C191" i="55" s="1"/>
  <c r="H190" i="55"/>
  <c r="C190" i="55"/>
  <c r="L189" i="55"/>
  <c r="K189" i="55"/>
  <c r="J189" i="55"/>
  <c r="I189" i="55"/>
  <c r="H189" i="55"/>
  <c r="G189" i="55"/>
  <c r="F189" i="55"/>
  <c r="E189" i="55"/>
  <c r="D189" i="55"/>
  <c r="C189" i="55" s="1"/>
  <c r="L188" i="55"/>
  <c r="K188" i="55"/>
  <c r="J188" i="55"/>
  <c r="I188" i="55"/>
  <c r="H188" i="55"/>
  <c r="G188" i="55"/>
  <c r="F188" i="55"/>
  <c r="E188" i="55"/>
  <c r="D188" i="55"/>
  <c r="C188" i="55"/>
  <c r="H187" i="55"/>
  <c r="C187" i="55"/>
  <c r="H186" i="55"/>
  <c r="C186" i="55"/>
  <c r="L185" i="55"/>
  <c r="K185" i="55"/>
  <c r="J185" i="55"/>
  <c r="I185" i="55"/>
  <c r="H185" i="55" s="1"/>
  <c r="G185" i="55"/>
  <c r="F185" i="55"/>
  <c r="E185" i="55"/>
  <c r="D185" i="55"/>
  <c r="C185" i="55"/>
  <c r="L184" i="55"/>
  <c r="K184" i="55"/>
  <c r="J184" i="55"/>
  <c r="I184" i="55"/>
  <c r="H184" i="55" s="1"/>
  <c r="G184" i="55"/>
  <c r="F184" i="55"/>
  <c r="E184" i="55"/>
  <c r="D184" i="55"/>
  <c r="C184" i="55"/>
  <c r="H183" i="55"/>
  <c r="C183" i="55"/>
  <c r="H182" i="55"/>
  <c r="C182" i="55"/>
  <c r="L181" i="55"/>
  <c r="K181" i="55"/>
  <c r="J181" i="55"/>
  <c r="I181" i="55"/>
  <c r="H181" i="55" s="1"/>
  <c r="G181" i="55"/>
  <c r="F181" i="55"/>
  <c r="E181" i="55"/>
  <c r="D181" i="55"/>
  <c r="C181" i="55"/>
  <c r="H180" i="55"/>
  <c r="C180" i="55"/>
  <c r="H179" i="55"/>
  <c r="C179" i="55"/>
  <c r="H178" i="55"/>
  <c r="C178" i="55"/>
  <c r="H177" i="55"/>
  <c r="C177" i="55"/>
  <c r="L176" i="55"/>
  <c r="K176" i="55"/>
  <c r="J176" i="55"/>
  <c r="I176" i="55"/>
  <c r="H176" i="55" s="1"/>
  <c r="G176" i="55"/>
  <c r="F176" i="55"/>
  <c r="E176" i="55"/>
  <c r="D176" i="55"/>
  <c r="C176" i="55"/>
  <c r="H175" i="55"/>
  <c r="C175" i="55"/>
  <c r="H174" i="55"/>
  <c r="C174" i="55"/>
  <c r="H173" i="55"/>
  <c r="C173" i="55"/>
  <c r="L172" i="55"/>
  <c r="K172" i="55"/>
  <c r="J172" i="55"/>
  <c r="I172" i="55"/>
  <c r="H172" i="55" s="1"/>
  <c r="G172" i="55"/>
  <c r="F172" i="55"/>
  <c r="E172" i="55"/>
  <c r="D172" i="55"/>
  <c r="C172" i="55"/>
  <c r="L171" i="55"/>
  <c r="K171" i="55"/>
  <c r="J171" i="55"/>
  <c r="I171" i="55"/>
  <c r="H171" i="55" s="1"/>
  <c r="G171" i="55"/>
  <c r="F171" i="55"/>
  <c r="E171" i="55"/>
  <c r="D171" i="55"/>
  <c r="C171" i="55"/>
  <c r="L170" i="55"/>
  <c r="K170" i="55"/>
  <c r="J170" i="55"/>
  <c r="I170" i="55"/>
  <c r="H170" i="55" s="1"/>
  <c r="G170" i="55"/>
  <c r="F170" i="55"/>
  <c r="E170" i="55"/>
  <c r="D170" i="55"/>
  <c r="C170" i="55"/>
  <c r="H169" i="55"/>
  <c r="C169" i="55"/>
  <c r="H168" i="55"/>
  <c r="C168" i="55"/>
  <c r="H167" i="55"/>
  <c r="C167" i="55"/>
  <c r="H166" i="55"/>
  <c r="C166" i="55"/>
  <c r="H165" i="55"/>
  <c r="C165" i="55"/>
  <c r="H164" i="55"/>
  <c r="C164" i="55"/>
  <c r="L163" i="55"/>
  <c r="K163" i="55"/>
  <c r="J163" i="55"/>
  <c r="I163" i="55"/>
  <c r="H163" i="55" s="1"/>
  <c r="G163" i="55"/>
  <c r="F163" i="55"/>
  <c r="E163" i="55"/>
  <c r="D163" i="55"/>
  <c r="C163" i="55"/>
  <c r="L162" i="55"/>
  <c r="K162" i="55"/>
  <c r="J162" i="55"/>
  <c r="I162" i="55"/>
  <c r="H162" i="55" s="1"/>
  <c r="G162" i="55"/>
  <c r="F162" i="55"/>
  <c r="E162" i="55"/>
  <c r="D162" i="55"/>
  <c r="C162" i="55"/>
  <c r="H161" i="55"/>
  <c r="C161" i="55"/>
  <c r="H160" i="55"/>
  <c r="C160" i="55"/>
  <c r="H159" i="55"/>
  <c r="C159" i="55"/>
  <c r="H158" i="55"/>
  <c r="C158" i="55"/>
  <c r="L157" i="55"/>
  <c r="K157" i="55"/>
  <c r="J157" i="55"/>
  <c r="I157" i="55"/>
  <c r="H157" i="55" s="1"/>
  <c r="G157" i="55"/>
  <c r="F157" i="55"/>
  <c r="E157" i="55"/>
  <c r="D157" i="55"/>
  <c r="C157" i="55"/>
  <c r="H156" i="55"/>
  <c r="C156" i="55"/>
  <c r="H155" i="55"/>
  <c r="C155" i="55"/>
  <c r="H154" i="55"/>
  <c r="C154" i="55"/>
  <c r="H153" i="55"/>
  <c r="C153" i="55"/>
  <c r="H152" i="55"/>
  <c r="C152" i="55"/>
  <c r="H151" i="55"/>
  <c r="C151" i="55"/>
  <c r="H150" i="55"/>
  <c r="C150" i="55"/>
  <c r="H149" i="55"/>
  <c r="C149" i="55"/>
  <c r="L148" i="55"/>
  <c r="K148" i="55"/>
  <c r="J148" i="55"/>
  <c r="I148" i="55"/>
  <c r="H148" i="55" s="1"/>
  <c r="G148" i="55"/>
  <c r="F148" i="55"/>
  <c r="E148" i="55"/>
  <c r="D148" i="55"/>
  <c r="C148" i="55"/>
  <c r="H147" i="55"/>
  <c r="C147" i="55"/>
  <c r="H146" i="55"/>
  <c r="C146" i="55"/>
  <c r="H145" i="55"/>
  <c r="C145" i="55"/>
  <c r="H144" i="55"/>
  <c r="C144" i="55"/>
  <c r="H143" i="55"/>
  <c r="C143" i="55"/>
  <c r="H142" i="55"/>
  <c r="C142" i="55"/>
  <c r="L141" i="55"/>
  <c r="K141" i="55"/>
  <c r="J141" i="55"/>
  <c r="I141" i="55"/>
  <c r="H141" i="55" s="1"/>
  <c r="G141" i="55"/>
  <c r="F141" i="55"/>
  <c r="E141" i="55"/>
  <c r="D141" i="55"/>
  <c r="C141" i="55"/>
  <c r="H140" i="55"/>
  <c r="C140" i="55"/>
  <c r="H139" i="55"/>
  <c r="C139" i="55"/>
  <c r="L138" i="55"/>
  <c r="K138" i="55"/>
  <c r="J138" i="55"/>
  <c r="I138" i="55"/>
  <c r="H138" i="55" s="1"/>
  <c r="G138" i="55"/>
  <c r="F138" i="55"/>
  <c r="E138" i="55"/>
  <c r="D138" i="55"/>
  <c r="C138" i="55"/>
  <c r="H137" i="55"/>
  <c r="C137" i="55"/>
  <c r="H136" i="55"/>
  <c r="C136" i="55"/>
  <c r="H135" i="55"/>
  <c r="C135" i="55"/>
  <c r="H134" i="55"/>
  <c r="C134" i="55"/>
  <c r="L133" i="55"/>
  <c r="K133" i="55"/>
  <c r="J133" i="55"/>
  <c r="I133" i="55"/>
  <c r="H133" i="55" s="1"/>
  <c r="G133" i="55"/>
  <c r="F133" i="55"/>
  <c r="E133" i="55"/>
  <c r="D133" i="55"/>
  <c r="C133" i="55"/>
  <c r="H132" i="55"/>
  <c r="C132" i="55"/>
  <c r="H131" i="55"/>
  <c r="C131" i="55"/>
  <c r="H130" i="55"/>
  <c r="C130" i="55"/>
  <c r="L129" i="55"/>
  <c r="K129" i="55"/>
  <c r="J129" i="55"/>
  <c r="I129" i="55"/>
  <c r="H129" i="55" s="1"/>
  <c r="G129" i="55"/>
  <c r="F129" i="55"/>
  <c r="E129" i="55"/>
  <c r="D129" i="55"/>
  <c r="C129" i="55"/>
  <c r="L128" i="55"/>
  <c r="K128" i="55"/>
  <c r="J128" i="55"/>
  <c r="I128" i="55"/>
  <c r="H128" i="55" s="1"/>
  <c r="G128" i="55"/>
  <c r="F128" i="55"/>
  <c r="E128" i="55"/>
  <c r="D128" i="55"/>
  <c r="C128" i="55"/>
  <c r="H127" i="55"/>
  <c r="C127" i="55"/>
  <c r="L126" i="55"/>
  <c r="K126" i="55"/>
  <c r="J126" i="55"/>
  <c r="I126" i="55"/>
  <c r="H126" i="55"/>
  <c r="G126" i="55"/>
  <c r="F126" i="55"/>
  <c r="E126" i="55"/>
  <c r="D126" i="55"/>
  <c r="C126" i="55"/>
  <c r="H125" i="55"/>
  <c r="C125" i="55"/>
  <c r="H124" i="55"/>
  <c r="C124" i="55"/>
  <c r="H123" i="55"/>
  <c r="C123" i="55"/>
  <c r="I122" i="55"/>
  <c r="H122" i="55"/>
  <c r="C122" i="55"/>
  <c r="H121" i="55"/>
  <c r="C121" i="55"/>
  <c r="L120" i="55"/>
  <c r="K120" i="55"/>
  <c r="J120" i="55"/>
  <c r="I120" i="55"/>
  <c r="H120" i="55"/>
  <c r="G120" i="55"/>
  <c r="F120" i="55"/>
  <c r="E120" i="55"/>
  <c r="D120" i="55"/>
  <c r="C120" i="55" s="1"/>
  <c r="H119" i="55"/>
  <c r="C119" i="55"/>
  <c r="H118" i="55"/>
  <c r="C118" i="55"/>
  <c r="H117" i="55"/>
  <c r="C117" i="55"/>
  <c r="H116" i="55"/>
  <c r="C116" i="55"/>
  <c r="H115" i="55"/>
  <c r="C115" i="55"/>
  <c r="L114" i="55"/>
  <c r="K114" i="55"/>
  <c r="J114" i="55"/>
  <c r="I114" i="55"/>
  <c r="H114" i="55"/>
  <c r="G114" i="55"/>
  <c r="F114" i="55"/>
  <c r="E114" i="55"/>
  <c r="D114" i="55"/>
  <c r="C114" i="55" s="1"/>
  <c r="H113" i="55"/>
  <c r="C113" i="55"/>
  <c r="H112" i="55"/>
  <c r="C112" i="55"/>
  <c r="H111" i="55"/>
  <c r="C111" i="55"/>
  <c r="L110" i="55"/>
  <c r="K110" i="55"/>
  <c r="J110" i="55"/>
  <c r="I110" i="55"/>
  <c r="H110" i="55"/>
  <c r="G110" i="55"/>
  <c r="F110" i="55"/>
  <c r="E110" i="55"/>
  <c r="D110" i="55"/>
  <c r="C110" i="55" s="1"/>
  <c r="H109" i="55"/>
  <c r="C109" i="55"/>
  <c r="H108" i="55"/>
  <c r="C108" i="55"/>
  <c r="H107" i="55"/>
  <c r="C107" i="55"/>
  <c r="H106" i="55"/>
  <c r="C106" i="55"/>
  <c r="H105" i="55"/>
  <c r="C105" i="55"/>
  <c r="H104" i="55"/>
  <c r="C104" i="55"/>
  <c r="H103" i="55"/>
  <c r="C103" i="55"/>
  <c r="H102" i="55"/>
  <c r="C102" i="55"/>
  <c r="L101" i="55"/>
  <c r="K101" i="55"/>
  <c r="J101" i="55"/>
  <c r="I101" i="55"/>
  <c r="H101" i="55"/>
  <c r="G101" i="55"/>
  <c r="F101" i="55"/>
  <c r="E101" i="55"/>
  <c r="D101" i="55"/>
  <c r="C101" i="55" s="1"/>
  <c r="H100" i="55"/>
  <c r="C100" i="55"/>
  <c r="H99" i="55"/>
  <c r="C99" i="55"/>
  <c r="H98" i="55"/>
  <c r="C98" i="55"/>
  <c r="H97" i="55"/>
  <c r="C97" i="55"/>
  <c r="H96" i="55"/>
  <c r="C96" i="55"/>
  <c r="H95" i="55"/>
  <c r="C95" i="55"/>
  <c r="H94" i="55"/>
  <c r="C94" i="55"/>
  <c r="L93" i="55"/>
  <c r="K93" i="55"/>
  <c r="J93" i="55"/>
  <c r="I93" i="55"/>
  <c r="H93" i="55"/>
  <c r="G93" i="55"/>
  <c r="F93" i="55"/>
  <c r="E93" i="55"/>
  <c r="D93" i="55"/>
  <c r="C93" i="55" s="1"/>
  <c r="H92" i="55"/>
  <c r="C92" i="55"/>
  <c r="H91" i="55"/>
  <c r="C91" i="55"/>
  <c r="H90" i="55"/>
  <c r="C90" i="55"/>
  <c r="H89" i="55"/>
  <c r="C89" i="55"/>
  <c r="H88" i="55"/>
  <c r="C88" i="55"/>
  <c r="L87" i="55"/>
  <c r="K87" i="55"/>
  <c r="J87" i="55"/>
  <c r="I87" i="55"/>
  <c r="H87" i="55"/>
  <c r="G87" i="55"/>
  <c r="F87" i="55"/>
  <c r="E87" i="55"/>
  <c r="D87" i="55"/>
  <c r="C87" i="55" s="1"/>
  <c r="H86" i="55"/>
  <c r="C86" i="55"/>
  <c r="H85" i="55"/>
  <c r="C85" i="55"/>
  <c r="H84" i="55"/>
  <c r="C84" i="55"/>
  <c r="H83" i="55"/>
  <c r="C83" i="55"/>
  <c r="L82" i="55"/>
  <c r="K82" i="55"/>
  <c r="J82" i="55"/>
  <c r="I82" i="55"/>
  <c r="H82" i="55"/>
  <c r="G82" i="55"/>
  <c r="F82" i="55"/>
  <c r="E82" i="55"/>
  <c r="D82" i="55"/>
  <c r="C82" i="55" s="1"/>
  <c r="L81" i="55"/>
  <c r="K81" i="55"/>
  <c r="J81" i="55"/>
  <c r="I81" i="55"/>
  <c r="H81" i="55"/>
  <c r="G81" i="55"/>
  <c r="F81" i="55"/>
  <c r="E81" i="55"/>
  <c r="D81" i="55"/>
  <c r="C81" i="55" s="1"/>
  <c r="H80" i="55"/>
  <c r="C80" i="55"/>
  <c r="H79" i="55"/>
  <c r="C79" i="55"/>
  <c r="L78" i="55"/>
  <c r="K78" i="55"/>
  <c r="J78" i="55"/>
  <c r="I78" i="55"/>
  <c r="H78" i="55"/>
  <c r="G78" i="55"/>
  <c r="F78" i="55"/>
  <c r="E78" i="55"/>
  <c r="D78" i="55"/>
  <c r="C78" i="55" s="1"/>
  <c r="H77" i="55"/>
  <c r="C77" i="55"/>
  <c r="H76" i="55"/>
  <c r="C76" i="55"/>
  <c r="L75" i="55"/>
  <c r="K75" i="55"/>
  <c r="J75" i="55"/>
  <c r="I75" i="55"/>
  <c r="H75" i="55"/>
  <c r="G75" i="55"/>
  <c r="F75" i="55"/>
  <c r="E75" i="55"/>
  <c r="D75" i="55"/>
  <c r="C75" i="55" s="1"/>
  <c r="L74" i="55"/>
  <c r="K74" i="55"/>
  <c r="J74" i="55"/>
  <c r="I74" i="55"/>
  <c r="H74" i="55"/>
  <c r="G74" i="55"/>
  <c r="F74" i="55"/>
  <c r="E74" i="55"/>
  <c r="D74" i="55"/>
  <c r="C74" i="55" s="1"/>
  <c r="L73" i="55"/>
  <c r="K73" i="55"/>
  <c r="J73" i="55"/>
  <c r="I73" i="55"/>
  <c r="H73" i="55"/>
  <c r="G73" i="55"/>
  <c r="F73" i="55"/>
  <c r="E73" i="55"/>
  <c r="D73" i="55"/>
  <c r="C73" i="55" s="1"/>
  <c r="H72" i="55"/>
  <c r="C72" i="55"/>
  <c r="H71" i="55"/>
  <c r="C71" i="55"/>
  <c r="H70" i="55"/>
  <c r="C70" i="55"/>
  <c r="H69" i="55"/>
  <c r="C69" i="55"/>
  <c r="L68" i="55"/>
  <c r="K68" i="55"/>
  <c r="J68" i="55"/>
  <c r="I68" i="55"/>
  <c r="H68" i="55"/>
  <c r="G68" i="55"/>
  <c r="F68" i="55"/>
  <c r="E68" i="55"/>
  <c r="D68" i="55"/>
  <c r="C68" i="55" s="1"/>
  <c r="H67" i="55"/>
  <c r="C67" i="55"/>
  <c r="L66" i="55"/>
  <c r="K66" i="55"/>
  <c r="J66" i="55"/>
  <c r="I66" i="55"/>
  <c r="H66" i="55"/>
  <c r="G66" i="55"/>
  <c r="F66" i="55"/>
  <c r="E66" i="55"/>
  <c r="D66" i="55"/>
  <c r="C66" i="55" s="1"/>
  <c r="H65" i="55"/>
  <c r="C65" i="55"/>
  <c r="H64" i="55"/>
  <c r="C64" i="55"/>
  <c r="H63" i="55"/>
  <c r="C63" i="55"/>
  <c r="H62" i="55"/>
  <c r="C62" i="55"/>
  <c r="H61" i="55"/>
  <c r="C61" i="55"/>
  <c r="H60" i="55"/>
  <c r="C60" i="55"/>
  <c r="H59" i="55"/>
  <c r="C59" i="55"/>
  <c r="H58" i="55"/>
  <c r="C58" i="55"/>
  <c r="L57" i="55"/>
  <c r="K57" i="55"/>
  <c r="J57" i="55"/>
  <c r="I57" i="55"/>
  <c r="H57" i="55"/>
  <c r="G57" i="55"/>
  <c r="F57" i="55"/>
  <c r="E57" i="55"/>
  <c r="D57" i="55"/>
  <c r="C57" i="55" s="1"/>
  <c r="H56" i="55"/>
  <c r="C56" i="55"/>
  <c r="H55" i="55"/>
  <c r="C55" i="55"/>
  <c r="L54" i="55"/>
  <c r="K54" i="55"/>
  <c r="J54" i="55"/>
  <c r="I54" i="55"/>
  <c r="H54" i="55"/>
  <c r="G54" i="55"/>
  <c r="F54" i="55"/>
  <c r="E54" i="55"/>
  <c r="D54" i="55"/>
  <c r="C54" i="55" s="1"/>
  <c r="L53" i="55"/>
  <c r="K53" i="55"/>
  <c r="J53" i="55"/>
  <c r="I53" i="55"/>
  <c r="H53" i="55"/>
  <c r="G53" i="55"/>
  <c r="F53" i="55"/>
  <c r="E53" i="55"/>
  <c r="D53" i="55"/>
  <c r="C53" i="55" s="1"/>
  <c r="L52" i="55"/>
  <c r="K52" i="55"/>
  <c r="J52" i="55"/>
  <c r="I52" i="55"/>
  <c r="H52" i="55"/>
  <c r="G52" i="55"/>
  <c r="F52" i="55"/>
  <c r="E52" i="55"/>
  <c r="D52" i="55"/>
  <c r="C52" i="55" s="1"/>
  <c r="L51" i="55"/>
  <c r="K51" i="55"/>
  <c r="J51" i="55"/>
  <c r="I51" i="55"/>
  <c r="H51" i="55"/>
  <c r="G51" i="55"/>
  <c r="F51" i="55"/>
  <c r="E51" i="55"/>
  <c r="D51" i="55"/>
  <c r="C51" i="55" s="1"/>
  <c r="L50" i="55"/>
  <c r="K50" i="55"/>
  <c r="J50" i="55"/>
  <c r="J300" i="55" s="1"/>
  <c r="I50" i="55"/>
  <c r="I300" i="55" s="1"/>
  <c r="H50" i="55"/>
  <c r="G50" i="55"/>
  <c r="F50" i="55"/>
  <c r="E50" i="55"/>
  <c r="E300" i="55" s="1"/>
  <c r="D50" i="55"/>
  <c r="D300" i="55" s="1"/>
  <c r="L49" i="55"/>
  <c r="K49" i="55"/>
  <c r="J49" i="55"/>
  <c r="I49" i="55"/>
  <c r="H49" i="55"/>
  <c r="G49" i="55"/>
  <c r="F49" i="55"/>
  <c r="E49" i="55"/>
  <c r="D49" i="55"/>
  <c r="C49" i="55" s="1"/>
  <c r="H46" i="55"/>
  <c r="C46" i="55"/>
  <c r="H45" i="55"/>
  <c r="C45" i="55"/>
  <c r="L44" i="55"/>
  <c r="L300" i="55" s="1"/>
  <c r="G44" i="55"/>
  <c r="C44" i="55" s="1"/>
  <c r="H43" i="55"/>
  <c r="C43" i="55"/>
  <c r="I42" i="55"/>
  <c r="H42" i="55" s="1"/>
  <c r="D42" i="55"/>
  <c r="C42" i="55" s="1"/>
  <c r="H41" i="55"/>
  <c r="C41" i="55"/>
  <c r="H40" i="55"/>
  <c r="C40" i="55"/>
  <c r="H39" i="55"/>
  <c r="C39" i="55"/>
  <c r="H38" i="55"/>
  <c r="C38" i="55"/>
  <c r="K37" i="55"/>
  <c r="H37" i="55" s="1"/>
  <c r="F37" i="55"/>
  <c r="C37" i="55" s="1"/>
  <c r="H36" i="55"/>
  <c r="C36" i="55"/>
  <c r="H35" i="55"/>
  <c r="C35" i="55"/>
  <c r="K34" i="55"/>
  <c r="H34" i="55"/>
  <c r="F34" i="55"/>
  <c r="C34" i="55"/>
  <c r="H33" i="55"/>
  <c r="C33" i="55"/>
  <c r="K32" i="55"/>
  <c r="H32" i="55"/>
  <c r="F32" i="55"/>
  <c r="C32" i="55"/>
  <c r="H31" i="55"/>
  <c r="C31" i="55"/>
  <c r="H30" i="55"/>
  <c r="C30" i="55"/>
  <c r="H29" i="55"/>
  <c r="C29" i="55"/>
  <c r="K28" i="55"/>
  <c r="H28" i="55"/>
  <c r="F28" i="55"/>
  <c r="C28" i="55"/>
  <c r="K27" i="55"/>
  <c r="K300" i="55" s="1"/>
  <c r="H27" i="55"/>
  <c r="F27" i="55"/>
  <c r="F300" i="55" s="1"/>
  <c r="C27" i="55"/>
  <c r="H26" i="55"/>
  <c r="C26" i="55"/>
  <c r="H25" i="55"/>
  <c r="C25" i="55"/>
  <c r="H24" i="55"/>
  <c r="C24" i="55"/>
  <c r="H23" i="55"/>
  <c r="C23" i="55"/>
  <c r="L22" i="55"/>
  <c r="L303" i="55" s="1"/>
  <c r="L302" i="55" s="1"/>
  <c r="K22" i="55"/>
  <c r="K303" i="55" s="1"/>
  <c r="K302" i="55" s="1"/>
  <c r="J22" i="55"/>
  <c r="J303" i="55" s="1"/>
  <c r="J302" i="55" s="1"/>
  <c r="I22" i="55"/>
  <c r="I303" i="55" s="1"/>
  <c r="I302" i="55" s="1"/>
  <c r="G22" i="55"/>
  <c r="G303" i="55" s="1"/>
  <c r="G302" i="55" s="1"/>
  <c r="F22" i="55"/>
  <c r="F303" i="55" s="1"/>
  <c r="F302" i="55" s="1"/>
  <c r="E22" i="55"/>
  <c r="E303" i="55" s="1"/>
  <c r="E302" i="55" s="1"/>
  <c r="D22" i="55"/>
  <c r="D303" i="55" s="1"/>
  <c r="D302" i="55" s="1"/>
  <c r="C22" i="55"/>
  <c r="L21" i="55"/>
  <c r="K21" i="55"/>
  <c r="J21" i="55"/>
  <c r="I21" i="55"/>
  <c r="H21" i="55" s="1"/>
  <c r="G21" i="55"/>
  <c r="F21" i="55"/>
  <c r="E21" i="55"/>
  <c r="D21" i="55"/>
  <c r="C21" i="55"/>
  <c r="H315" i="54"/>
  <c r="C315" i="54"/>
  <c r="H313" i="54"/>
  <c r="C313" i="54"/>
  <c r="H311" i="54"/>
  <c r="C311" i="54"/>
  <c r="H310" i="54"/>
  <c r="C310" i="54"/>
  <c r="H309" i="54"/>
  <c r="C309" i="54"/>
  <c r="H308" i="54"/>
  <c r="C308" i="54"/>
  <c r="H307" i="54"/>
  <c r="C307" i="54"/>
  <c r="H306" i="54"/>
  <c r="C306" i="54"/>
  <c r="L305" i="54"/>
  <c r="K305" i="54"/>
  <c r="J305" i="54"/>
  <c r="I305" i="54"/>
  <c r="H305" i="54"/>
  <c r="G305" i="54"/>
  <c r="F305" i="54"/>
  <c r="E305" i="54"/>
  <c r="D305" i="54"/>
  <c r="C305" i="54"/>
  <c r="H297" i="54"/>
  <c r="C297" i="54"/>
  <c r="H296" i="54"/>
  <c r="C296" i="54"/>
  <c r="L295" i="54"/>
  <c r="L298" i="54" s="1"/>
  <c r="K295" i="54"/>
  <c r="K298" i="54" s="1"/>
  <c r="J295" i="54"/>
  <c r="J298" i="54" s="1"/>
  <c r="I295" i="54"/>
  <c r="I298" i="54" s="1"/>
  <c r="H295" i="54"/>
  <c r="G295" i="54"/>
  <c r="G298" i="54" s="1"/>
  <c r="F295" i="54"/>
  <c r="F298" i="54" s="1"/>
  <c r="E295" i="54"/>
  <c r="E298" i="54" s="1"/>
  <c r="D295" i="54"/>
  <c r="D298" i="54" s="1"/>
  <c r="H294" i="54"/>
  <c r="C294" i="54"/>
  <c r="H293" i="54"/>
  <c r="C293" i="54"/>
  <c r="H292" i="54"/>
  <c r="C292" i="54"/>
  <c r="H291" i="54"/>
  <c r="C291" i="54"/>
  <c r="L290" i="54"/>
  <c r="K290" i="54"/>
  <c r="J290" i="54"/>
  <c r="I290" i="54"/>
  <c r="H290" i="54" s="1"/>
  <c r="G290" i="54"/>
  <c r="F290" i="54"/>
  <c r="E290" i="54"/>
  <c r="D290" i="54"/>
  <c r="C290" i="54"/>
  <c r="H289" i="54"/>
  <c r="C289" i="54"/>
  <c r="H288" i="54"/>
  <c r="C288" i="54"/>
  <c r="H287" i="54"/>
  <c r="C287" i="54"/>
  <c r="L286" i="54"/>
  <c r="K286" i="54"/>
  <c r="J286" i="54"/>
  <c r="I286" i="54"/>
  <c r="H286" i="54" s="1"/>
  <c r="G286" i="54"/>
  <c r="F286" i="54"/>
  <c r="E286" i="54"/>
  <c r="D286" i="54"/>
  <c r="C286" i="54"/>
  <c r="H285" i="54"/>
  <c r="C285" i="54"/>
  <c r="L284" i="54"/>
  <c r="K284" i="54"/>
  <c r="J284" i="54"/>
  <c r="I284" i="54"/>
  <c r="H284" i="54" s="1"/>
  <c r="G284" i="54"/>
  <c r="F284" i="54"/>
  <c r="E284" i="54"/>
  <c r="D284" i="54"/>
  <c r="C284" i="54"/>
  <c r="L283" i="54"/>
  <c r="K283" i="54"/>
  <c r="J283" i="54"/>
  <c r="I283" i="54"/>
  <c r="H283" i="54" s="1"/>
  <c r="G283" i="54"/>
  <c r="F283" i="54"/>
  <c r="E283" i="54"/>
  <c r="D283" i="54"/>
  <c r="C283" i="54"/>
  <c r="H282" i="54"/>
  <c r="C282" i="54"/>
  <c r="H281" i="54"/>
  <c r="C281" i="54"/>
  <c r="H280" i="54"/>
  <c r="C280" i="54"/>
  <c r="L279" i="54"/>
  <c r="K279" i="54"/>
  <c r="J279" i="54"/>
  <c r="I279" i="54"/>
  <c r="H279" i="54" s="1"/>
  <c r="G279" i="54"/>
  <c r="F279" i="54"/>
  <c r="E279" i="54"/>
  <c r="D279" i="54"/>
  <c r="C279" i="54"/>
  <c r="H278" i="54"/>
  <c r="C278" i="54"/>
  <c r="H277" i="54"/>
  <c r="C277" i="54"/>
  <c r="H276" i="54"/>
  <c r="C276" i="54"/>
  <c r="L275" i="54"/>
  <c r="K275" i="54"/>
  <c r="J275" i="54"/>
  <c r="I275" i="54"/>
  <c r="H275" i="54" s="1"/>
  <c r="G275" i="54"/>
  <c r="F275" i="54"/>
  <c r="E275" i="54"/>
  <c r="D275" i="54"/>
  <c r="C275" i="54"/>
  <c r="L274" i="54"/>
  <c r="K274" i="54"/>
  <c r="J274" i="54"/>
  <c r="I274" i="54"/>
  <c r="H274" i="54" s="1"/>
  <c r="G274" i="54"/>
  <c r="F274" i="54"/>
  <c r="E274" i="54"/>
  <c r="D274" i="54"/>
  <c r="C274" i="54"/>
  <c r="H273" i="54"/>
  <c r="C273" i="54"/>
  <c r="H272" i="54"/>
  <c r="C272" i="54"/>
  <c r="H271" i="54"/>
  <c r="C271" i="54"/>
  <c r="L270" i="54"/>
  <c r="K270" i="54"/>
  <c r="J270" i="54"/>
  <c r="I270" i="54"/>
  <c r="H270" i="54" s="1"/>
  <c r="G270" i="54"/>
  <c r="F270" i="54"/>
  <c r="E270" i="54"/>
  <c r="D270" i="54"/>
  <c r="C270" i="54"/>
  <c r="H269" i="54"/>
  <c r="C269" i="54"/>
  <c r="H268" i="54"/>
  <c r="C268" i="54"/>
  <c r="L267" i="54"/>
  <c r="K267" i="54"/>
  <c r="J267" i="54"/>
  <c r="I267" i="54"/>
  <c r="H267" i="54" s="1"/>
  <c r="G267" i="54"/>
  <c r="F267" i="54"/>
  <c r="E267" i="54"/>
  <c r="D267" i="54"/>
  <c r="C267" i="54"/>
  <c r="L266" i="54"/>
  <c r="K266" i="54"/>
  <c r="J266" i="54"/>
  <c r="I266" i="54"/>
  <c r="H266" i="54" s="1"/>
  <c r="G266" i="54"/>
  <c r="F266" i="54"/>
  <c r="E266" i="54"/>
  <c r="D266" i="54"/>
  <c r="C266" i="54"/>
  <c r="H265" i="54"/>
  <c r="C265" i="54"/>
  <c r="H264" i="54"/>
  <c r="C264" i="54"/>
  <c r="H263" i="54"/>
  <c r="C263" i="54"/>
  <c r="L262" i="54"/>
  <c r="K262" i="54"/>
  <c r="J262" i="54"/>
  <c r="I262" i="54"/>
  <c r="H262" i="54" s="1"/>
  <c r="G262" i="54"/>
  <c r="F262" i="54"/>
  <c r="E262" i="54"/>
  <c r="D262" i="54"/>
  <c r="C262" i="54"/>
  <c r="H261" i="54"/>
  <c r="C261" i="54"/>
  <c r="H260" i="54"/>
  <c r="C260" i="54"/>
  <c r="H259" i="54"/>
  <c r="C259" i="54"/>
  <c r="L258" i="54"/>
  <c r="K258" i="54"/>
  <c r="J258" i="54"/>
  <c r="I258" i="54"/>
  <c r="H258" i="54" s="1"/>
  <c r="G258" i="54"/>
  <c r="F258" i="54"/>
  <c r="E258" i="54"/>
  <c r="D258" i="54"/>
  <c r="C258" i="54"/>
  <c r="L257" i="54"/>
  <c r="K257" i="54"/>
  <c r="J257" i="54"/>
  <c r="I257" i="54"/>
  <c r="H257" i="54" s="1"/>
  <c r="G257" i="54"/>
  <c r="F257" i="54"/>
  <c r="E257" i="54"/>
  <c r="D257" i="54"/>
  <c r="C257" i="54"/>
  <c r="H256" i="54"/>
  <c r="C256" i="54"/>
  <c r="H255" i="54"/>
  <c r="C255" i="54"/>
  <c r="H254" i="54"/>
  <c r="C254" i="54"/>
  <c r="H253" i="54"/>
  <c r="C253" i="54"/>
  <c r="H252" i="54"/>
  <c r="C252" i="54"/>
  <c r="L251" i="54"/>
  <c r="K251" i="54"/>
  <c r="J251" i="54"/>
  <c r="I251" i="54"/>
  <c r="H251" i="54" s="1"/>
  <c r="G251" i="54"/>
  <c r="F251" i="54"/>
  <c r="E251" i="54"/>
  <c r="D251" i="54"/>
  <c r="C251" i="54"/>
  <c r="L250" i="54"/>
  <c r="K250" i="54"/>
  <c r="J250" i="54"/>
  <c r="I250" i="54"/>
  <c r="H250" i="54" s="1"/>
  <c r="G250" i="54"/>
  <c r="F250" i="54"/>
  <c r="E250" i="54"/>
  <c r="D250" i="54"/>
  <c r="C250" i="54"/>
  <c r="H249" i="54"/>
  <c r="C249" i="54"/>
  <c r="H248" i="54"/>
  <c r="C248" i="54"/>
  <c r="H247" i="54"/>
  <c r="C247" i="54"/>
  <c r="H246" i="54"/>
  <c r="C246" i="54"/>
  <c r="L245" i="54"/>
  <c r="K245" i="54"/>
  <c r="J245" i="54"/>
  <c r="I245" i="54"/>
  <c r="H245" i="54" s="1"/>
  <c r="G245" i="54"/>
  <c r="F245" i="54"/>
  <c r="E245" i="54"/>
  <c r="D245" i="54"/>
  <c r="C245" i="54"/>
  <c r="H244" i="54"/>
  <c r="C244" i="54"/>
  <c r="H243" i="54"/>
  <c r="C243" i="54"/>
  <c r="H242" i="54"/>
  <c r="C242" i="54"/>
  <c r="H241" i="54"/>
  <c r="C241" i="54"/>
  <c r="H240" i="54"/>
  <c r="C240" i="54"/>
  <c r="H239" i="54"/>
  <c r="C239" i="54"/>
  <c r="H238" i="54"/>
  <c r="C238" i="54"/>
  <c r="L237" i="54"/>
  <c r="K237" i="54"/>
  <c r="J237" i="54"/>
  <c r="I237" i="54"/>
  <c r="H237" i="54" s="1"/>
  <c r="G237" i="54"/>
  <c r="F237" i="54"/>
  <c r="E237" i="54"/>
  <c r="D237" i="54"/>
  <c r="C237" i="54"/>
  <c r="H236" i="54"/>
  <c r="C236" i="54"/>
  <c r="H235" i="54"/>
  <c r="C235" i="54"/>
  <c r="L234" i="54"/>
  <c r="K234" i="54"/>
  <c r="J234" i="54"/>
  <c r="I234" i="54"/>
  <c r="H234" i="54" s="1"/>
  <c r="G234" i="54"/>
  <c r="F234" i="54"/>
  <c r="E234" i="54"/>
  <c r="D234" i="54"/>
  <c r="C234" i="54"/>
  <c r="H233" i="54"/>
  <c r="C233" i="54"/>
  <c r="L232" i="54"/>
  <c r="K232" i="54"/>
  <c r="J232" i="54"/>
  <c r="I232" i="54"/>
  <c r="H232" i="54" s="1"/>
  <c r="G232" i="54"/>
  <c r="F232" i="54"/>
  <c r="E232" i="54"/>
  <c r="D232" i="54"/>
  <c r="C232" i="54"/>
  <c r="L231" i="54"/>
  <c r="K231" i="54"/>
  <c r="J231" i="54"/>
  <c r="I231" i="54"/>
  <c r="H231" i="54"/>
  <c r="G231" i="54"/>
  <c r="F231" i="54"/>
  <c r="E231" i="54"/>
  <c r="D231" i="54"/>
  <c r="C231" i="54" s="1"/>
  <c r="H230" i="54"/>
  <c r="C230" i="54"/>
  <c r="L229" i="54"/>
  <c r="K229" i="54"/>
  <c r="J229" i="54"/>
  <c r="I229" i="54"/>
  <c r="H229" i="54"/>
  <c r="G229" i="54"/>
  <c r="F229" i="54"/>
  <c r="E229" i="54"/>
  <c r="D229" i="54"/>
  <c r="C229" i="54" s="1"/>
  <c r="H228" i="54"/>
  <c r="C228" i="54"/>
  <c r="L227" i="54"/>
  <c r="K227" i="54"/>
  <c r="J227" i="54"/>
  <c r="I227" i="54"/>
  <c r="H227" i="54"/>
  <c r="G227" i="54"/>
  <c r="F227" i="54"/>
  <c r="E227" i="54"/>
  <c r="D227" i="54"/>
  <c r="C227" i="54" s="1"/>
  <c r="H226" i="54"/>
  <c r="C226" i="54"/>
  <c r="H225" i="54"/>
  <c r="C225" i="54"/>
  <c r="L224" i="54"/>
  <c r="K224" i="54"/>
  <c r="J224" i="54"/>
  <c r="I224" i="54"/>
  <c r="H224" i="54"/>
  <c r="G224" i="54"/>
  <c r="F224" i="54"/>
  <c r="E224" i="54"/>
  <c r="D224" i="54"/>
  <c r="C224" i="54" s="1"/>
  <c r="H223" i="54"/>
  <c r="C223" i="54"/>
  <c r="H222" i="54"/>
  <c r="C222" i="54"/>
  <c r="H221" i="54"/>
  <c r="C221" i="54"/>
  <c r="H220" i="54"/>
  <c r="C220" i="54"/>
  <c r="H219" i="54"/>
  <c r="C219" i="54"/>
  <c r="H218" i="54"/>
  <c r="C218" i="54"/>
  <c r="H217" i="54"/>
  <c r="C217" i="54"/>
  <c r="H216" i="54"/>
  <c r="C216" i="54"/>
  <c r="H215" i="54"/>
  <c r="C215" i="54"/>
  <c r="H214" i="54"/>
  <c r="C214" i="54"/>
  <c r="L213" i="54"/>
  <c r="K213" i="54"/>
  <c r="J213" i="54"/>
  <c r="I213" i="54"/>
  <c r="H213" i="54" s="1"/>
  <c r="G213" i="54"/>
  <c r="F213" i="54"/>
  <c r="E213" i="54"/>
  <c r="D213" i="54"/>
  <c r="C213" i="54"/>
  <c r="H212" i="54"/>
  <c r="C212" i="54"/>
  <c r="H211" i="54"/>
  <c r="C211" i="54"/>
  <c r="H210" i="54"/>
  <c r="C210" i="54"/>
  <c r="H209" i="54"/>
  <c r="C209" i="54"/>
  <c r="H208" i="54"/>
  <c r="C208" i="54"/>
  <c r="H207" i="54"/>
  <c r="C207" i="54"/>
  <c r="H206" i="54"/>
  <c r="C206" i="54"/>
  <c r="H205" i="54"/>
  <c r="C205" i="54"/>
  <c r="H204" i="54"/>
  <c r="C204" i="54"/>
  <c r="H203" i="54"/>
  <c r="C203" i="54"/>
  <c r="L202" i="54"/>
  <c r="K202" i="54"/>
  <c r="J202" i="54"/>
  <c r="I202" i="54"/>
  <c r="H202" i="54" s="1"/>
  <c r="G202" i="54"/>
  <c r="F202" i="54"/>
  <c r="E202" i="54"/>
  <c r="D202" i="54"/>
  <c r="C202" i="54"/>
  <c r="L201" i="54"/>
  <c r="K201" i="54"/>
  <c r="J201" i="54"/>
  <c r="I201" i="54"/>
  <c r="H201" i="54" s="1"/>
  <c r="G201" i="54"/>
  <c r="F201" i="54"/>
  <c r="E201" i="54"/>
  <c r="D201" i="54"/>
  <c r="C201" i="54"/>
  <c r="H200" i="54"/>
  <c r="C200" i="54"/>
  <c r="H199" i="54"/>
  <c r="C199" i="54"/>
  <c r="H198" i="54"/>
  <c r="C198" i="54"/>
  <c r="H197" i="54"/>
  <c r="C197" i="54"/>
  <c r="H196" i="54"/>
  <c r="C196" i="54"/>
  <c r="L195" i="54"/>
  <c r="K195" i="54"/>
  <c r="J195" i="54"/>
  <c r="I195" i="54"/>
  <c r="H195" i="54" s="1"/>
  <c r="G195" i="54"/>
  <c r="F195" i="54"/>
  <c r="E195" i="54"/>
  <c r="D195" i="54"/>
  <c r="C195" i="54"/>
  <c r="H194" i="54"/>
  <c r="C194" i="54"/>
  <c r="L193" i="54"/>
  <c r="K193" i="54"/>
  <c r="J193" i="54"/>
  <c r="I193" i="54"/>
  <c r="H193" i="54" s="1"/>
  <c r="G193" i="54"/>
  <c r="F193" i="54"/>
  <c r="E193" i="54"/>
  <c r="D193" i="54"/>
  <c r="C193" i="54"/>
  <c r="L192" i="54"/>
  <c r="K192" i="54"/>
  <c r="J192" i="54"/>
  <c r="I192" i="54"/>
  <c r="H192" i="54" s="1"/>
  <c r="G192" i="54"/>
  <c r="F192" i="54"/>
  <c r="E192" i="54"/>
  <c r="D192" i="54"/>
  <c r="C192" i="54"/>
  <c r="L191" i="54"/>
  <c r="K191" i="54"/>
  <c r="J191" i="54"/>
  <c r="I191" i="54"/>
  <c r="H191" i="54" s="1"/>
  <c r="G191" i="54"/>
  <c r="F191" i="54"/>
  <c r="E191" i="54"/>
  <c r="D191" i="54"/>
  <c r="C191" i="54"/>
  <c r="H190" i="54"/>
  <c r="C190" i="54"/>
  <c r="L189" i="54"/>
  <c r="K189" i="54"/>
  <c r="J189" i="54"/>
  <c r="I189" i="54"/>
  <c r="H189" i="54" s="1"/>
  <c r="G189" i="54"/>
  <c r="F189" i="54"/>
  <c r="E189" i="54"/>
  <c r="D189" i="54"/>
  <c r="C189" i="54"/>
  <c r="L188" i="54"/>
  <c r="K188" i="54"/>
  <c r="J188" i="54"/>
  <c r="I188" i="54"/>
  <c r="H188" i="54" s="1"/>
  <c r="G188" i="54"/>
  <c r="F188" i="54"/>
  <c r="E188" i="54"/>
  <c r="D188" i="54"/>
  <c r="C188" i="54"/>
  <c r="H187" i="54"/>
  <c r="C187" i="54"/>
  <c r="H186" i="54"/>
  <c r="C186" i="54"/>
  <c r="L185" i="54"/>
  <c r="K185" i="54"/>
  <c r="J185" i="54"/>
  <c r="I185" i="54"/>
  <c r="H185" i="54" s="1"/>
  <c r="G185" i="54"/>
  <c r="F185" i="54"/>
  <c r="E185" i="54"/>
  <c r="D185" i="54"/>
  <c r="C185" i="54"/>
  <c r="L184" i="54"/>
  <c r="K184" i="54"/>
  <c r="J184" i="54"/>
  <c r="I184" i="54"/>
  <c r="H184" i="54" s="1"/>
  <c r="G184" i="54"/>
  <c r="F184" i="54"/>
  <c r="E184" i="54"/>
  <c r="D184" i="54"/>
  <c r="C184" i="54"/>
  <c r="H183" i="54"/>
  <c r="C183" i="54"/>
  <c r="H182" i="54"/>
  <c r="C182" i="54"/>
  <c r="L181" i="54"/>
  <c r="K181" i="54"/>
  <c r="J181" i="54"/>
  <c r="I181" i="54"/>
  <c r="H181" i="54" s="1"/>
  <c r="G181" i="54"/>
  <c r="F181" i="54"/>
  <c r="E181" i="54"/>
  <c r="D181" i="54"/>
  <c r="C181" i="54"/>
  <c r="H180" i="54"/>
  <c r="C180" i="54"/>
  <c r="H179" i="54"/>
  <c r="C179" i="54"/>
  <c r="H178" i="54"/>
  <c r="C178" i="54"/>
  <c r="H177" i="54"/>
  <c r="C177" i="54"/>
  <c r="L176" i="54"/>
  <c r="K176" i="54"/>
  <c r="J176" i="54"/>
  <c r="I176" i="54"/>
  <c r="H176" i="54" s="1"/>
  <c r="G176" i="54"/>
  <c r="F176" i="54"/>
  <c r="E176" i="54"/>
  <c r="D176" i="54"/>
  <c r="C176" i="54"/>
  <c r="H175" i="54"/>
  <c r="C175" i="54"/>
  <c r="H174" i="54"/>
  <c r="C174" i="54"/>
  <c r="H173" i="54"/>
  <c r="C173" i="54"/>
  <c r="L172" i="54"/>
  <c r="K172" i="54"/>
  <c r="J172" i="54"/>
  <c r="I172" i="54"/>
  <c r="H172" i="54" s="1"/>
  <c r="G172" i="54"/>
  <c r="F172" i="54"/>
  <c r="E172" i="54"/>
  <c r="D172" i="54"/>
  <c r="C172" i="54"/>
  <c r="L171" i="54"/>
  <c r="K171" i="54"/>
  <c r="J171" i="54"/>
  <c r="I171" i="54"/>
  <c r="H171" i="54" s="1"/>
  <c r="G171" i="54"/>
  <c r="F171" i="54"/>
  <c r="E171" i="54"/>
  <c r="D171" i="54"/>
  <c r="C171" i="54"/>
  <c r="L170" i="54"/>
  <c r="K170" i="54"/>
  <c r="J170" i="54"/>
  <c r="I170" i="54"/>
  <c r="H170" i="54" s="1"/>
  <c r="G170" i="54"/>
  <c r="F170" i="54"/>
  <c r="E170" i="54"/>
  <c r="D170" i="54"/>
  <c r="C170" i="54"/>
  <c r="H169" i="54"/>
  <c r="C169" i="54"/>
  <c r="H168" i="54"/>
  <c r="C168" i="54"/>
  <c r="H167" i="54"/>
  <c r="C167" i="54"/>
  <c r="H166" i="54"/>
  <c r="C166" i="54"/>
  <c r="H165" i="54"/>
  <c r="C165" i="54"/>
  <c r="H164" i="54"/>
  <c r="C164" i="54"/>
  <c r="L163" i="54"/>
  <c r="K163" i="54"/>
  <c r="J163" i="54"/>
  <c r="I163" i="54"/>
  <c r="H163" i="54" s="1"/>
  <c r="G163" i="54"/>
  <c r="F163" i="54"/>
  <c r="E163" i="54"/>
  <c r="D163" i="54"/>
  <c r="C163" i="54"/>
  <c r="L162" i="54"/>
  <c r="K162" i="54"/>
  <c r="J162" i="54"/>
  <c r="I162" i="54"/>
  <c r="H162" i="54" s="1"/>
  <c r="G162" i="54"/>
  <c r="F162" i="54"/>
  <c r="E162" i="54"/>
  <c r="D162" i="54"/>
  <c r="C162" i="54"/>
  <c r="H161" i="54"/>
  <c r="C161" i="54"/>
  <c r="H160" i="54"/>
  <c r="C160" i="54"/>
  <c r="H159" i="54"/>
  <c r="C159" i="54"/>
  <c r="H158" i="54"/>
  <c r="C158" i="54"/>
  <c r="L157" i="54"/>
  <c r="K157" i="54"/>
  <c r="J157" i="54"/>
  <c r="I157" i="54"/>
  <c r="H157" i="54" s="1"/>
  <c r="G157" i="54"/>
  <c r="F157" i="54"/>
  <c r="E157" i="54"/>
  <c r="D157" i="54"/>
  <c r="C157" i="54"/>
  <c r="H156" i="54"/>
  <c r="C156" i="54"/>
  <c r="H155" i="54"/>
  <c r="C155" i="54"/>
  <c r="H154" i="54"/>
  <c r="C154" i="54"/>
  <c r="H153" i="54"/>
  <c r="C153" i="54"/>
  <c r="H152" i="54"/>
  <c r="C152" i="54"/>
  <c r="H151" i="54"/>
  <c r="C151" i="54"/>
  <c r="H150" i="54"/>
  <c r="C150" i="54"/>
  <c r="H149" i="54"/>
  <c r="C149" i="54"/>
  <c r="L148" i="54"/>
  <c r="K148" i="54"/>
  <c r="J148" i="54"/>
  <c r="I148" i="54"/>
  <c r="H148" i="54" s="1"/>
  <c r="G148" i="54"/>
  <c r="F148" i="54"/>
  <c r="E148" i="54"/>
  <c r="D148" i="54"/>
  <c r="C148" i="54"/>
  <c r="H147" i="54"/>
  <c r="C147" i="54"/>
  <c r="H146" i="54"/>
  <c r="C146" i="54"/>
  <c r="H145" i="54"/>
  <c r="C145" i="54"/>
  <c r="H144" i="54"/>
  <c r="C144" i="54"/>
  <c r="H143" i="54"/>
  <c r="C143" i="54"/>
  <c r="H142" i="54"/>
  <c r="C142" i="54"/>
  <c r="L141" i="54"/>
  <c r="K141" i="54"/>
  <c r="J141" i="54"/>
  <c r="I141" i="54"/>
  <c r="H141" i="54" s="1"/>
  <c r="G141" i="54"/>
  <c r="F141" i="54"/>
  <c r="E141" i="54"/>
  <c r="D141" i="54"/>
  <c r="C141" i="54"/>
  <c r="H140" i="54"/>
  <c r="C140" i="54"/>
  <c r="H139" i="54"/>
  <c r="C139" i="54"/>
  <c r="L138" i="54"/>
  <c r="K138" i="54"/>
  <c r="J138" i="54"/>
  <c r="I138" i="54"/>
  <c r="H138" i="54" s="1"/>
  <c r="G138" i="54"/>
  <c r="F138" i="54"/>
  <c r="E138" i="54"/>
  <c r="D138" i="54"/>
  <c r="C138" i="54"/>
  <c r="H137" i="54"/>
  <c r="C137" i="54"/>
  <c r="H136" i="54"/>
  <c r="C136" i="54"/>
  <c r="H135" i="54"/>
  <c r="C135" i="54"/>
  <c r="H134" i="54"/>
  <c r="C134" i="54"/>
  <c r="L133" i="54"/>
  <c r="K133" i="54"/>
  <c r="J133" i="54"/>
  <c r="I133" i="54"/>
  <c r="H133" i="54" s="1"/>
  <c r="G133" i="54"/>
  <c r="F133" i="54"/>
  <c r="E133" i="54"/>
  <c r="D133" i="54"/>
  <c r="C133" i="54"/>
  <c r="H132" i="54"/>
  <c r="C132" i="54"/>
  <c r="H131" i="54"/>
  <c r="C131" i="54"/>
  <c r="H130" i="54"/>
  <c r="C130" i="54"/>
  <c r="L129" i="54"/>
  <c r="K129" i="54"/>
  <c r="J129" i="54"/>
  <c r="I129" i="54"/>
  <c r="H129" i="54" s="1"/>
  <c r="G129" i="54"/>
  <c r="F129" i="54"/>
  <c r="E129" i="54"/>
  <c r="D129" i="54"/>
  <c r="C129" i="54"/>
  <c r="L128" i="54"/>
  <c r="K128" i="54"/>
  <c r="J128" i="54"/>
  <c r="I128" i="54"/>
  <c r="H128" i="54" s="1"/>
  <c r="G128" i="54"/>
  <c r="F128" i="54"/>
  <c r="E128" i="54"/>
  <c r="D128" i="54"/>
  <c r="C128" i="54"/>
  <c r="H127" i="54"/>
  <c r="C127" i="54"/>
  <c r="L126" i="54"/>
  <c r="K126" i="54"/>
  <c r="J126" i="54"/>
  <c r="I126" i="54"/>
  <c r="H126" i="54"/>
  <c r="G126" i="54"/>
  <c r="F126" i="54"/>
  <c r="E126" i="54"/>
  <c r="D126" i="54"/>
  <c r="C126" i="54"/>
  <c r="H125" i="54"/>
  <c r="C125" i="54"/>
  <c r="H124" i="54"/>
  <c r="C124" i="54"/>
  <c r="H123" i="54"/>
  <c r="C123" i="54"/>
  <c r="H122" i="54"/>
  <c r="C122" i="54"/>
  <c r="H121" i="54"/>
  <c r="C121" i="54"/>
  <c r="L120" i="54"/>
  <c r="K120" i="54"/>
  <c r="J120" i="54"/>
  <c r="I120" i="54"/>
  <c r="H120" i="54" s="1"/>
  <c r="G120" i="54"/>
  <c r="F120" i="54"/>
  <c r="E120" i="54"/>
  <c r="D120" i="54"/>
  <c r="C120" i="54"/>
  <c r="H119" i="54"/>
  <c r="C119" i="54"/>
  <c r="H118" i="54"/>
  <c r="C118" i="54"/>
  <c r="H117" i="54"/>
  <c r="C117" i="54"/>
  <c r="H116" i="54"/>
  <c r="C116" i="54"/>
  <c r="H115" i="54"/>
  <c r="C115" i="54"/>
  <c r="L114" i="54"/>
  <c r="K114" i="54"/>
  <c r="J114" i="54"/>
  <c r="I114" i="54"/>
  <c r="H114" i="54" s="1"/>
  <c r="G114" i="54"/>
  <c r="F114" i="54"/>
  <c r="E114" i="54"/>
  <c r="D114" i="54"/>
  <c r="C114" i="54"/>
  <c r="H113" i="54"/>
  <c r="C113" i="54"/>
  <c r="H112" i="54"/>
  <c r="C112" i="54"/>
  <c r="H111" i="54"/>
  <c r="C111" i="54"/>
  <c r="L110" i="54"/>
  <c r="K110" i="54"/>
  <c r="J110" i="54"/>
  <c r="I110" i="54"/>
  <c r="H110" i="54" s="1"/>
  <c r="G110" i="54"/>
  <c r="F110" i="54"/>
  <c r="E110" i="54"/>
  <c r="D110" i="54"/>
  <c r="C110" i="54"/>
  <c r="H109" i="54"/>
  <c r="C109" i="54"/>
  <c r="H108" i="54"/>
  <c r="C108" i="54"/>
  <c r="H107" i="54"/>
  <c r="C107" i="54"/>
  <c r="H106" i="54"/>
  <c r="C106" i="54"/>
  <c r="H105" i="54"/>
  <c r="C105" i="54"/>
  <c r="H104" i="54"/>
  <c r="C104" i="54"/>
  <c r="H103" i="54"/>
  <c r="C103" i="54"/>
  <c r="H102" i="54"/>
  <c r="C102" i="54"/>
  <c r="L101" i="54"/>
  <c r="K101" i="54"/>
  <c r="J101" i="54"/>
  <c r="I101" i="54"/>
  <c r="H101" i="54" s="1"/>
  <c r="G101" i="54"/>
  <c r="F101" i="54"/>
  <c r="E101" i="54"/>
  <c r="D101" i="54"/>
  <c r="C101" i="54"/>
  <c r="H100" i="54"/>
  <c r="C100" i="54"/>
  <c r="H99" i="54"/>
  <c r="C99" i="54"/>
  <c r="H98" i="54"/>
  <c r="C98" i="54"/>
  <c r="H97" i="54"/>
  <c r="C97" i="54"/>
  <c r="H96" i="54"/>
  <c r="C96" i="54"/>
  <c r="H95" i="54"/>
  <c r="C95" i="54"/>
  <c r="H94" i="54"/>
  <c r="C94" i="54"/>
  <c r="L93" i="54"/>
  <c r="K93" i="54"/>
  <c r="J93" i="54"/>
  <c r="I93" i="54"/>
  <c r="H93" i="54" s="1"/>
  <c r="G93" i="54"/>
  <c r="F93" i="54"/>
  <c r="E93" i="54"/>
  <c r="D93" i="54"/>
  <c r="C93" i="54"/>
  <c r="H92" i="54"/>
  <c r="C92" i="54"/>
  <c r="H91" i="54"/>
  <c r="C91" i="54"/>
  <c r="H90" i="54"/>
  <c r="C90" i="54"/>
  <c r="H89" i="54"/>
  <c r="C89" i="54"/>
  <c r="H88" i="54"/>
  <c r="C88" i="54"/>
  <c r="L87" i="54"/>
  <c r="K87" i="54"/>
  <c r="J87" i="54"/>
  <c r="I87" i="54"/>
  <c r="H87" i="54" s="1"/>
  <c r="G87" i="54"/>
  <c r="F87" i="54"/>
  <c r="E87" i="54"/>
  <c r="D87" i="54"/>
  <c r="C87" i="54"/>
  <c r="H86" i="54"/>
  <c r="C86" i="54"/>
  <c r="H85" i="54"/>
  <c r="C85" i="54"/>
  <c r="H84" i="54"/>
  <c r="C84" i="54"/>
  <c r="H83" i="54"/>
  <c r="C83" i="54"/>
  <c r="L82" i="54"/>
  <c r="K82" i="54"/>
  <c r="J82" i="54"/>
  <c r="I82" i="54"/>
  <c r="H82" i="54" s="1"/>
  <c r="G82" i="54"/>
  <c r="F82" i="54"/>
  <c r="E82" i="54"/>
  <c r="D82" i="54"/>
  <c r="C82" i="54"/>
  <c r="L81" i="54"/>
  <c r="K81" i="54"/>
  <c r="J81" i="54"/>
  <c r="I81" i="54"/>
  <c r="H81" i="54" s="1"/>
  <c r="G81" i="54"/>
  <c r="F81" i="54"/>
  <c r="E81" i="54"/>
  <c r="D81" i="54"/>
  <c r="C81" i="54"/>
  <c r="H80" i="54"/>
  <c r="C80" i="54"/>
  <c r="H79" i="54"/>
  <c r="C79" i="54"/>
  <c r="L78" i="54"/>
  <c r="K78" i="54"/>
  <c r="J78" i="54"/>
  <c r="I78" i="54"/>
  <c r="H78" i="54" s="1"/>
  <c r="G78" i="54"/>
  <c r="F78" i="54"/>
  <c r="E78" i="54"/>
  <c r="D78" i="54"/>
  <c r="C78" i="54"/>
  <c r="H77" i="54"/>
  <c r="C77" i="54"/>
  <c r="H76" i="54"/>
  <c r="C76" i="54"/>
  <c r="L75" i="54"/>
  <c r="K75" i="54"/>
  <c r="J75" i="54"/>
  <c r="I75" i="54"/>
  <c r="H75" i="54" s="1"/>
  <c r="G75" i="54"/>
  <c r="F75" i="54"/>
  <c r="E75" i="54"/>
  <c r="D75" i="54"/>
  <c r="C75" i="54"/>
  <c r="L74" i="54"/>
  <c r="K74" i="54"/>
  <c r="J74" i="54"/>
  <c r="I74" i="54"/>
  <c r="H74" i="54" s="1"/>
  <c r="G74" i="54"/>
  <c r="F74" i="54"/>
  <c r="E74" i="54"/>
  <c r="D74" i="54"/>
  <c r="C74" i="54"/>
  <c r="L73" i="54"/>
  <c r="K73" i="54"/>
  <c r="J73" i="54"/>
  <c r="I73" i="54"/>
  <c r="H73" i="54" s="1"/>
  <c r="G73" i="54"/>
  <c r="F73" i="54"/>
  <c r="E73" i="54"/>
  <c r="D73" i="54"/>
  <c r="C73" i="54"/>
  <c r="H72" i="54"/>
  <c r="C72" i="54"/>
  <c r="H71" i="54"/>
  <c r="C71" i="54"/>
  <c r="H70" i="54"/>
  <c r="C70" i="54"/>
  <c r="H69" i="54"/>
  <c r="C69" i="54"/>
  <c r="L68" i="54"/>
  <c r="K68" i="54"/>
  <c r="J68" i="54"/>
  <c r="I68" i="54"/>
  <c r="H68" i="54" s="1"/>
  <c r="G68" i="54"/>
  <c r="F68" i="54"/>
  <c r="E68" i="54"/>
  <c r="D68" i="54"/>
  <c r="C68" i="54"/>
  <c r="H67" i="54"/>
  <c r="C67" i="54"/>
  <c r="L66" i="54"/>
  <c r="K66" i="54"/>
  <c r="J66" i="54"/>
  <c r="I66" i="54"/>
  <c r="H66" i="54" s="1"/>
  <c r="G66" i="54"/>
  <c r="F66" i="54"/>
  <c r="E66" i="54"/>
  <c r="D66" i="54"/>
  <c r="C66" i="54"/>
  <c r="H65" i="54"/>
  <c r="C65" i="54"/>
  <c r="H64" i="54"/>
  <c r="C64" i="54"/>
  <c r="H63" i="54"/>
  <c r="C63" i="54"/>
  <c r="H62" i="54"/>
  <c r="C62" i="54"/>
  <c r="H61" i="54"/>
  <c r="C61" i="54"/>
  <c r="H60" i="54"/>
  <c r="C60" i="54"/>
  <c r="H59" i="54"/>
  <c r="C59" i="54"/>
  <c r="H58" i="54"/>
  <c r="C58" i="54"/>
  <c r="L57" i="54"/>
  <c r="K57" i="54"/>
  <c r="J57" i="54"/>
  <c r="I57" i="54"/>
  <c r="H57" i="54" s="1"/>
  <c r="G57" i="54"/>
  <c r="F57" i="54"/>
  <c r="E57" i="54"/>
  <c r="D57" i="54"/>
  <c r="C57" i="54"/>
  <c r="H56" i="54"/>
  <c r="C56" i="54"/>
  <c r="H55" i="54"/>
  <c r="C55" i="54"/>
  <c r="L54" i="54"/>
  <c r="K54" i="54"/>
  <c r="J54" i="54"/>
  <c r="I54" i="54"/>
  <c r="H54" i="54" s="1"/>
  <c r="G54" i="54"/>
  <c r="F54" i="54"/>
  <c r="E54" i="54"/>
  <c r="D54" i="54"/>
  <c r="C54" i="54"/>
  <c r="L53" i="54"/>
  <c r="K53" i="54"/>
  <c r="J53" i="54"/>
  <c r="I53" i="54"/>
  <c r="H53" i="54" s="1"/>
  <c r="G53" i="54"/>
  <c r="F53" i="54"/>
  <c r="E53" i="54"/>
  <c r="D53" i="54"/>
  <c r="C53" i="54"/>
  <c r="L52" i="54"/>
  <c r="K52" i="54"/>
  <c r="J52" i="54"/>
  <c r="I52" i="54"/>
  <c r="H52" i="54" s="1"/>
  <c r="G52" i="54"/>
  <c r="F52" i="54"/>
  <c r="E52" i="54"/>
  <c r="D52" i="54"/>
  <c r="C52" i="54"/>
  <c r="L51" i="54"/>
  <c r="K51" i="54"/>
  <c r="J51" i="54"/>
  <c r="I51" i="54"/>
  <c r="H51" i="54" s="1"/>
  <c r="G51" i="54"/>
  <c r="F51" i="54"/>
  <c r="E51" i="54"/>
  <c r="D51" i="54"/>
  <c r="C51" i="54"/>
  <c r="L50" i="54"/>
  <c r="K50" i="54"/>
  <c r="J50" i="54"/>
  <c r="J300" i="54" s="1"/>
  <c r="I50" i="54"/>
  <c r="H50" i="54" s="1"/>
  <c r="G50" i="54"/>
  <c r="F50" i="54"/>
  <c r="E50" i="54"/>
  <c r="E300" i="54" s="1"/>
  <c r="D50" i="54"/>
  <c r="C50" i="54"/>
  <c r="L49" i="54"/>
  <c r="K49" i="54"/>
  <c r="J49" i="54"/>
  <c r="I49" i="54"/>
  <c r="H49" i="54" s="1"/>
  <c r="G49" i="54"/>
  <c r="F49" i="54"/>
  <c r="E49" i="54"/>
  <c r="D49" i="54"/>
  <c r="C49" i="54" s="1"/>
  <c r="H46" i="54"/>
  <c r="C46" i="54"/>
  <c r="H45" i="54"/>
  <c r="C45" i="54"/>
  <c r="L44" i="54"/>
  <c r="L300" i="54" s="1"/>
  <c r="G44" i="54"/>
  <c r="G300" i="54" s="1"/>
  <c r="H43" i="54"/>
  <c r="C43" i="54"/>
  <c r="I42" i="54"/>
  <c r="H42" i="54" s="1"/>
  <c r="D42" i="54"/>
  <c r="C42" i="54" s="1"/>
  <c r="H41" i="54"/>
  <c r="C41" i="54"/>
  <c r="H40" i="54"/>
  <c r="C40" i="54"/>
  <c r="H39" i="54"/>
  <c r="C39" i="54"/>
  <c r="H38" i="54"/>
  <c r="C38" i="54"/>
  <c r="K37" i="54"/>
  <c r="H37" i="54" s="1"/>
  <c r="F37" i="54"/>
  <c r="C37" i="54" s="1"/>
  <c r="H36" i="54"/>
  <c r="C36" i="54"/>
  <c r="H35" i="54"/>
  <c r="C35" i="54"/>
  <c r="K34" i="54"/>
  <c r="H34" i="54" s="1"/>
  <c r="F34" i="54"/>
  <c r="C34" i="54" s="1"/>
  <c r="H33" i="54"/>
  <c r="C33" i="54"/>
  <c r="K32" i="54"/>
  <c r="H32" i="54" s="1"/>
  <c r="F32" i="54"/>
  <c r="C32" i="54" s="1"/>
  <c r="H31" i="54"/>
  <c r="C31" i="54"/>
  <c r="H30" i="54"/>
  <c r="C30" i="54"/>
  <c r="H29" i="54"/>
  <c r="C29" i="54"/>
  <c r="K28" i="54"/>
  <c r="H28" i="54" s="1"/>
  <c r="F28" i="54"/>
  <c r="C28" i="54" s="1"/>
  <c r="K27" i="54"/>
  <c r="K300" i="54" s="1"/>
  <c r="F27" i="54"/>
  <c r="F300" i="54" s="1"/>
  <c r="H26" i="54"/>
  <c r="C26" i="54"/>
  <c r="H25" i="54"/>
  <c r="C25" i="54"/>
  <c r="H24" i="54"/>
  <c r="C24" i="54"/>
  <c r="H23" i="54"/>
  <c r="C23" i="54"/>
  <c r="L22" i="54"/>
  <c r="L303" i="54" s="1"/>
  <c r="L302" i="54" s="1"/>
  <c r="K22" i="54"/>
  <c r="K303" i="54" s="1"/>
  <c r="K302" i="54" s="1"/>
  <c r="J22" i="54"/>
  <c r="J303" i="54" s="1"/>
  <c r="J302" i="54" s="1"/>
  <c r="I22" i="54"/>
  <c r="I303" i="54" s="1"/>
  <c r="I302" i="54" s="1"/>
  <c r="H22" i="54"/>
  <c r="H303" i="54" s="1"/>
  <c r="H302" i="54" s="1"/>
  <c r="G22" i="54"/>
  <c r="G303" i="54" s="1"/>
  <c r="G302" i="54" s="1"/>
  <c r="F22" i="54"/>
  <c r="F303" i="54" s="1"/>
  <c r="F302" i="54" s="1"/>
  <c r="E22" i="54"/>
  <c r="E303" i="54" s="1"/>
  <c r="E302" i="54" s="1"/>
  <c r="D22" i="54"/>
  <c r="D303" i="54" s="1"/>
  <c r="D302" i="54" s="1"/>
  <c r="L21" i="54"/>
  <c r="J21" i="54"/>
  <c r="I21" i="54"/>
  <c r="G21" i="54"/>
  <c r="F21" i="54"/>
  <c r="E21" i="54"/>
  <c r="D21" i="54"/>
  <c r="C21" i="54" s="1"/>
  <c r="H315" i="53"/>
  <c r="C315" i="53"/>
  <c r="H313" i="53"/>
  <c r="C313" i="53"/>
  <c r="H311" i="53"/>
  <c r="C311" i="53"/>
  <c r="H310" i="53"/>
  <c r="C310" i="53"/>
  <c r="H309" i="53"/>
  <c r="C309" i="53"/>
  <c r="H308" i="53"/>
  <c r="C308" i="53"/>
  <c r="H307" i="53"/>
  <c r="C307" i="53"/>
  <c r="H306" i="53"/>
  <c r="C306" i="53"/>
  <c r="L305" i="53"/>
  <c r="K305" i="53"/>
  <c r="J305" i="53"/>
  <c r="I305" i="53"/>
  <c r="H305" i="53"/>
  <c r="G305" i="53"/>
  <c r="F305" i="53"/>
  <c r="E305" i="53"/>
  <c r="D305" i="53"/>
  <c r="C305" i="53"/>
  <c r="E300" i="53"/>
  <c r="L298" i="53"/>
  <c r="K298" i="53"/>
  <c r="J298" i="53"/>
  <c r="I298" i="53"/>
  <c r="G298" i="53"/>
  <c r="F298" i="53"/>
  <c r="E298" i="53"/>
  <c r="D298" i="53"/>
  <c r="H297" i="53"/>
  <c r="C297" i="53"/>
  <c r="H296" i="53"/>
  <c r="C296" i="53"/>
  <c r="L295" i="53"/>
  <c r="K295" i="53"/>
  <c r="J295" i="53"/>
  <c r="I295" i="53"/>
  <c r="H295" i="53"/>
  <c r="G295" i="53"/>
  <c r="F295" i="53"/>
  <c r="E295" i="53"/>
  <c r="D295" i="53"/>
  <c r="C295" i="53"/>
  <c r="C298" i="53" s="1"/>
  <c r="H294" i="53"/>
  <c r="C294" i="53"/>
  <c r="H293" i="53"/>
  <c r="C293" i="53"/>
  <c r="H292" i="53"/>
  <c r="C292" i="53"/>
  <c r="H291" i="53"/>
  <c r="C291" i="53"/>
  <c r="L290" i="53"/>
  <c r="K290" i="53"/>
  <c r="J290" i="53"/>
  <c r="I290" i="53"/>
  <c r="H290" i="53"/>
  <c r="G290" i="53"/>
  <c r="F290" i="53"/>
  <c r="E290" i="53"/>
  <c r="D290" i="53"/>
  <c r="C290" i="53"/>
  <c r="H289" i="53"/>
  <c r="C289" i="53"/>
  <c r="H288" i="53"/>
  <c r="C288" i="53"/>
  <c r="H287" i="53"/>
  <c r="C287" i="53"/>
  <c r="L286" i="53"/>
  <c r="K286" i="53"/>
  <c r="J286" i="53"/>
  <c r="I286" i="53"/>
  <c r="H286" i="53"/>
  <c r="G286" i="53"/>
  <c r="F286" i="53"/>
  <c r="E286" i="53"/>
  <c r="D286" i="53"/>
  <c r="C286" i="53"/>
  <c r="H285" i="53"/>
  <c r="C285" i="53"/>
  <c r="L284" i="53"/>
  <c r="K284" i="53"/>
  <c r="J284" i="53"/>
  <c r="I284" i="53"/>
  <c r="H284" i="53"/>
  <c r="G284" i="53"/>
  <c r="F284" i="53"/>
  <c r="E284" i="53"/>
  <c r="D284" i="53"/>
  <c r="C284" i="53"/>
  <c r="L283" i="53"/>
  <c r="K283" i="53"/>
  <c r="J283" i="53"/>
  <c r="I283" i="53"/>
  <c r="H283" i="53"/>
  <c r="H298" i="53" s="1"/>
  <c r="G283" i="53"/>
  <c r="F283" i="53"/>
  <c r="E283" i="53"/>
  <c r="D283" i="53"/>
  <c r="C283" i="53"/>
  <c r="H282" i="53"/>
  <c r="C282" i="53"/>
  <c r="H281" i="53"/>
  <c r="C281" i="53"/>
  <c r="H280" i="53"/>
  <c r="C280" i="53"/>
  <c r="L279" i="53"/>
  <c r="K279" i="53"/>
  <c r="J279" i="53"/>
  <c r="I279" i="53"/>
  <c r="H279" i="53"/>
  <c r="G279" i="53"/>
  <c r="F279" i="53"/>
  <c r="E279" i="53"/>
  <c r="D279" i="53"/>
  <c r="C279" i="53"/>
  <c r="H278" i="53"/>
  <c r="C278" i="53"/>
  <c r="H277" i="53"/>
  <c r="C277" i="53"/>
  <c r="H276" i="53"/>
  <c r="C276" i="53"/>
  <c r="L275" i="53"/>
  <c r="K275" i="53"/>
  <c r="J275" i="53"/>
  <c r="I275" i="53"/>
  <c r="H275" i="53"/>
  <c r="G275" i="53"/>
  <c r="F275" i="53"/>
  <c r="E275" i="53"/>
  <c r="D275" i="53"/>
  <c r="C275" i="53"/>
  <c r="L274" i="53"/>
  <c r="K274" i="53"/>
  <c r="J274" i="53"/>
  <c r="I274" i="53"/>
  <c r="H274" i="53"/>
  <c r="G274" i="53"/>
  <c r="F274" i="53"/>
  <c r="E274" i="53"/>
  <c r="D274" i="53"/>
  <c r="C274" i="53"/>
  <c r="H273" i="53"/>
  <c r="C273" i="53"/>
  <c r="H272" i="53"/>
  <c r="C272" i="53"/>
  <c r="H271" i="53"/>
  <c r="C271" i="53"/>
  <c r="L270" i="53"/>
  <c r="K270" i="53"/>
  <c r="J270" i="53"/>
  <c r="I270" i="53"/>
  <c r="H270" i="53"/>
  <c r="G270" i="53"/>
  <c r="F270" i="53"/>
  <c r="E270" i="53"/>
  <c r="D270" i="53"/>
  <c r="C270" i="53"/>
  <c r="H269" i="53"/>
  <c r="C269" i="53"/>
  <c r="H268" i="53"/>
  <c r="C268" i="53"/>
  <c r="L267" i="53"/>
  <c r="K267" i="53"/>
  <c r="J267" i="53"/>
  <c r="I267" i="53"/>
  <c r="H267" i="53"/>
  <c r="G267" i="53"/>
  <c r="F267" i="53"/>
  <c r="E267" i="53"/>
  <c r="D267" i="53"/>
  <c r="C267" i="53"/>
  <c r="L266" i="53"/>
  <c r="K266" i="53"/>
  <c r="J266" i="53"/>
  <c r="I266" i="53"/>
  <c r="H266" i="53"/>
  <c r="G266" i="53"/>
  <c r="F266" i="53"/>
  <c r="E266" i="53"/>
  <c r="D266" i="53"/>
  <c r="C266" i="53"/>
  <c r="H265" i="53"/>
  <c r="C265" i="53"/>
  <c r="H264" i="53"/>
  <c r="C264" i="53"/>
  <c r="H263" i="53"/>
  <c r="C263" i="53"/>
  <c r="L262" i="53"/>
  <c r="K262" i="53"/>
  <c r="J262" i="53"/>
  <c r="I262" i="53"/>
  <c r="H262" i="53"/>
  <c r="G262" i="53"/>
  <c r="F262" i="53"/>
  <c r="E262" i="53"/>
  <c r="D262" i="53"/>
  <c r="C262" i="53"/>
  <c r="H261" i="53"/>
  <c r="C261" i="53"/>
  <c r="H260" i="53"/>
  <c r="C260" i="53"/>
  <c r="H259" i="53"/>
  <c r="C259" i="53"/>
  <c r="L258" i="53"/>
  <c r="K258" i="53"/>
  <c r="J258" i="53"/>
  <c r="I258" i="53"/>
  <c r="H258" i="53"/>
  <c r="G258" i="53"/>
  <c r="F258" i="53"/>
  <c r="E258" i="53"/>
  <c r="D258" i="53"/>
  <c r="C258" i="53"/>
  <c r="L257" i="53"/>
  <c r="K257" i="53"/>
  <c r="J257" i="53"/>
  <c r="I257" i="53"/>
  <c r="H257" i="53"/>
  <c r="G257" i="53"/>
  <c r="F257" i="53"/>
  <c r="E257" i="53"/>
  <c r="D257" i="53"/>
  <c r="C257" i="53"/>
  <c r="H256" i="53"/>
  <c r="C256" i="53"/>
  <c r="H255" i="53"/>
  <c r="C255" i="53"/>
  <c r="H254" i="53"/>
  <c r="C254" i="53"/>
  <c r="H253" i="53"/>
  <c r="C253" i="53"/>
  <c r="H252" i="53"/>
  <c r="C252" i="53"/>
  <c r="L251" i="53"/>
  <c r="K251" i="53"/>
  <c r="J251" i="53"/>
  <c r="I251" i="53"/>
  <c r="H251" i="53"/>
  <c r="G251" i="53"/>
  <c r="F251" i="53"/>
  <c r="E251" i="53"/>
  <c r="D251" i="53"/>
  <c r="C251" i="53"/>
  <c r="L250" i="53"/>
  <c r="K250" i="53"/>
  <c r="J250" i="53"/>
  <c r="I250" i="53"/>
  <c r="H250" i="53"/>
  <c r="G250" i="53"/>
  <c r="F250" i="53"/>
  <c r="E250" i="53"/>
  <c r="D250" i="53"/>
  <c r="C250" i="53"/>
  <c r="H249" i="53"/>
  <c r="C249" i="53"/>
  <c r="H248" i="53"/>
  <c r="C248" i="53"/>
  <c r="H247" i="53"/>
  <c r="C247" i="53"/>
  <c r="H246" i="53"/>
  <c r="C246" i="53"/>
  <c r="L245" i="53"/>
  <c r="K245" i="53"/>
  <c r="J245" i="53"/>
  <c r="I245" i="53"/>
  <c r="H245" i="53"/>
  <c r="G245" i="53"/>
  <c r="F245" i="53"/>
  <c r="E245" i="53"/>
  <c r="D245" i="53"/>
  <c r="C245" i="53"/>
  <c r="H244" i="53"/>
  <c r="C244" i="53"/>
  <c r="H243" i="53"/>
  <c r="C243" i="53"/>
  <c r="H242" i="53"/>
  <c r="C242" i="53"/>
  <c r="H241" i="53"/>
  <c r="C241" i="53"/>
  <c r="H240" i="53"/>
  <c r="C240" i="53"/>
  <c r="H239" i="53"/>
  <c r="C239" i="53"/>
  <c r="H238" i="53"/>
  <c r="C238" i="53"/>
  <c r="L237" i="53"/>
  <c r="K237" i="53"/>
  <c r="J237" i="53"/>
  <c r="I237" i="53"/>
  <c r="H237" i="53"/>
  <c r="G237" i="53"/>
  <c r="F237" i="53"/>
  <c r="E237" i="53"/>
  <c r="D237" i="53"/>
  <c r="C237" i="53"/>
  <c r="H236" i="53"/>
  <c r="C236" i="53"/>
  <c r="H235" i="53"/>
  <c r="C235" i="53"/>
  <c r="L234" i="53"/>
  <c r="K234" i="53"/>
  <c r="J234" i="53"/>
  <c r="I234" i="53"/>
  <c r="H234" i="53"/>
  <c r="G234" i="53"/>
  <c r="F234" i="53"/>
  <c r="E234" i="53"/>
  <c r="D234" i="53"/>
  <c r="C234" i="53"/>
  <c r="H233" i="53"/>
  <c r="C233" i="53"/>
  <c r="L232" i="53"/>
  <c r="K232" i="53"/>
  <c r="J232" i="53"/>
  <c r="I232" i="53"/>
  <c r="H232" i="53"/>
  <c r="G232" i="53"/>
  <c r="F232" i="53"/>
  <c r="E232" i="53"/>
  <c r="D232" i="53"/>
  <c r="C232" i="53"/>
  <c r="L231" i="53"/>
  <c r="K231" i="53"/>
  <c r="J231" i="53"/>
  <c r="I231" i="53"/>
  <c r="H231" i="53"/>
  <c r="G231" i="53"/>
  <c r="F231" i="53"/>
  <c r="E231" i="53"/>
  <c r="D231" i="53"/>
  <c r="C231" i="53"/>
  <c r="H230" i="53"/>
  <c r="C230" i="53"/>
  <c r="L229" i="53"/>
  <c r="K229" i="53"/>
  <c r="J229" i="53"/>
  <c r="I229" i="53"/>
  <c r="H229" i="53"/>
  <c r="G229" i="53"/>
  <c r="F229" i="53"/>
  <c r="E229" i="53"/>
  <c r="D229" i="53"/>
  <c r="C229" i="53"/>
  <c r="H228" i="53"/>
  <c r="C228" i="53"/>
  <c r="L227" i="53"/>
  <c r="K227" i="53"/>
  <c r="J227" i="53"/>
  <c r="I227" i="53"/>
  <c r="H227" i="53"/>
  <c r="G227" i="53"/>
  <c r="F227" i="53"/>
  <c r="E227" i="53"/>
  <c r="D227" i="53"/>
  <c r="C227" i="53"/>
  <c r="H226" i="53"/>
  <c r="C226" i="53"/>
  <c r="H225" i="53"/>
  <c r="C225" i="53"/>
  <c r="L224" i="53"/>
  <c r="K224" i="53"/>
  <c r="J224" i="53"/>
  <c r="I224" i="53"/>
  <c r="H224" i="53"/>
  <c r="G224" i="53"/>
  <c r="F224" i="53"/>
  <c r="E224" i="53"/>
  <c r="D224" i="53"/>
  <c r="C224" i="53"/>
  <c r="H223" i="53"/>
  <c r="C223" i="53"/>
  <c r="H222" i="53"/>
  <c r="C222" i="53"/>
  <c r="H221" i="53"/>
  <c r="C221" i="53"/>
  <c r="H220" i="53"/>
  <c r="C220" i="53"/>
  <c r="H219" i="53"/>
  <c r="C219" i="53"/>
  <c r="H218" i="53"/>
  <c r="C218" i="53"/>
  <c r="H217" i="53"/>
  <c r="C217" i="53"/>
  <c r="H216" i="53"/>
  <c r="C216" i="53"/>
  <c r="H215" i="53"/>
  <c r="C215" i="53"/>
  <c r="H214" i="53"/>
  <c r="C214" i="53"/>
  <c r="L213" i="53"/>
  <c r="K213" i="53"/>
  <c r="J213" i="53"/>
  <c r="I213" i="53"/>
  <c r="H213" i="53"/>
  <c r="G213" i="53"/>
  <c r="F213" i="53"/>
  <c r="E213" i="53"/>
  <c r="D213" i="53"/>
  <c r="C213" i="53"/>
  <c r="H212" i="53"/>
  <c r="C212" i="53"/>
  <c r="H211" i="53"/>
  <c r="C211" i="53"/>
  <c r="H210" i="53"/>
  <c r="C210" i="53"/>
  <c r="H209" i="53"/>
  <c r="C209" i="53"/>
  <c r="H208" i="53"/>
  <c r="C208" i="53"/>
  <c r="H207" i="53"/>
  <c r="C207" i="53"/>
  <c r="H206" i="53"/>
  <c r="C206" i="53"/>
  <c r="H205" i="53"/>
  <c r="C205" i="53"/>
  <c r="H204" i="53"/>
  <c r="C204" i="53"/>
  <c r="H203" i="53"/>
  <c r="C203" i="53"/>
  <c r="L202" i="53"/>
  <c r="K202" i="53"/>
  <c r="J202" i="53"/>
  <c r="I202" i="53"/>
  <c r="H202" i="53"/>
  <c r="G202" i="53"/>
  <c r="F202" i="53"/>
  <c r="E202" i="53"/>
  <c r="D202" i="53"/>
  <c r="C202" i="53"/>
  <c r="L201" i="53"/>
  <c r="K201" i="53"/>
  <c r="J201" i="53"/>
  <c r="I201" i="53"/>
  <c r="H201" i="53"/>
  <c r="G201" i="53"/>
  <c r="F201" i="53"/>
  <c r="E201" i="53"/>
  <c r="D201" i="53"/>
  <c r="C201" i="53"/>
  <c r="H200" i="53"/>
  <c r="C200" i="53"/>
  <c r="H199" i="53"/>
  <c r="C199" i="53"/>
  <c r="H198" i="53"/>
  <c r="C198" i="53"/>
  <c r="H197" i="53"/>
  <c r="C197" i="53"/>
  <c r="H196" i="53"/>
  <c r="C196" i="53"/>
  <c r="L195" i="53"/>
  <c r="K195" i="53"/>
  <c r="J195" i="53"/>
  <c r="I195" i="53"/>
  <c r="H195" i="53"/>
  <c r="G195" i="53"/>
  <c r="F195" i="53"/>
  <c r="E195" i="53"/>
  <c r="D195" i="53"/>
  <c r="C195" i="53"/>
  <c r="H194" i="53"/>
  <c r="C194" i="53"/>
  <c r="L193" i="53"/>
  <c r="K193" i="53"/>
  <c r="J193" i="53"/>
  <c r="I193" i="53"/>
  <c r="H193" i="53"/>
  <c r="G193" i="53"/>
  <c r="F193" i="53"/>
  <c r="E193" i="53"/>
  <c r="D193" i="53"/>
  <c r="C193" i="53"/>
  <c r="L192" i="53"/>
  <c r="K192" i="53"/>
  <c r="J192" i="53"/>
  <c r="I192" i="53"/>
  <c r="H192" i="53"/>
  <c r="G192" i="53"/>
  <c r="F192" i="53"/>
  <c r="E192" i="53"/>
  <c r="D192" i="53"/>
  <c r="C192" i="53"/>
  <c r="L191" i="53"/>
  <c r="K191" i="53"/>
  <c r="J191" i="53"/>
  <c r="I191" i="53"/>
  <c r="H191" i="53"/>
  <c r="G191" i="53"/>
  <c r="F191" i="53"/>
  <c r="E191" i="53"/>
  <c r="D191" i="53"/>
  <c r="C191" i="53"/>
  <c r="H190" i="53"/>
  <c r="C190" i="53"/>
  <c r="L189" i="53"/>
  <c r="K189" i="53"/>
  <c r="J189" i="53"/>
  <c r="I189" i="53"/>
  <c r="H189" i="53"/>
  <c r="G189" i="53"/>
  <c r="F189" i="53"/>
  <c r="E189" i="53"/>
  <c r="D189" i="53"/>
  <c r="C189" i="53"/>
  <c r="L188" i="53"/>
  <c r="K188" i="53"/>
  <c r="J188" i="53"/>
  <c r="I188" i="53"/>
  <c r="H188" i="53"/>
  <c r="G188" i="53"/>
  <c r="F188" i="53"/>
  <c r="E188" i="53"/>
  <c r="D188" i="53"/>
  <c r="C188" i="53"/>
  <c r="H187" i="53"/>
  <c r="C187" i="53"/>
  <c r="H186" i="53"/>
  <c r="C186" i="53"/>
  <c r="L185" i="53"/>
  <c r="K185" i="53"/>
  <c r="J185" i="53"/>
  <c r="I185" i="53"/>
  <c r="H185" i="53"/>
  <c r="G185" i="53"/>
  <c r="F185" i="53"/>
  <c r="E185" i="53"/>
  <c r="D185" i="53"/>
  <c r="C185" i="53"/>
  <c r="L184" i="53"/>
  <c r="K184" i="53"/>
  <c r="J184" i="53"/>
  <c r="I184" i="53"/>
  <c r="H184" i="53"/>
  <c r="G184" i="53"/>
  <c r="F184" i="53"/>
  <c r="E184" i="53"/>
  <c r="D184" i="53"/>
  <c r="C184" i="53"/>
  <c r="H183" i="53"/>
  <c r="C183" i="53"/>
  <c r="H182" i="53"/>
  <c r="C182" i="53"/>
  <c r="L181" i="53"/>
  <c r="K181" i="53"/>
  <c r="J181" i="53"/>
  <c r="I181" i="53"/>
  <c r="H181" i="53"/>
  <c r="G181" i="53"/>
  <c r="F181" i="53"/>
  <c r="E181" i="53"/>
  <c r="D181" i="53"/>
  <c r="C181" i="53"/>
  <c r="H180" i="53"/>
  <c r="C180" i="53"/>
  <c r="H179" i="53"/>
  <c r="C179" i="53"/>
  <c r="H178" i="53"/>
  <c r="C178" i="53"/>
  <c r="H177" i="53"/>
  <c r="C177" i="53"/>
  <c r="L176" i="53"/>
  <c r="K176" i="53"/>
  <c r="J176" i="53"/>
  <c r="I176" i="53"/>
  <c r="H176" i="53"/>
  <c r="G176" i="53"/>
  <c r="F176" i="53"/>
  <c r="E176" i="53"/>
  <c r="D176" i="53"/>
  <c r="C176" i="53"/>
  <c r="H175" i="53"/>
  <c r="C175" i="53"/>
  <c r="H174" i="53"/>
  <c r="C174" i="53"/>
  <c r="H173" i="53"/>
  <c r="C173" i="53"/>
  <c r="L172" i="53"/>
  <c r="K172" i="53"/>
  <c r="J172" i="53"/>
  <c r="I172" i="53"/>
  <c r="H172" i="53"/>
  <c r="G172" i="53"/>
  <c r="F172" i="53"/>
  <c r="E172" i="53"/>
  <c r="D172" i="53"/>
  <c r="C172" i="53"/>
  <c r="L171" i="53"/>
  <c r="K171" i="53"/>
  <c r="J171" i="53"/>
  <c r="I171" i="53"/>
  <c r="H171" i="53"/>
  <c r="G171" i="53"/>
  <c r="F171" i="53"/>
  <c r="E171" i="53"/>
  <c r="D171" i="53"/>
  <c r="C171" i="53"/>
  <c r="L170" i="53"/>
  <c r="K170" i="53"/>
  <c r="J170" i="53"/>
  <c r="I170" i="53"/>
  <c r="H170" i="53"/>
  <c r="G170" i="53"/>
  <c r="F170" i="53"/>
  <c r="E170" i="53"/>
  <c r="D170" i="53"/>
  <c r="C170" i="53"/>
  <c r="H169" i="53"/>
  <c r="C169" i="53"/>
  <c r="H168" i="53"/>
  <c r="C168" i="53"/>
  <c r="H167" i="53"/>
  <c r="C167" i="53"/>
  <c r="H166" i="53"/>
  <c r="C166" i="53"/>
  <c r="H165" i="53"/>
  <c r="C165" i="53"/>
  <c r="H164" i="53"/>
  <c r="C164" i="53"/>
  <c r="L163" i="53"/>
  <c r="K163" i="53"/>
  <c r="J163" i="53"/>
  <c r="I163" i="53"/>
  <c r="H163" i="53"/>
  <c r="G163" i="53"/>
  <c r="F163" i="53"/>
  <c r="E163" i="53"/>
  <c r="D163" i="53"/>
  <c r="C163" i="53"/>
  <c r="L162" i="53"/>
  <c r="K162" i="53"/>
  <c r="J162" i="53"/>
  <c r="I162" i="53"/>
  <c r="H162" i="53"/>
  <c r="G162" i="53"/>
  <c r="F162" i="53"/>
  <c r="E162" i="53"/>
  <c r="D162" i="53"/>
  <c r="C162" i="53"/>
  <c r="H161" i="53"/>
  <c r="C161" i="53"/>
  <c r="H160" i="53"/>
  <c r="C160" i="53"/>
  <c r="H159" i="53"/>
  <c r="C159" i="53"/>
  <c r="H158" i="53"/>
  <c r="C158" i="53"/>
  <c r="L157" i="53"/>
  <c r="K157" i="53"/>
  <c r="J157" i="53"/>
  <c r="I157" i="53"/>
  <c r="H157" i="53"/>
  <c r="G157" i="53"/>
  <c r="F157" i="53"/>
  <c r="E157" i="53"/>
  <c r="D157" i="53"/>
  <c r="C157" i="53"/>
  <c r="H156" i="53"/>
  <c r="C156" i="53"/>
  <c r="H155" i="53"/>
  <c r="C155" i="53"/>
  <c r="H154" i="53"/>
  <c r="C154" i="53"/>
  <c r="H153" i="53"/>
  <c r="C153" i="53"/>
  <c r="H152" i="53"/>
  <c r="C152" i="53"/>
  <c r="H151" i="53"/>
  <c r="C151" i="53"/>
  <c r="H150" i="53"/>
  <c r="C150" i="53"/>
  <c r="H149" i="53"/>
  <c r="C149" i="53"/>
  <c r="L148" i="53"/>
  <c r="K148" i="53"/>
  <c r="J148" i="53"/>
  <c r="I148" i="53"/>
  <c r="H148" i="53"/>
  <c r="G148" i="53"/>
  <c r="F148" i="53"/>
  <c r="E148" i="53"/>
  <c r="D148" i="53"/>
  <c r="C148" i="53"/>
  <c r="H147" i="53"/>
  <c r="C147" i="53"/>
  <c r="H146" i="53"/>
  <c r="C146" i="53"/>
  <c r="H145" i="53"/>
  <c r="C145" i="53"/>
  <c r="H144" i="53"/>
  <c r="C144" i="53"/>
  <c r="H143" i="53"/>
  <c r="C143" i="53"/>
  <c r="H142" i="53"/>
  <c r="C142" i="53"/>
  <c r="L141" i="53"/>
  <c r="K141" i="53"/>
  <c r="J141" i="53"/>
  <c r="I141" i="53"/>
  <c r="H141" i="53"/>
  <c r="G141" i="53"/>
  <c r="F141" i="53"/>
  <c r="E141" i="53"/>
  <c r="D141" i="53"/>
  <c r="C141" i="53"/>
  <c r="H140" i="53"/>
  <c r="C140" i="53"/>
  <c r="H139" i="53"/>
  <c r="C139" i="53"/>
  <c r="L138" i="53"/>
  <c r="K138" i="53"/>
  <c r="J138" i="53"/>
  <c r="I138" i="53"/>
  <c r="H138" i="53"/>
  <c r="G138" i="53"/>
  <c r="F138" i="53"/>
  <c r="E138" i="53"/>
  <c r="D138" i="53"/>
  <c r="C138" i="53"/>
  <c r="H137" i="53"/>
  <c r="C137" i="53"/>
  <c r="H136" i="53"/>
  <c r="C136" i="53"/>
  <c r="H135" i="53"/>
  <c r="C135" i="53"/>
  <c r="H134" i="53"/>
  <c r="C134" i="53"/>
  <c r="L133" i="53"/>
  <c r="K133" i="53"/>
  <c r="J133" i="53"/>
  <c r="I133" i="53"/>
  <c r="H133" i="53"/>
  <c r="G133" i="53"/>
  <c r="F133" i="53"/>
  <c r="E133" i="53"/>
  <c r="D133" i="53"/>
  <c r="C133" i="53"/>
  <c r="H132" i="53"/>
  <c r="C132" i="53"/>
  <c r="H131" i="53"/>
  <c r="C131" i="53"/>
  <c r="H130" i="53"/>
  <c r="C130" i="53"/>
  <c r="L129" i="53"/>
  <c r="K129" i="53"/>
  <c r="J129" i="53"/>
  <c r="I129" i="53"/>
  <c r="H129" i="53"/>
  <c r="G129" i="53"/>
  <c r="F129" i="53"/>
  <c r="E129" i="53"/>
  <c r="D129" i="53"/>
  <c r="C129" i="53"/>
  <c r="L128" i="53"/>
  <c r="K128" i="53"/>
  <c r="J128" i="53"/>
  <c r="I128" i="53"/>
  <c r="H128" i="53"/>
  <c r="G128" i="53"/>
  <c r="F128" i="53"/>
  <c r="E128" i="53"/>
  <c r="D128" i="53"/>
  <c r="C128" i="53"/>
  <c r="H127" i="53"/>
  <c r="C127" i="53"/>
  <c r="L126" i="53"/>
  <c r="K126" i="53"/>
  <c r="J126" i="53"/>
  <c r="I126" i="53"/>
  <c r="H126" i="53"/>
  <c r="G126" i="53"/>
  <c r="F126" i="53"/>
  <c r="E126" i="53"/>
  <c r="D126" i="53"/>
  <c r="C126" i="53"/>
  <c r="H125" i="53"/>
  <c r="C125" i="53"/>
  <c r="H124" i="53"/>
  <c r="C124" i="53"/>
  <c r="H123" i="53"/>
  <c r="C123" i="53"/>
  <c r="H122" i="53"/>
  <c r="C122" i="53"/>
  <c r="H121" i="53"/>
  <c r="C121" i="53"/>
  <c r="L120" i="53"/>
  <c r="K120" i="53"/>
  <c r="J120" i="53"/>
  <c r="I120" i="53"/>
  <c r="H120" i="53"/>
  <c r="G120" i="53"/>
  <c r="F120" i="53"/>
  <c r="E120" i="53"/>
  <c r="D120" i="53"/>
  <c r="C120" i="53"/>
  <c r="H119" i="53"/>
  <c r="C119" i="53"/>
  <c r="H118" i="53"/>
  <c r="C118" i="53"/>
  <c r="H117" i="53"/>
  <c r="C117" i="53"/>
  <c r="H116" i="53"/>
  <c r="C116" i="53"/>
  <c r="H115" i="53"/>
  <c r="C115" i="53"/>
  <c r="L114" i="53"/>
  <c r="K114" i="53"/>
  <c r="J114" i="53"/>
  <c r="I114" i="53"/>
  <c r="H114" i="53"/>
  <c r="G114" i="53"/>
  <c r="F114" i="53"/>
  <c r="E114" i="53"/>
  <c r="D114" i="53"/>
  <c r="C114" i="53"/>
  <c r="H113" i="53"/>
  <c r="C113" i="53"/>
  <c r="H112" i="53"/>
  <c r="C112" i="53"/>
  <c r="H111" i="53"/>
  <c r="C111" i="53"/>
  <c r="L110" i="53"/>
  <c r="K110" i="53"/>
  <c r="J110" i="53"/>
  <c r="I110" i="53"/>
  <c r="H110" i="53"/>
  <c r="G110" i="53"/>
  <c r="F110" i="53"/>
  <c r="E110" i="53"/>
  <c r="D110" i="53"/>
  <c r="C110" i="53"/>
  <c r="H109" i="53"/>
  <c r="C109" i="53"/>
  <c r="H108" i="53"/>
  <c r="C108" i="53"/>
  <c r="H107" i="53"/>
  <c r="C107" i="53"/>
  <c r="H106" i="53"/>
  <c r="C106" i="53"/>
  <c r="H105" i="53"/>
  <c r="C105" i="53"/>
  <c r="H104" i="53"/>
  <c r="C104" i="53"/>
  <c r="H103" i="53"/>
  <c r="C103" i="53"/>
  <c r="H102" i="53"/>
  <c r="C102" i="53"/>
  <c r="L101" i="53"/>
  <c r="K101" i="53"/>
  <c r="J101" i="53"/>
  <c r="I101" i="53"/>
  <c r="H101" i="53"/>
  <c r="G101" i="53"/>
  <c r="F101" i="53"/>
  <c r="E101" i="53"/>
  <c r="D101" i="53"/>
  <c r="C101" i="53"/>
  <c r="H100" i="53"/>
  <c r="C100" i="53"/>
  <c r="H99" i="53"/>
  <c r="C99" i="53"/>
  <c r="H98" i="53"/>
  <c r="C98" i="53"/>
  <c r="H97" i="53"/>
  <c r="C97" i="53"/>
  <c r="H96" i="53"/>
  <c r="C96" i="53"/>
  <c r="H95" i="53"/>
  <c r="C95" i="53"/>
  <c r="H94" i="53"/>
  <c r="C94" i="53"/>
  <c r="L93" i="53"/>
  <c r="K93" i="53"/>
  <c r="J93" i="53"/>
  <c r="I93" i="53"/>
  <c r="H93" i="53"/>
  <c r="G93" i="53"/>
  <c r="F93" i="53"/>
  <c r="E93" i="53"/>
  <c r="D93" i="53"/>
  <c r="C93" i="53"/>
  <c r="H92" i="53"/>
  <c r="C92" i="53"/>
  <c r="H91" i="53"/>
  <c r="C91" i="53"/>
  <c r="H90" i="53"/>
  <c r="C90" i="53"/>
  <c r="H89" i="53"/>
  <c r="C89" i="53"/>
  <c r="H88" i="53"/>
  <c r="C88" i="53"/>
  <c r="L87" i="53"/>
  <c r="K87" i="53"/>
  <c r="J87" i="53"/>
  <c r="I87" i="53"/>
  <c r="H87" i="53"/>
  <c r="G87" i="53"/>
  <c r="F87" i="53"/>
  <c r="E87" i="53"/>
  <c r="D87" i="53"/>
  <c r="C87" i="53"/>
  <c r="H86" i="53"/>
  <c r="C86" i="53"/>
  <c r="H85" i="53"/>
  <c r="C85" i="53"/>
  <c r="H84" i="53"/>
  <c r="C84" i="53"/>
  <c r="H83" i="53"/>
  <c r="C83" i="53"/>
  <c r="L82" i="53"/>
  <c r="K82" i="53"/>
  <c r="J82" i="53"/>
  <c r="I82" i="53"/>
  <c r="H82" i="53"/>
  <c r="G82" i="53"/>
  <c r="F82" i="53"/>
  <c r="E82" i="53"/>
  <c r="D82" i="53"/>
  <c r="C82" i="53"/>
  <c r="L81" i="53"/>
  <c r="K81" i="53"/>
  <c r="J81" i="53"/>
  <c r="I81" i="53"/>
  <c r="H81" i="53"/>
  <c r="G81" i="53"/>
  <c r="F81" i="53"/>
  <c r="E81" i="53"/>
  <c r="D81" i="53"/>
  <c r="C81" i="53"/>
  <c r="H80" i="53"/>
  <c r="C80" i="53"/>
  <c r="H79" i="53"/>
  <c r="C79" i="53"/>
  <c r="L78" i="53"/>
  <c r="K78" i="53"/>
  <c r="J78" i="53"/>
  <c r="I78" i="53"/>
  <c r="H78" i="53"/>
  <c r="G78" i="53"/>
  <c r="F78" i="53"/>
  <c r="E78" i="53"/>
  <c r="D78" i="53"/>
  <c r="C78" i="53"/>
  <c r="H77" i="53"/>
  <c r="C77" i="53"/>
  <c r="H76" i="53"/>
  <c r="C76" i="53"/>
  <c r="L75" i="53"/>
  <c r="K75" i="53"/>
  <c r="J75" i="53"/>
  <c r="I75" i="53"/>
  <c r="H75" i="53"/>
  <c r="G75" i="53"/>
  <c r="F75" i="53"/>
  <c r="E75" i="53"/>
  <c r="D75" i="53"/>
  <c r="C75" i="53"/>
  <c r="L74" i="53"/>
  <c r="K74" i="53"/>
  <c r="J74" i="53"/>
  <c r="I74" i="53"/>
  <c r="H74" i="53"/>
  <c r="G74" i="53"/>
  <c r="F74" i="53"/>
  <c r="E74" i="53"/>
  <c r="D74" i="53"/>
  <c r="C74" i="53"/>
  <c r="L73" i="53"/>
  <c r="K73" i="53"/>
  <c r="J73" i="53"/>
  <c r="I73" i="53"/>
  <c r="H73" i="53"/>
  <c r="G73" i="53"/>
  <c r="F73" i="53"/>
  <c r="E73" i="53"/>
  <c r="D73" i="53"/>
  <c r="C73" i="53"/>
  <c r="H72" i="53"/>
  <c r="C72" i="53"/>
  <c r="H71" i="53"/>
  <c r="C71" i="53"/>
  <c r="H70" i="53"/>
  <c r="C70" i="53"/>
  <c r="H69" i="53"/>
  <c r="C69" i="53"/>
  <c r="L68" i="53"/>
  <c r="K68" i="53"/>
  <c r="J68" i="53"/>
  <c r="I68" i="53"/>
  <c r="H68" i="53"/>
  <c r="G68" i="53"/>
  <c r="F68" i="53"/>
  <c r="E68" i="53"/>
  <c r="D68" i="53"/>
  <c r="C68" i="53"/>
  <c r="H67" i="53"/>
  <c r="C67" i="53"/>
  <c r="L66" i="53"/>
  <c r="K66" i="53"/>
  <c r="J66" i="53"/>
  <c r="I66" i="53"/>
  <c r="H66" i="53"/>
  <c r="G66" i="53"/>
  <c r="F66" i="53"/>
  <c r="E66" i="53"/>
  <c r="D66" i="53"/>
  <c r="C66" i="53"/>
  <c r="H65" i="53"/>
  <c r="C65" i="53"/>
  <c r="H64" i="53"/>
  <c r="C64" i="53"/>
  <c r="H63" i="53"/>
  <c r="C63" i="53"/>
  <c r="H62" i="53"/>
  <c r="C62" i="53"/>
  <c r="H61" i="53"/>
  <c r="C61" i="53"/>
  <c r="H60" i="53"/>
  <c r="C60" i="53"/>
  <c r="H59" i="53"/>
  <c r="C59" i="53"/>
  <c r="H58" i="53"/>
  <c r="C58" i="53"/>
  <c r="L57" i="53"/>
  <c r="K57" i="53"/>
  <c r="J57" i="53"/>
  <c r="I57" i="53"/>
  <c r="H57" i="53"/>
  <c r="G57" i="53"/>
  <c r="F57" i="53"/>
  <c r="E57" i="53"/>
  <c r="D57" i="53"/>
  <c r="C57" i="53"/>
  <c r="H56" i="53"/>
  <c r="C56" i="53"/>
  <c r="H55" i="53"/>
  <c r="C55" i="53"/>
  <c r="L54" i="53"/>
  <c r="K54" i="53"/>
  <c r="J54" i="53"/>
  <c r="I54" i="53"/>
  <c r="H54" i="53"/>
  <c r="G54" i="53"/>
  <c r="F54" i="53"/>
  <c r="E54" i="53"/>
  <c r="D54" i="53"/>
  <c r="C54" i="53"/>
  <c r="L53" i="53"/>
  <c r="K53" i="53"/>
  <c r="J53" i="53"/>
  <c r="I53" i="53"/>
  <c r="H53" i="53"/>
  <c r="G53" i="53"/>
  <c r="F53" i="53"/>
  <c r="E53" i="53"/>
  <c r="D53" i="53"/>
  <c r="C53" i="53"/>
  <c r="L52" i="53"/>
  <c r="K52" i="53"/>
  <c r="J52" i="53"/>
  <c r="I52" i="53"/>
  <c r="H52" i="53"/>
  <c r="G52" i="53"/>
  <c r="F52" i="53"/>
  <c r="E52" i="53"/>
  <c r="D52" i="53"/>
  <c r="C52" i="53"/>
  <c r="L51" i="53"/>
  <c r="K51" i="53"/>
  <c r="J51" i="53"/>
  <c r="I51" i="53"/>
  <c r="H51" i="53"/>
  <c r="G51" i="53"/>
  <c r="F51" i="53"/>
  <c r="E51" i="53"/>
  <c r="D51" i="53"/>
  <c r="C51" i="53"/>
  <c r="L50" i="53"/>
  <c r="K50" i="53"/>
  <c r="J50" i="53"/>
  <c r="I50" i="53"/>
  <c r="H50" i="53"/>
  <c r="G50" i="53"/>
  <c r="F50" i="53"/>
  <c r="E50" i="53"/>
  <c r="D50" i="53"/>
  <c r="C50" i="53"/>
  <c r="L49" i="53"/>
  <c r="K49" i="53"/>
  <c r="J49" i="53"/>
  <c r="I49" i="53"/>
  <c r="H49" i="53"/>
  <c r="G49" i="53"/>
  <c r="F49" i="53"/>
  <c r="E49" i="53"/>
  <c r="D49" i="53"/>
  <c r="C49" i="53" s="1"/>
  <c r="H46" i="53"/>
  <c r="C46" i="53"/>
  <c r="H45" i="53"/>
  <c r="C45" i="53"/>
  <c r="L44" i="53"/>
  <c r="L300" i="53" s="1"/>
  <c r="G44" i="53"/>
  <c r="G300" i="53" s="1"/>
  <c r="H43" i="53"/>
  <c r="C43" i="53"/>
  <c r="I42" i="53"/>
  <c r="H42" i="53" s="1"/>
  <c r="D42" i="53"/>
  <c r="D300" i="53" s="1"/>
  <c r="H41" i="53"/>
  <c r="C41" i="53"/>
  <c r="H40" i="53"/>
  <c r="C40" i="53"/>
  <c r="H39" i="53"/>
  <c r="C39" i="53"/>
  <c r="H38" i="53"/>
  <c r="C38" i="53"/>
  <c r="K37" i="53"/>
  <c r="H37" i="53" s="1"/>
  <c r="F37" i="53"/>
  <c r="C37" i="53" s="1"/>
  <c r="H36" i="53"/>
  <c r="C36" i="53"/>
  <c r="H35" i="53"/>
  <c r="C35" i="53"/>
  <c r="K34" i="53"/>
  <c r="H34" i="53" s="1"/>
  <c r="F34" i="53"/>
  <c r="C34" i="53" s="1"/>
  <c r="H33" i="53"/>
  <c r="C33" i="53"/>
  <c r="K32" i="53"/>
  <c r="H32" i="53" s="1"/>
  <c r="F32" i="53"/>
  <c r="C32" i="53" s="1"/>
  <c r="H31" i="53"/>
  <c r="C31" i="53"/>
  <c r="H30" i="53"/>
  <c r="C30" i="53"/>
  <c r="H29" i="53"/>
  <c r="C29" i="53"/>
  <c r="K28" i="53"/>
  <c r="H28" i="53" s="1"/>
  <c r="F28" i="53"/>
  <c r="C28" i="53" s="1"/>
  <c r="K27" i="53"/>
  <c r="K300" i="53" s="1"/>
  <c r="F27" i="53"/>
  <c r="F300" i="53" s="1"/>
  <c r="H26" i="53"/>
  <c r="C26" i="53"/>
  <c r="J25" i="53"/>
  <c r="J300" i="53" s="1"/>
  <c r="I25" i="53"/>
  <c r="I300" i="53" s="1"/>
  <c r="H300" i="53" s="1"/>
  <c r="H25" i="53"/>
  <c r="C25" i="53"/>
  <c r="H24" i="53"/>
  <c r="C24" i="53"/>
  <c r="H23" i="53"/>
  <c r="C23" i="53"/>
  <c r="L22" i="53"/>
  <c r="L303" i="53" s="1"/>
  <c r="L302" i="53" s="1"/>
  <c r="K22" i="53"/>
  <c r="K303" i="53" s="1"/>
  <c r="K302" i="53" s="1"/>
  <c r="J22" i="53"/>
  <c r="J303" i="53" s="1"/>
  <c r="J302" i="53" s="1"/>
  <c r="I22" i="53"/>
  <c r="I303" i="53" s="1"/>
  <c r="I302" i="53" s="1"/>
  <c r="H22" i="53"/>
  <c r="H303" i="53" s="1"/>
  <c r="H302" i="53" s="1"/>
  <c r="G22" i="53"/>
  <c r="G303" i="53" s="1"/>
  <c r="G302" i="53" s="1"/>
  <c r="F22" i="53"/>
  <c r="F303" i="53" s="1"/>
  <c r="F302" i="53" s="1"/>
  <c r="E22" i="53"/>
  <c r="E303" i="53" s="1"/>
  <c r="E302" i="53" s="1"/>
  <c r="D22" i="53"/>
  <c r="D303" i="53" s="1"/>
  <c r="D302" i="53" s="1"/>
  <c r="L21" i="53"/>
  <c r="J21" i="53"/>
  <c r="F21" i="53"/>
  <c r="E21" i="53"/>
  <c r="D21" i="53"/>
  <c r="H315" i="51"/>
  <c r="C315" i="51"/>
  <c r="H313" i="51"/>
  <c r="C313" i="51"/>
  <c r="H311" i="51"/>
  <c r="C311" i="51"/>
  <c r="H310" i="51"/>
  <c r="C310" i="51"/>
  <c r="H309" i="51"/>
  <c r="C309" i="51"/>
  <c r="H308" i="51"/>
  <c r="C308" i="51"/>
  <c r="H307" i="51"/>
  <c r="C307" i="51"/>
  <c r="H306" i="51"/>
  <c r="C306" i="51"/>
  <c r="L305" i="51"/>
  <c r="K305" i="51"/>
  <c r="J305" i="51"/>
  <c r="I305" i="51"/>
  <c r="H305" i="51"/>
  <c r="G305" i="51"/>
  <c r="F305" i="51"/>
  <c r="E305" i="51"/>
  <c r="D305" i="51"/>
  <c r="C305" i="51"/>
  <c r="H297" i="51"/>
  <c r="C297" i="51"/>
  <c r="H296" i="51"/>
  <c r="C296" i="51"/>
  <c r="L295" i="51"/>
  <c r="L298" i="51" s="1"/>
  <c r="K295" i="51"/>
  <c r="K298" i="51" s="1"/>
  <c r="J295" i="51"/>
  <c r="J298" i="51" s="1"/>
  <c r="I295" i="51"/>
  <c r="I298" i="51" s="1"/>
  <c r="H295" i="51"/>
  <c r="G295" i="51"/>
  <c r="G298" i="51" s="1"/>
  <c r="F295" i="51"/>
  <c r="F298" i="51" s="1"/>
  <c r="E295" i="51"/>
  <c r="E298" i="51" s="1"/>
  <c r="D295" i="51"/>
  <c r="D298" i="51" s="1"/>
  <c r="C295" i="51"/>
  <c r="H294" i="51"/>
  <c r="C294" i="51"/>
  <c r="H293" i="51"/>
  <c r="C293" i="51"/>
  <c r="H292" i="51"/>
  <c r="C292" i="51"/>
  <c r="H291" i="51"/>
  <c r="C291" i="51"/>
  <c r="L290" i="51"/>
  <c r="K290" i="51"/>
  <c r="J290" i="51"/>
  <c r="I290" i="51"/>
  <c r="H290" i="51" s="1"/>
  <c r="G290" i="51"/>
  <c r="F290" i="51"/>
  <c r="E290" i="51"/>
  <c r="D290" i="51"/>
  <c r="C290" i="51"/>
  <c r="H289" i="51"/>
  <c r="C289" i="51"/>
  <c r="H288" i="51"/>
  <c r="C288" i="51"/>
  <c r="H287" i="51"/>
  <c r="C287" i="51"/>
  <c r="L286" i="51"/>
  <c r="K286" i="51"/>
  <c r="J286" i="51"/>
  <c r="I286" i="51"/>
  <c r="H286" i="51" s="1"/>
  <c r="G286" i="51"/>
  <c r="F286" i="51"/>
  <c r="E286" i="51"/>
  <c r="D286" i="51"/>
  <c r="C286" i="51"/>
  <c r="H285" i="51"/>
  <c r="C285" i="51"/>
  <c r="L284" i="51"/>
  <c r="K284" i="51"/>
  <c r="J284" i="51"/>
  <c r="I284" i="51"/>
  <c r="H284" i="51" s="1"/>
  <c r="G284" i="51"/>
  <c r="F284" i="51"/>
  <c r="E284" i="51"/>
  <c r="D284" i="51"/>
  <c r="C284" i="51"/>
  <c r="L283" i="51"/>
  <c r="K283" i="51"/>
  <c r="J283" i="51"/>
  <c r="I283" i="51"/>
  <c r="H283" i="51" s="1"/>
  <c r="G283" i="51"/>
  <c r="F283" i="51"/>
  <c r="E283" i="51"/>
  <c r="D283" i="51"/>
  <c r="C283" i="51"/>
  <c r="H282" i="51"/>
  <c r="C282" i="51"/>
  <c r="H281" i="51"/>
  <c r="C281" i="51"/>
  <c r="H280" i="51"/>
  <c r="C280" i="51"/>
  <c r="L279" i="51"/>
  <c r="K279" i="51"/>
  <c r="J279" i="51"/>
  <c r="I279" i="51"/>
  <c r="H279" i="51" s="1"/>
  <c r="G279" i="51"/>
  <c r="F279" i="51"/>
  <c r="E279" i="51"/>
  <c r="D279" i="51"/>
  <c r="C279" i="51"/>
  <c r="H278" i="51"/>
  <c r="C278" i="51"/>
  <c r="H277" i="51"/>
  <c r="C277" i="51"/>
  <c r="H276" i="51"/>
  <c r="C276" i="51"/>
  <c r="L275" i="51"/>
  <c r="K275" i="51"/>
  <c r="J275" i="51"/>
  <c r="I275" i="51"/>
  <c r="H275" i="51" s="1"/>
  <c r="G275" i="51"/>
  <c r="F275" i="51"/>
  <c r="E275" i="51"/>
  <c r="D275" i="51"/>
  <c r="C275" i="51"/>
  <c r="L274" i="51"/>
  <c r="K274" i="51"/>
  <c r="J274" i="51"/>
  <c r="I274" i="51"/>
  <c r="H274" i="51" s="1"/>
  <c r="G274" i="51"/>
  <c r="F274" i="51"/>
  <c r="E274" i="51"/>
  <c r="D274" i="51"/>
  <c r="C274" i="51"/>
  <c r="H273" i="51"/>
  <c r="C273" i="51"/>
  <c r="H272" i="51"/>
  <c r="C272" i="51"/>
  <c r="H271" i="51"/>
  <c r="C271" i="51"/>
  <c r="L270" i="51"/>
  <c r="K270" i="51"/>
  <c r="J270" i="51"/>
  <c r="I270" i="51"/>
  <c r="H270" i="51" s="1"/>
  <c r="G270" i="51"/>
  <c r="F270" i="51"/>
  <c r="E270" i="51"/>
  <c r="D270" i="51"/>
  <c r="C270" i="51"/>
  <c r="H269" i="51"/>
  <c r="C269" i="51"/>
  <c r="H268" i="51"/>
  <c r="C268" i="51"/>
  <c r="L267" i="51"/>
  <c r="K267" i="51"/>
  <c r="J267" i="51"/>
  <c r="I267" i="51"/>
  <c r="H267" i="51" s="1"/>
  <c r="G267" i="51"/>
  <c r="F267" i="51"/>
  <c r="E267" i="51"/>
  <c r="D267" i="51"/>
  <c r="C267" i="51"/>
  <c r="L266" i="51"/>
  <c r="K266" i="51"/>
  <c r="J266" i="51"/>
  <c r="I266" i="51"/>
  <c r="H266" i="51" s="1"/>
  <c r="G266" i="51"/>
  <c r="F266" i="51"/>
  <c r="E266" i="51"/>
  <c r="D266" i="51"/>
  <c r="C266" i="51"/>
  <c r="H265" i="51"/>
  <c r="C265" i="51"/>
  <c r="H264" i="51"/>
  <c r="C264" i="51"/>
  <c r="H263" i="51"/>
  <c r="C263" i="51"/>
  <c r="L262" i="51"/>
  <c r="K262" i="51"/>
  <c r="J262" i="51"/>
  <c r="I262" i="51"/>
  <c r="H262" i="51" s="1"/>
  <c r="G262" i="51"/>
  <c r="F262" i="51"/>
  <c r="E262" i="51"/>
  <c r="D262" i="51"/>
  <c r="C262" i="51"/>
  <c r="H261" i="51"/>
  <c r="C261" i="51"/>
  <c r="H260" i="51"/>
  <c r="C260" i="51"/>
  <c r="H259" i="51"/>
  <c r="C259" i="51"/>
  <c r="L258" i="51"/>
  <c r="K258" i="51"/>
  <c r="J258" i="51"/>
  <c r="I258" i="51"/>
  <c r="H258" i="51" s="1"/>
  <c r="G258" i="51"/>
  <c r="F258" i="51"/>
  <c r="E258" i="51"/>
  <c r="D258" i="51"/>
  <c r="C258" i="51"/>
  <c r="L257" i="51"/>
  <c r="K257" i="51"/>
  <c r="J257" i="51"/>
  <c r="I257" i="51"/>
  <c r="H257" i="51" s="1"/>
  <c r="G257" i="51"/>
  <c r="F257" i="51"/>
  <c r="E257" i="51"/>
  <c r="D257" i="51"/>
  <c r="C257" i="51"/>
  <c r="H256" i="51"/>
  <c r="C256" i="51"/>
  <c r="H255" i="51"/>
  <c r="C255" i="51"/>
  <c r="H254" i="51"/>
  <c r="C254" i="51"/>
  <c r="H253" i="51"/>
  <c r="C253" i="51"/>
  <c r="H252" i="51"/>
  <c r="C252" i="51"/>
  <c r="L251" i="51"/>
  <c r="K251" i="51"/>
  <c r="J251" i="51"/>
  <c r="I251" i="51"/>
  <c r="H251" i="51" s="1"/>
  <c r="G251" i="51"/>
  <c r="F251" i="51"/>
  <c r="E251" i="51"/>
  <c r="D251" i="51"/>
  <c r="C251" i="51"/>
  <c r="L250" i="51"/>
  <c r="K250" i="51"/>
  <c r="J250" i="51"/>
  <c r="I250" i="51"/>
  <c r="H250" i="51" s="1"/>
  <c r="G250" i="51"/>
  <c r="F250" i="51"/>
  <c r="E250" i="51"/>
  <c r="D250" i="51"/>
  <c r="C250" i="51"/>
  <c r="H249" i="51"/>
  <c r="C249" i="51"/>
  <c r="H248" i="51"/>
  <c r="C248" i="51"/>
  <c r="H247" i="51"/>
  <c r="C247" i="51"/>
  <c r="H246" i="51"/>
  <c r="C246" i="51"/>
  <c r="L245" i="51"/>
  <c r="K245" i="51"/>
  <c r="J245" i="51"/>
  <c r="I245" i="51"/>
  <c r="H245" i="51" s="1"/>
  <c r="G245" i="51"/>
  <c r="F245" i="51"/>
  <c r="E245" i="51"/>
  <c r="D245" i="51"/>
  <c r="C245" i="51"/>
  <c r="H244" i="51"/>
  <c r="C244" i="51"/>
  <c r="H243" i="51"/>
  <c r="C243" i="51"/>
  <c r="H242" i="51"/>
  <c r="C242" i="51"/>
  <c r="H241" i="51"/>
  <c r="C241" i="51"/>
  <c r="H240" i="51"/>
  <c r="C240" i="51"/>
  <c r="H239" i="51"/>
  <c r="C239" i="51"/>
  <c r="H238" i="51"/>
  <c r="C238" i="51"/>
  <c r="L237" i="51"/>
  <c r="K237" i="51"/>
  <c r="J237" i="51"/>
  <c r="I237" i="51"/>
  <c r="H237" i="51" s="1"/>
  <c r="G237" i="51"/>
  <c r="F237" i="51"/>
  <c r="E237" i="51"/>
  <c r="D237" i="51"/>
  <c r="C237" i="51"/>
  <c r="H236" i="51"/>
  <c r="C236" i="51"/>
  <c r="H235" i="51"/>
  <c r="C235" i="51"/>
  <c r="L234" i="51"/>
  <c r="K234" i="51"/>
  <c r="J234" i="51"/>
  <c r="I234" i="51"/>
  <c r="H234" i="51" s="1"/>
  <c r="G234" i="51"/>
  <c r="F234" i="51"/>
  <c r="E234" i="51"/>
  <c r="D234" i="51"/>
  <c r="C234" i="51"/>
  <c r="H233" i="51"/>
  <c r="C233" i="51"/>
  <c r="L232" i="51"/>
  <c r="K232" i="51"/>
  <c r="J232" i="51"/>
  <c r="I232" i="51"/>
  <c r="H232" i="51" s="1"/>
  <c r="G232" i="51"/>
  <c r="F232" i="51"/>
  <c r="E232" i="51"/>
  <c r="D232" i="51"/>
  <c r="C232" i="51"/>
  <c r="L231" i="51"/>
  <c r="K231" i="51"/>
  <c r="J231" i="51"/>
  <c r="I231" i="51"/>
  <c r="H231" i="51"/>
  <c r="G231" i="51"/>
  <c r="F231" i="51"/>
  <c r="E231" i="51"/>
  <c r="D231" i="51"/>
  <c r="C231" i="51" s="1"/>
  <c r="H230" i="51"/>
  <c r="C230" i="51"/>
  <c r="L229" i="51"/>
  <c r="K229" i="51"/>
  <c r="J229" i="51"/>
  <c r="I229" i="51"/>
  <c r="H229" i="51"/>
  <c r="G229" i="51"/>
  <c r="F229" i="51"/>
  <c r="E229" i="51"/>
  <c r="D229" i="51"/>
  <c r="C229" i="51" s="1"/>
  <c r="H228" i="51"/>
  <c r="C228" i="51"/>
  <c r="L227" i="51"/>
  <c r="K227" i="51"/>
  <c r="J227" i="51"/>
  <c r="I227" i="51"/>
  <c r="H227" i="51"/>
  <c r="G227" i="51"/>
  <c r="F227" i="51"/>
  <c r="E227" i="51"/>
  <c r="D227" i="51"/>
  <c r="C227" i="51" s="1"/>
  <c r="H226" i="51"/>
  <c r="C226" i="51"/>
  <c r="H225" i="51"/>
  <c r="C225" i="51"/>
  <c r="L224" i="51"/>
  <c r="K224" i="51"/>
  <c r="J224" i="51"/>
  <c r="I224" i="51"/>
  <c r="H224" i="51"/>
  <c r="G224" i="51"/>
  <c r="F224" i="51"/>
  <c r="E224" i="51"/>
  <c r="D224" i="51"/>
  <c r="C224" i="51" s="1"/>
  <c r="H223" i="51"/>
  <c r="C223" i="51"/>
  <c r="H222" i="51"/>
  <c r="C222" i="51"/>
  <c r="H221" i="51"/>
  <c r="C221" i="51"/>
  <c r="H220" i="51"/>
  <c r="C220" i="51"/>
  <c r="H219" i="51"/>
  <c r="C219" i="51"/>
  <c r="H218" i="51"/>
  <c r="C218" i="51"/>
  <c r="H217" i="51"/>
  <c r="C217" i="51"/>
  <c r="H216" i="51"/>
  <c r="C216" i="51"/>
  <c r="H215" i="51"/>
  <c r="C215" i="51"/>
  <c r="H214" i="51"/>
  <c r="C214" i="51"/>
  <c r="L213" i="51"/>
  <c r="K213" i="51"/>
  <c r="J213" i="51"/>
  <c r="I213" i="51"/>
  <c r="H213" i="51"/>
  <c r="G213" i="51"/>
  <c r="F213" i="51"/>
  <c r="E213" i="51"/>
  <c r="D213" i="51"/>
  <c r="C213" i="51" s="1"/>
  <c r="H212" i="51"/>
  <c r="C212" i="51"/>
  <c r="H211" i="51"/>
  <c r="C211" i="51"/>
  <c r="H210" i="51"/>
  <c r="C210" i="51"/>
  <c r="H209" i="51"/>
  <c r="C209" i="51"/>
  <c r="H208" i="51"/>
  <c r="C208" i="51"/>
  <c r="H207" i="51"/>
  <c r="C207" i="51"/>
  <c r="H206" i="51"/>
  <c r="C206" i="51"/>
  <c r="H205" i="51"/>
  <c r="C205" i="51"/>
  <c r="H204" i="51"/>
  <c r="C204" i="51"/>
  <c r="H203" i="51"/>
  <c r="C203" i="51"/>
  <c r="L202" i="51"/>
  <c r="K202" i="51"/>
  <c r="J202" i="51"/>
  <c r="I202" i="51"/>
  <c r="H202" i="51"/>
  <c r="G202" i="51"/>
  <c r="F202" i="51"/>
  <c r="E202" i="51"/>
  <c r="D202" i="51"/>
  <c r="C202" i="51" s="1"/>
  <c r="L201" i="51"/>
  <c r="K201" i="51"/>
  <c r="J201" i="51"/>
  <c r="I201" i="51"/>
  <c r="H201" i="51"/>
  <c r="G201" i="51"/>
  <c r="F201" i="51"/>
  <c r="E201" i="51"/>
  <c r="D201" i="51"/>
  <c r="C201" i="51" s="1"/>
  <c r="H200" i="51"/>
  <c r="C200" i="51"/>
  <c r="H199" i="51"/>
  <c r="C199" i="51"/>
  <c r="H198" i="51"/>
  <c r="C198" i="51"/>
  <c r="H197" i="51"/>
  <c r="C197" i="51"/>
  <c r="H196" i="51"/>
  <c r="C196" i="51"/>
  <c r="L195" i="51"/>
  <c r="K195" i="51"/>
  <c r="J195" i="51"/>
  <c r="I195" i="51"/>
  <c r="H195" i="51"/>
  <c r="G195" i="51"/>
  <c r="F195" i="51"/>
  <c r="E195" i="51"/>
  <c r="D195" i="51"/>
  <c r="C195" i="51" s="1"/>
  <c r="H194" i="51"/>
  <c r="C194" i="51"/>
  <c r="L193" i="51"/>
  <c r="K193" i="51"/>
  <c r="J193" i="51"/>
  <c r="I193" i="51"/>
  <c r="H193" i="51"/>
  <c r="G193" i="51"/>
  <c r="F193" i="51"/>
  <c r="E193" i="51"/>
  <c r="D193" i="51"/>
  <c r="C193" i="51" s="1"/>
  <c r="L192" i="51"/>
  <c r="K192" i="51"/>
  <c r="J192" i="51"/>
  <c r="I192" i="51"/>
  <c r="H192" i="51"/>
  <c r="G192" i="51"/>
  <c r="F192" i="51"/>
  <c r="E192" i="51"/>
  <c r="D192" i="51"/>
  <c r="C192" i="51" s="1"/>
  <c r="L191" i="51"/>
  <c r="K191" i="51"/>
  <c r="J191" i="51"/>
  <c r="I191" i="51"/>
  <c r="H191" i="51"/>
  <c r="G191" i="51"/>
  <c r="F191" i="51"/>
  <c r="E191" i="51"/>
  <c r="D191" i="51"/>
  <c r="C191" i="51" s="1"/>
  <c r="H190" i="51"/>
  <c r="C190" i="51"/>
  <c r="L189" i="51"/>
  <c r="K189" i="51"/>
  <c r="J189" i="51"/>
  <c r="I189" i="51"/>
  <c r="H189" i="51" s="1"/>
  <c r="G189" i="51"/>
  <c r="F189" i="51"/>
  <c r="E189" i="51"/>
  <c r="D189" i="51"/>
  <c r="C189" i="51"/>
  <c r="L188" i="51"/>
  <c r="K188" i="51"/>
  <c r="J188" i="51"/>
  <c r="I188" i="51"/>
  <c r="H188" i="51" s="1"/>
  <c r="G188" i="51"/>
  <c r="F188" i="51"/>
  <c r="E188" i="51"/>
  <c r="D188" i="51"/>
  <c r="C188" i="51"/>
  <c r="H187" i="51"/>
  <c r="C187" i="51"/>
  <c r="H186" i="51"/>
  <c r="C186" i="51"/>
  <c r="L185" i="51"/>
  <c r="K185" i="51"/>
  <c r="J185" i="51"/>
  <c r="I185" i="51"/>
  <c r="H185" i="51" s="1"/>
  <c r="G185" i="51"/>
  <c r="F185" i="51"/>
  <c r="E185" i="51"/>
  <c r="D185" i="51"/>
  <c r="C185" i="51"/>
  <c r="L184" i="51"/>
  <c r="K184" i="51"/>
  <c r="J184" i="51"/>
  <c r="I184" i="51"/>
  <c r="H184" i="51" s="1"/>
  <c r="G184" i="51"/>
  <c r="F184" i="51"/>
  <c r="E184" i="51"/>
  <c r="D184" i="51"/>
  <c r="C184" i="51"/>
  <c r="H183" i="51"/>
  <c r="C183" i="51"/>
  <c r="H182" i="51"/>
  <c r="C182" i="51"/>
  <c r="L181" i="51"/>
  <c r="K181" i="51"/>
  <c r="J181" i="51"/>
  <c r="I181" i="51"/>
  <c r="H181" i="51" s="1"/>
  <c r="G181" i="51"/>
  <c r="F181" i="51"/>
  <c r="E181" i="51"/>
  <c r="D181" i="51"/>
  <c r="C181" i="51"/>
  <c r="H180" i="51"/>
  <c r="C180" i="51"/>
  <c r="H179" i="51"/>
  <c r="C179" i="51"/>
  <c r="H178" i="51"/>
  <c r="C178" i="51"/>
  <c r="H177" i="51"/>
  <c r="C177" i="51"/>
  <c r="L176" i="51"/>
  <c r="K176" i="51"/>
  <c r="J176" i="51"/>
  <c r="I176" i="51"/>
  <c r="H176" i="51" s="1"/>
  <c r="G176" i="51"/>
  <c r="F176" i="51"/>
  <c r="E176" i="51"/>
  <c r="D176" i="51"/>
  <c r="C176" i="51"/>
  <c r="H175" i="51"/>
  <c r="C175" i="51"/>
  <c r="H174" i="51"/>
  <c r="C174" i="51"/>
  <c r="H173" i="51"/>
  <c r="C173" i="51"/>
  <c r="L172" i="51"/>
  <c r="K172" i="51"/>
  <c r="J172" i="51"/>
  <c r="I172" i="51"/>
  <c r="H172" i="51" s="1"/>
  <c r="G172" i="51"/>
  <c r="F172" i="51"/>
  <c r="E172" i="51"/>
  <c r="D172" i="51"/>
  <c r="C172" i="51"/>
  <c r="L171" i="51"/>
  <c r="K171" i="51"/>
  <c r="J171" i="51"/>
  <c r="I171" i="51"/>
  <c r="H171" i="51" s="1"/>
  <c r="G171" i="51"/>
  <c r="F171" i="51"/>
  <c r="E171" i="51"/>
  <c r="D171" i="51"/>
  <c r="C171" i="51"/>
  <c r="L170" i="51"/>
  <c r="K170" i="51"/>
  <c r="J170" i="51"/>
  <c r="I170" i="51"/>
  <c r="H170" i="51" s="1"/>
  <c r="G170" i="51"/>
  <c r="F170" i="51"/>
  <c r="E170" i="51"/>
  <c r="D170" i="51"/>
  <c r="C170" i="51"/>
  <c r="H169" i="51"/>
  <c r="C169" i="51"/>
  <c r="H168" i="51"/>
  <c r="C168" i="51"/>
  <c r="H167" i="51"/>
  <c r="C167" i="51"/>
  <c r="H166" i="51"/>
  <c r="C166" i="51"/>
  <c r="H165" i="51"/>
  <c r="C165" i="51"/>
  <c r="H164" i="51"/>
  <c r="C164" i="51"/>
  <c r="L163" i="51"/>
  <c r="K163" i="51"/>
  <c r="J163" i="51"/>
  <c r="I163" i="51"/>
  <c r="H163" i="51" s="1"/>
  <c r="G163" i="51"/>
  <c r="F163" i="51"/>
  <c r="E163" i="51"/>
  <c r="D163" i="51"/>
  <c r="C163" i="51"/>
  <c r="L162" i="51"/>
  <c r="K162" i="51"/>
  <c r="J162" i="51"/>
  <c r="I162" i="51"/>
  <c r="H162" i="51" s="1"/>
  <c r="G162" i="51"/>
  <c r="F162" i="51"/>
  <c r="E162" i="51"/>
  <c r="D162" i="51"/>
  <c r="C162" i="51"/>
  <c r="H161" i="51"/>
  <c r="C161" i="51"/>
  <c r="H160" i="51"/>
  <c r="C160" i="51"/>
  <c r="H159" i="51"/>
  <c r="C159" i="51"/>
  <c r="H158" i="51"/>
  <c r="C158" i="51"/>
  <c r="L157" i="51"/>
  <c r="K157" i="51"/>
  <c r="J157" i="51"/>
  <c r="I157" i="51"/>
  <c r="H157" i="51" s="1"/>
  <c r="G157" i="51"/>
  <c r="F157" i="51"/>
  <c r="E157" i="51"/>
  <c r="D157" i="51"/>
  <c r="C157" i="51"/>
  <c r="H156" i="51"/>
  <c r="C156" i="51"/>
  <c r="H155" i="51"/>
  <c r="C155" i="51"/>
  <c r="H154" i="51"/>
  <c r="C154" i="51"/>
  <c r="H153" i="51"/>
  <c r="C153" i="51"/>
  <c r="H152" i="51"/>
  <c r="C152" i="51"/>
  <c r="H151" i="51"/>
  <c r="C151" i="51"/>
  <c r="H150" i="51"/>
  <c r="C150" i="51"/>
  <c r="H149" i="51"/>
  <c r="C149" i="51"/>
  <c r="L148" i="51"/>
  <c r="K148" i="51"/>
  <c r="J148" i="51"/>
  <c r="I148" i="51"/>
  <c r="H148" i="51" s="1"/>
  <c r="G148" i="51"/>
  <c r="F148" i="51"/>
  <c r="E148" i="51"/>
  <c r="D148" i="51"/>
  <c r="C148" i="51"/>
  <c r="H147" i="51"/>
  <c r="C147" i="51"/>
  <c r="H146" i="51"/>
  <c r="C146" i="51"/>
  <c r="H145" i="51"/>
  <c r="C145" i="51"/>
  <c r="H144" i="51"/>
  <c r="C144" i="51"/>
  <c r="H143" i="51"/>
  <c r="C143" i="51"/>
  <c r="H142" i="51"/>
  <c r="C142" i="51"/>
  <c r="L141" i="51"/>
  <c r="K141" i="51"/>
  <c r="J141" i="51"/>
  <c r="I141" i="51"/>
  <c r="H141" i="51" s="1"/>
  <c r="G141" i="51"/>
  <c r="F141" i="51"/>
  <c r="E141" i="51"/>
  <c r="D141" i="51"/>
  <c r="C141" i="51"/>
  <c r="H140" i="51"/>
  <c r="C140" i="51"/>
  <c r="H139" i="51"/>
  <c r="C139" i="51"/>
  <c r="L138" i="51"/>
  <c r="K138" i="51"/>
  <c r="J138" i="51"/>
  <c r="I138" i="51"/>
  <c r="H138" i="51" s="1"/>
  <c r="G138" i="51"/>
  <c r="F138" i="51"/>
  <c r="E138" i="51"/>
  <c r="D138" i="51"/>
  <c r="C138" i="51"/>
  <c r="H137" i="51"/>
  <c r="C137" i="51"/>
  <c r="H136" i="51"/>
  <c r="C136" i="51"/>
  <c r="H135" i="51"/>
  <c r="C135" i="51"/>
  <c r="H134" i="51"/>
  <c r="C134" i="51"/>
  <c r="L133" i="51"/>
  <c r="K133" i="51"/>
  <c r="J133" i="51"/>
  <c r="I133" i="51"/>
  <c r="H133" i="51" s="1"/>
  <c r="G133" i="51"/>
  <c r="F133" i="51"/>
  <c r="E133" i="51"/>
  <c r="D133" i="51"/>
  <c r="C133" i="51"/>
  <c r="H132" i="51"/>
  <c r="C132" i="51"/>
  <c r="H131" i="51"/>
  <c r="C131" i="51"/>
  <c r="H130" i="51"/>
  <c r="C130" i="51"/>
  <c r="L129" i="51"/>
  <c r="K129" i="51"/>
  <c r="J129" i="51"/>
  <c r="I129" i="51"/>
  <c r="H129" i="51" s="1"/>
  <c r="G129" i="51"/>
  <c r="F129" i="51"/>
  <c r="E129" i="51"/>
  <c r="D129" i="51"/>
  <c r="C129" i="51"/>
  <c r="L128" i="51"/>
  <c r="K128" i="51"/>
  <c r="J128" i="51"/>
  <c r="I128" i="51"/>
  <c r="H128" i="51" s="1"/>
  <c r="G128" i="51"/>
  <c r="F128" i="51"/>
  <c r="E128" i="51"/>
  <c r="D128" i="51"/>
  <c r="C128" i="51"/>
  <c r="H127" i="51"/>
  <c r="C127" i="51"/>
  <c r="L126" i="51"/>
  <c r="K126" i="51"/>
  <c r="J126" i="51"/>
  <c r="I126" i="51"/>
  <c r="H126" i="51"/>
  <c r="G126" i="51"/>
  <c r="F126" i="51"/>
  <c r="E126" i="51"/>
  <c r="D126" i="51"/>
  <c r="C126" i="51"/>
  <c r="H125" i="51"/>
  <c r="C125" i="51"/>
  <c r="H124" i="51"/>
  <c r="C124" i="51"/>
  <c r="H123" i="51"/>
  <c r="C123" i="51"/>
  <c r="H122" i="51"/>
  <c r="C122" i="51"/>
  <c r="H121" i="51"/>
  <c r="C121" i="51"/>
  <c r="L120" i="51"/>
  <c r="K120" i="51"/>
  <c r="J120" i="51"/>
  <c r="I120" i="51"/>
  <c r="H120" i="51" s="1"/>
  <c r="G120" i="51"/>
  <c r="F120" i="51"/>
  <c r="E120" i="51"/>
  <c r="D120" i="51"/>
  <c r="C120" i="51"/>
  <c r="H119" i="51"/>
  <c r="C119" i="51"/>
  <c r="H118" i="51"/>
  <c r="C118" i="51"/>
  <c r="H117" i="51"/>
  <c r="C117" i="51"/>
  <c r="H116" i="51"/>
  <c r="C116" i="51"/>
  <c r="H115" i="51"/>
  <c r="C115" i="51"/>
  <c r="L114" i="51"/>
  <c r="K114" i="51"/>
  <c r="J114" i="51"/>
  <c r="I114" i="51"/>
  <c r="H114" i="51" s="1"/>
  <c r="G114" i="51"/>
  <c r="F114" i="51"/>
  <c r="E114" i="51"/>
  <c r="D114" i="51"/>
  <c r="C114" i="51"/>
  <c r="H113" i="51"/>
  <c r="C113" i="51"/>
  <c r="H112" i="51"/>
  <c r="C112" i="51"/>
  <c r="H111" i="51"/>
  <c r="C111" i="51"/>
  <c r="L110" i="51"/>
  <c r="K110" i="51"/>
  <c r="J110" i="51"/>
  <c r="I110" i="51"/>
  <c r="H110" i="51" s="1"/>
  <c r="G110" i="51"/>
  <c r="F110" i="51"/>
  <c r="E110" i="51"/>
  <c r="D110" i="51"/>
  <c r="C110" i="51"/>
  <c r="H109" i="51"/>
  <c r="C109" i="51"/>
  <c r="H108" i="51"/>
  <c r="C108" i="51"/>
  <c r="H107" i="51"/>
  <c r="C107" i="51"/>
  <c r="H106" i="51"/>
  <c r="C106" i="51"/>
  <c r="H105" i="51"/>
  <c r="C105" i="51"/>
  <c r="H104" i="51"/>
  <c r="C104" i="51"/>
  <c r="H103" i="51"/>
  <c r="C103" i="51"/>
  <c r="H102" i="51"/>
  <c r="C102" i="51"/>
  <c r="L101" i="51"/>
  <c r="K101" i="51"/>
  <c r="J101" i="51"/>
  <c r="I101" i="51"/>
  <c r="H101" i="51" s="1"/>
  <c r="G101" i="51"/>
  <c r="F101" i="51"/>
  <c r="E101" i="51"/>
  <c r="D101" i="51"/>
  <c r="C101" i="51"/>
  <c r="H100" i="51"/>
  <c r="C100" i="51"/>
  <c r="H99" i="51"/>
  <c r="C99" i="51"/>
  <c r="H98" i="51"/>
  <c r="C98" i="51"/>
  <c r="H97" i="51"/>
  <c r="C97" i="51"/>
  <c r="H96" i="51"/>
  <c r="C96" i="51"/>
  <c r="H95" i="51"/>
  <c r="C95" i="51"/>
  <c r="H94" i="51"/>
  <c r="C94" i="51"/>
  <c r="L93" i="51"/>
  <c r="K93" i="51"/>
  <c r="J93" i="51"/>
  <c r="I93" i="51"/>
  <c r="H93" i="51" s="1"/>
  <c r="G93" i="51"/>
  <c r="F93" i="51"/>
  <c r="E93" i="51"/>
  <c r="D93" i="51"/>
  <c r="C93" i="51"/>
  <c r="H92" i="51"/>
  <c r="C92" i="51"/>
  <c r="H91" i="51"/>
  <c r="C91" i="51"/>
  <c r="H90" i="51"/>
  <c r="C90" i="51"/>
  <c r="H89" i="51"/>
  <c r="C89" i="51"/>
  <c r="H88" i="51"/>
  <c r="C88" i="51"/>
  <c r="L87" i="51"/>
  <c r="K87" i="51"/>
  <c r="J87" i="51"/>
  <c r="I87" i="51"/>
  <c r="H87" i="51" s="1"/>
  <c r="G87" i="51"/>
  <c r="F87" i="51"/>
  <c r="E87" i="51"/>
  <c r="D87" i="51"/>
  <c r="C87" i="51"/>
  <c r="H86" i="51"/>
  <c r="C86" i="51"/>
  <c r="H85" i="51"/>
  <c r="C85" i="51"/>
  <c r="H84" i="51"/>
  <c r="C84" i="51"/>
  <c r="H83" i="51"/>
  <c r="C83" i="51"/>
  <c r="L82" i="51"/>
  <c r="K82" i="51"/>
  <c r="J82" i="51"/>
  <c r="I82" i="51"/>
  <c r="H82" i="51" s="1"/>
  <c r="G82" i="51"/>
  <c r="F82" i="51"/>
  <c r="E82" i="51"/>
  <c r="D82" i="51"/>
  <c r="C82" i="51"/>
  <c r="L81" i="51"/>
  <c r="K81" i="51"/>
  <c r="J81" i="51"/>
  <c r="I81" i="51"/>
  <c r="H81" i="51" s="1"/>
  <c r="G81" i="51"/>
  <c r="F81" i="51"/>
  <c r="E81" i="51"/>
  <c r="D81" i="51"/>
  <c r="C81" i="51"/>
  <c r="H80" i="51"/>
  <c r="C80" i="51"/>
  <c r="H79" i="51"/>
  <c r="C79" i="51"/>
  <c r="L78" i="51"/>
  <c r="K78" i="51"/>
  <c r="J78" i="51"/>
  <c r="I78" i="51"/>
  <c r="H78" i="51" s="1"/>
  <c r="G78" i="51"/>
  <c r="F78" i="51"/>
  <c r="E78" i="51"/>
  <c r="D78" i="51"/>
  <c r="C78" i="51"/>
  <c r="H77" i="51"/>
  <c r="C77" i="51"/>
  <c r="H76" i="51"/>
  <c r="C76" i="51"/>
  <c r="L75" i="51"/>
  <c r="K75" i="51"/>
  <c r="J75" i="51"/>
  <c r="I75" i="51"/>
  <c r="H75" i="51" s="1"/>
  <c r="G75" i="51"/>
  <c r="F75" i="51"/>
  <c r="E75" i="51"/>
  <c r="D75" i="51"/>
  <c r="C75" i="51"/>
  <c r="L74" i="51"/>
  <c r="K74" i="51"/>
  <c r="J74" i="51"/>
  <c r="I74" i="51"/>
  <c r="H74" i="51" s="1"/>
  <c r="G74" i="51"/>
  <c r="F74" i="51"/>
  <c r="E74" i="51"/>
  <c r="D74" i="51"/>
  <c r="C74" i="51"/>
  <c r="L73" i="51"/>
  <c r="K73" i="51"/>
  <c r="J73" i="51"/>
  <c r="I73" i="51"/>
  <c r="H73" i="51" s="1"/>
  <c r="G73" i="51"/>
  <c r="F73" i="51"/>
  <c r="E73" i="51"/>
  <c r="D73" i="51"/>
  <c r="C73" i="51"/>
  <c r="H72" i="51"/>
  <c r="C72" i="51"/>
  <c r="H71" i="51"/>
  <c r="C71" i="51"/>
  <c r="H70" i="51"/>
  <c r="C70" i="51"/>
  <c r="H69" i="51"/>
  <c r="C69" i="51"/>
  <c r="L68" i="51"/>
  <c r="K68" i="51"/>
  <c r="J68" i="51"/>
  <c r="I68" i="51"/>
  <c r="H68" i="51" s="1"/>
  <c r="G68" i="51"/>
  <c r="F68" i="51"/>
  <c r="E68" i="51"/>
  <c r="D68" i="51"/>
  <c r="C68" i="51"/>
  <c r="H67" i="51"/>
  <c r="C67" i="51"/>
  <c r="L66" i="51"/>
  <c r="K66" i="51"/>
  <c r="J66" i="51"/>
  <c r="I66" i="51"/>
  <c r="H66" i="51" s="1"/>
  <c r="G66" i="51"/>
  <c r="F66" i="51"/>
  <c r="E66" i="51"/>
  <c r="D66" i="51"/>
  <c r="C66" i="51"/>
  <c r="H65" i="51"/>
  <c r="C65" i="51"/>
  <c r="H64" i="51"/>
  <c r="C64" i="51"/>
  <c r="H63" i="51"/>
  <c r="C63" i="51"/>
  <c r="H62" i="51"/>
  <c r="C62" i="51"/>
  <c r="H61" i="51"/>
  <c r="C61" i="51"/>
  <c r="H60" i="51"/>
  <c r="C60" i="51"/>
  <c r="H59" i="51"/>
  <c r="C59" i="51"/>
  <c r="H58" i="51"/>
  <c r="C58" i="51"/>
  <c r="L57" i="51"/>
  <c r="K57" i="51"/>
  <c r="J57" i="51"/>
  <c r="I57" i="51"/>
  <c r="H57" i="51" s="1"/>
  <c r="G57" i="51"/>
  <c r="F57" i="51"/>
  <c r="E57" i="51"/>
  <c r="D57" i="51"/>
  <c r="C57" i="51"/>
  <c r="H56" i="51"/>
  <c r="C56" i="51"/>
  <c r="H55" i="51"/>
  <c r="C55" i="51"/>
  <c r="L54" i="51"/>
  <c r="K54" i="51"/>
  <c r="J54" i="51"/>
  <c r="I54" i="51"/>
  <c r="H54" i="51" s="1"/>
  <c r="G54" i="51"/>
  <c r="F54" i="51"/>
  <c r="E54" i="51"/>
  <c r="D54" i="51"/>
  <c r="C54" i="51"/>
  <c r="L53" i="51"/>
  <c r="K53" i="51"/>
  <c r="J53" i="51"/>
  <c r="I53" i="51"/>
  <c r="H53" i="51" s="1"/>
  <c r="G53" i="51"/>
  <c r="F53" i="51"/>
  <c r="E53" i="51"/>
  <c r="D53" i="51"/>
  <c r="C53" i="51"/>
  <c r="L52" i="51"/>
  <c r="K52" i="51"/>
  <c r="J52" i="51"/>
  <c r="I52" i="51"/>
  <c r="H52" i="51" s="1"/>
  <c r="G52" i="51"/>
  <c r="F52" i="51"/>
  <c r="E52" i="51"/>
  <c r="D52" i="51"/>
  <c r="C52" i="51"/>
  <c r="L51" i="51"/>
  <c r="K51" i="51"/>
  <c r="J51" i="51"/>
  <c r="I51" i="51"/>
  <c r="H51" i="51" s="1"/>
  <c r="G51" i="51"/>
  <c r="F51" i="51"/>
  <c r="E51" i="51"/>
  <c r="D51" i="51"/>
  <c r="C51" i="51"/>
  <c r="L50" i="51"/>
  <c r="K50" i="51"/>
  <c r="J50" i="51"/>
  <c r="J300" i="51" s="1"/>
  <c r="I50" i="51"/>
  <c r="H50" i="51" s="1"/>
  <c r="G50" i="51"/>
  <c r="F50" i="51"/>
  <c r="E50" i="51"/>
  <c r="E300" i="51" s="1"/>
  <c r="D50" i="51"/>
  <c r="D300" i="51" s="1"/>
  <c r="C50" i="51"/>
  <c r="L49" i="51"/>
  <c r="K49" i="51"/>
  <c r="J49" i="51"/>
  <c r="I49" i="51"/>
  <c r="H49" i="51" s="1"/>
  <c r="G49" i="51"/>
  <c r="F49" i="51"/>
  <c r="E49" i="51"/>
  <c r="D49" i="51"/>
  <c r="C49" i="51"/>
  <c r="H46" i="51"/>
  <c r="C46" i="51"/>
  <c r="H45" i="51"/>
  <c r="C45" i="51"/>
  <c r="L44" i="51"/>
  <c r="L300" i="51" s="1"/>
  <c r="H44" i="51"/>
  <c r="G44" i="51"/>
  <c r="G300" i="51" s="1"/>
  <c r="C44" i="51"/>
  <c r="H43" i="51"/>
  <c r="C43" i="51"/>
  <c r="I42" i="51"/>
  <c r="H42" i="51"/>
  <c r="D42" i="51"/>
  <c r="C42" i="51"/>
  <c r="H41" i="51"/>
  <c r="C41" i="51"/>
  <c r="H40" i="51"/>
  <c r="C40" i="51"/>
  <c r="H39" i="51"/>
  <c r="C39" i="51"/>
  <c r="H38" i="51"/>
  <c r="C38" i="51"/>
  <c r="K37" i="51"/>
  <c r="H37" i="51"/>
  <c r="F37" i="51"/>
  <c r="C37" i="51"/>
  <c r="H36" i="51"/>
  <c r="C36" i="51"/>
  <c r="H35" i="51"/>
  <c r="C35" i="51"/>
  <c r="K34" i="51"/>
  <c r="H34" i="51"/>
  <c r="F34" i="51"/>
  <c r="C34" i="51"/>
  <c r="H33" i="51"/>
  <c r="C33" i="51"/>
  <c r="K32" i="51"/>
  <c r="H32" i="51"/>
  <c r="F32" i="51"/>
  <c r="C32" i="51"/>
  <c r="H31" i="51"/>
  <c r="C31" i="51"/>
  <c r="H30" i="51"/>
  <c r="C30" i="51"/>
  <c r="H29" i="51"/>
  <c r="C29" i="51"/>
  <c r="K28" i="51"/>
  <c r="H28" i="51"/>
  <c r="F28" i="51"/>
  <c r="C28" i="51"/>
  <c r="K27" i="51"/>
  <c r="K300" i="51" s="1"/>
  <c r="H27" i="51"/>
  <c r="F27" i="51"/>
  <c r="F300" i="51" s="1"/>
  <c r="C27" i="51"/>
  <c r="H26" i="51"/>
  <c r="C26" i="51"/>
  <c r="I25" i="51"/>
  <c r="H25" i="51" s="1"/>
  <c r="C25" i="51"/>
  <c r="H24" i="51"/>
  <c r="C24" i="51"/>
  <c r="H23" i="51"/>
  <c r="C23" i="51"/>
  <c r="L22" i="51"/>
  <c r="L303" i="51" s="1"/>
  <c r="L302" i="51" s="1"/>
  <c r="K22" i="51"/>
  <c r="K303" i="51" s="1"/>
  <c r="K302" i="51" s="1"/>
  <c r="J22" i="51"/>
  <c r="J303" i="51" s="1"/>
  <c r="J302" i="51" s="1"/>
  <c r="I22" i="51"/>
  <c r="I303" i="51" s="1"/>
  <c r="I302" i="51" s="1"/>
  <c r="G22" i="51"/>
  <c r="G303" i="51" s="1"/>
  <c r="G302" i="51" s="1"/>
  <c r="F22" i="51"/>
  <c r="F303" i="51" s="1"/>
  <c r="F302" i="51" s="1"/>
  <c r="E22" i="51"/>
  <c r="E303" i="51" s="1"/>
  <c r="E302" i="51" s="1"/>
  <c r="D22" i="51"/>
  <c r="D303" i="51" s="1"/>
  <c r="D302" i="51" s="1"/>
  <c r="C22" i="51"/>
  <c r="C303" i="51" s="1"/>
  <c r="C302" i="51" s="1"/>
  <c r="L21" i="51"/>
  <c r="K21" i="51"/>
  <c r="J21" i="51"/>
  <c r="I21" i="51"/>
  <c r="H21" i="51" s="1"/>
  <c r="G21" i="51"/>
  <c r="F21" i="51"/>
  <c r="E21" i="51"/>
  <c r="D21" i="51"/>
  <c r="C21" i="51"/>
  <c r="H315" i="50"/>
  <c r="C315" i="50"/>
  <c r="H313" i="50"/>
  <c r="C313" i="50"/>
  <c r="H311" i="50"/>
  <c r="C311" i="50"/>
  <c r="H310" i="50"/>
  <c r="C310" i="50"/>
  <c r="H309" i="50"/>
  <c r="C309" i="50"/>
  <c r="H308" i="50"/>
  <c r="C308" i="50"/>
  <c r="H307" i="50"/>
  <c r="C307" i="50"/>
  <c r="H306" i="50"/>
  <c r="C306" i="50"/>
  <c r="L305" i="50"/>
  <c r="K305" i="50"/>
  <c r="J305" i="50"/>
  <c r="I305" i="50"/>
  <c r="H305" i="50"/>
  <c r="G305" i="50"/>
  <c r="F305" i="50"/>
  <c r="E305" i="50"/>
  <c r="D305" i="50"/>
  <c r="C305" i="50"/>
  <c r="H297" i="50"/>
  <c r="C297" i="50"/>
  <c r="H296" i="50"/>
  <c r="C296" i="50"/>
  <c r="L295" i="50"/>
  <c r="L298" i="50" s="1"/>
  <c r="K295" i="50"/>
  <c r="K298" i="50" s="1"/>
  <c r="J295" i="50"/>
  <c r="J298" i="50" s="1"/>
  <c r="I295" i="50"/>
  <c r="I298" i="50" s="1"/>
  <c r="H295" i="50"/>
  <c r="G295" i="50"/>
  <c r="G298" i="50" s="1"/>
  <c r="F295" i="50"/>
  <c r="E295" i="50"/>
  <c r="E298" i="50" s="1"/>
  <c r="D295" i="50"/>
  <c r="H294" i="50"/>
  <c r="C294" i="50"/>
  <c r="H293" i="50"/>
  <c r="C293" i="50"/>
  <c r="H292" i="50"/>
  <c r="C292" i="50"/>
  <c r="H291" i="50"/>
  <c r="C291" i="50"/>
  <c r="L290" i="50"/>
  <c r="K290" i="50"/>
  <c r="J290" i="50"/>
  <c r="I290" i="50"/>
  <c r="H290" i="50"/>
  <c r="G290" i="50"/>
  <c r="F290" i="50"/>
  <c r="E290" i="50"/>
  <c r="D290" i="50"/>
  <c r="C290" i="50"/>
  <c r="H289" i="50"/>
  <c r="C289" i="50"/>
  <c r="H288" i="50"/>
  <c r="C288" i="50"/>
  <c r="H287" i="50"/>
  <c r="C287" i="50"/>
  <c r="L286" i="50"/>
  <c r="K286" i="50"/>
  <c r="J286" i="50"/>
  <c r="I286" i="50"/>
  <c r="H286" i="50" s="1"/>
  <c r="G286" i="50"/>
  <c r="F286" i="50"/>
  <c r="E286" i="50"/>
  <c r="D286" i="50"/>
  <c r="C286" i="50"/>
  <c r="H285" i="50"/>
  <c r="C285" i="50"/>
  <c r="L284" i="50"/>
  <c r="K284" i="50"/>
  <c r="J284" i="50"/>
  <c r="I284" i="50"/>
  <c r="H284" i="50" s="1"/>
  <c r="G284" i="50"/>
  <c r="F284" i="50"/>
  <c r="E284" i="50"/>
  <c r="D284" i="50"/>
  <c r="C284" i="50"/>
  <c r="L283" i="50"/>
  <c r="K283" i="50"/>
  <c r="J283" i="50"/>
  <c r="I283" i="50"/>
  <c r="H283" i="50" s="1"/>
  <c r="G283" i="50"/>
  <c r="F283" i="50"/>
  <c r="E283" i="50"/>
  <c r="D283" i="50"/>
  <c r="C283" i="50"/>
  <c r="H282" i="50"/>
  <c r="C282" i="50"/>
  <c r="H281" i="50"/>
  <c r="C281" i="50"/>
  <c r="H280" i="50"/>
  <c r="C280" i="50"/>
  <c r="L279" i="50"/>
  <c r="K279" i="50"/>
  <c r="J279" i="50"/>
  <c r="I279" i="50"/>
  <c r="H279" i="50" s="1"/>
  <c r="G279" i="50"/>
  <c r="F279" i="50"/>
  <c r="E279" i="50"/>
  <c r="D279" i="50"/>
  <c r="C279" i="50"/>
  <c r="H278" i="50"/>
  <c r="C278" i="50"/>
  <c r="H277" i="50"/>
  <c r="C277" i="50"/>
  <c r="H276" i="50"/>
  <c r="C276" i="50"/>
  <c r="L275" i="50"/>
  <c r="K275" i="50"/>
  <c r="J275" i="50"/>
  <c r="I275" i="50"/>
  <c r="H275" i="50" s="1"/>
  <c r="G275" i="50"/>
  <c r="F275" i="50"/>
  <c r="E275" i="50"/>
  <c r="D275" i="50"/>
  <c r="C275" i="50"/>
  <c r="L274" i="50"/>
  <c r="K274" i="50"/>
  <c r="J274" i="50"/>
  <c r="I274" i="50"/>
  <c r="H274" i="50" s="1"/>
  <c r="G274" i="50"/>
  <c r="F274" i="50"/>
  <c r="E274" i="50"/>
  <c r="D274" i="50"/>
  <c r="C274" i="50"/>
  <c r="H273" i="50"/>
  <c r="C273" i="50"/>
  <c r="H272" i="50"/>
  <c r="C272" i="50"/>
  <c r="H271" i="50"/>
  <c r="C271" i="50"/>
  <c r="L270" i="50"/>
  <c r="K270" i="50"/>
  <c r="J270" i="50"/>
  <c r="I270" i="50"/>
  <c r="H270" i="50" s="1"/>
  <c r="G270" i="50"/>
  <c r="F270" i="50"/>
  <c r="E270" i="50"/>
  <c r="D270" i="50"/>
  <c r="C270" i="50"/>
  <c r="H269" i="50"/>
  <c r="C269" i="50"/>
  <c r="H268" i="50"/>
  <c r="C268" i="50"/>
  <c r="L267" i="50"/>
  <c r="K267" i="50"/>
  <c r="J267" i="50"/>
  <c r="I267" i="50"/>
  <c r="H267" i="50" s="1"/>
  <c r="G267" i="50"/>
  <c r="F267" i="50"/>
  <c r="E267" i="50"/>
  <c r="D267" i="50"/>
  <c r="C267" i="50"/>
  <c r="L266" i="50"/>
  <c r="K266" i="50"/>
  <c r="J266" i="50"/>
  <c r="I266" i="50"/>
  <c r="H266" i="50" s="1"/>
  <c r="G266" i="50"/>
  <c r="F266" i="50"/>
  <c r="E266" i="50"/>
  <c r="D266" i="50"/>
  <c r="C266" i="50"/>
  <c r="H265" i="50"/>
  <c r="C265" i="50"/>
  <c r="H264" i="50"/>
  <c r="C264" i="50"/>
  <c r="H263" i="50"/>
  <c r="C263" i="50"/>
  <c r="L262" i="50"/>
  <c r="K262" i="50"/>
  <c r="J262" i="50"/>
  <c r="I262" i="50"/>
  <c r="H262" i="50" s="1"/>
  <c r="G262" i="50"/>
  <c r="F262" i="50"/>
  <c r="E262" i="50"/>
  <c r="D262" i="50"/>
  <c r="C262" i="50"/>
  <c r="H261" i="50"/>
  <c r="C261" i="50"/>
  <c r="H260" i="50"/>
  <c r="C260" i="50"/>
  <c r="H259" i="50"/>
  <c r="C259" i="50"/>
  <c r="L258" i="50"/>
  <c r="K258" i="50"/>
  <c r="J258" i="50"/>
  <c r="I258" i="50"/>
  <c r="H258" i="50" s="1"/>
  <c r="G258" i="50"/>
  <c r="F258" i="50"/>
  <c r="E258" i="50"/>
  <c r="D258" i="50"/>
  <c r="C258" i="50"/>
  <c r="L257" i="50"/>
  <c r="K257" i="50"/>
  <c r="J257" i="50"/>
  <c r="I257" i="50"/>
  <c r="H257" i="50" s="1"/>
  <c r="G257" i="50"/>
  <c r="F257" i="50"/>
  <c r="E257" i="50"/>
  <c r="D257" i="50"/>
  <c r="C257" i="50"/>
  <c r="H256" i="50"/>
  <c r="C256" i="50"/>
  <c r="H255" i="50"/>
  <c r="C255" i="50"/>
  <c r="H254" i="50"/>
  <c r="C254" i="50"/>
  <c r="H253" i="50"/>
  <c r="C253" i="50"/>
  <c r="H252" i="50"/>
  <c r="C252" i="50"/>
  <c r="L251" i="50"/>
  <c r="K251" i="50"/>
  <c r="J251" i="50"/>
  <c r="I251" i="50"/>
  <c r="H251" i="50" s="1"/>
  <c r="G251" i="50"/>
  <c r="F251" i="50"/>
  <c r="E251" i="50"/>
  <c r="D251" i="50"/>
  <c r="C251" i="50"/>
  <c r="L250" i="50"/>
  <c r="K250" i="50"/>
  <c r="J250" i="50"/>
  <c r="I250" i="50"/>
  <c r="H250" i="50" s="1"/>
  <c r="G250" i="50"/>
  <c r="F250" i="50"/>
  <c r="E250" i="50"/>
  <c r="D250" i="50"/>
  <c r="C250" i="50"/>
  <c r="H249" i="50"/>
  <c r="C249" i="50"/>
  <c r="H248" i="50"/>
  <c r="C248" i="50"/>
  <c r="H247" i="50"/>
  <c r="C247" i="50"/>
  <c r="H246" i="50"/>
  <c r="C246" i="50"/>
  <c r="L245" i="50"/>
  <c r="K245" i="50"/>
  <c r="J245" i="50"/>
  <c r="I245" i="50"/>
  <c r="H245" i="50" s="1"/>
  <c r="G245" i="50"/>
  <c r="F245" i="50"/>
  <c r="E245" i="50"/>
  <c r="D245" i="50"/>
  <c r="C245" i="50"/>
  <c r="H244" i="50"/>
  <c r="C244" i="50"/>
  <c r="H243" i="50"/>
  <c r="C243" i="50"/>
  <c r="H242" i="50"/>
  <c r="C242" i="50"/>
  <c r="H241" i="50"/>
  <c r="C241" i="50"/>
  <c r="H240" i="50"/>
  <c r="C240" i="50"/>
  <c r="H239" i="50"/>
  <c r="C239" i="50"/>
  <c r="H238" i="50"/>
  <c r="C238" i="50"/>
  <c r="L237" i="50"/>
  <c r="K237" i="50"/>
  <c r="J237" i="50"/>
  <c r="I237" i="50"/>
  <c r="H237" i="50" s="1"/>
  <c r="G237" i="50"/>
  <c r="F237" i="50"/>
  <c r="E237" i="50"/>
  <c r="D237" i="50"/>
  <c r="C237" i="50"/>
  <c r="H236" i="50"/>
  <c r="C236" i="50"/>
  <c r="H235" i="50"/>
  <c r="C235" i="50"/>
  <c r="L234" i="50"/>
  <c r="K234" i="50"/>
  <c r="J234" i="50"/>
  <c r="I234" i="50"/>
  <c r="H234" i="50" s="1"/>
  <c r="G234" i="50"/>
  <c r="F234" i="50"/>
  <c r="E234" i="50"/>
  <c r="D234" i="50"/>
  <c r="C234" i="50"/>
  <c r="H233" i="50"/>
  <c r="C233" i="50"/>
  <c r="L232" i="50"/>
  <c r="K232" i="50"/>
  <c r="J232" i="50"/>
  <c r="I232" i="50"/>
  <c r="H232" i="50" s="1"/>
  <c r="G232" i="50"/>
  <c r="F232" i="50"/>
  <c r="E232" i="50"/>
  <c r="D232" i="50"/>
  <c r="C232" i="50"/>
  <c r="L231" i="50"/>
  <c r="K231" i="50"/>
  <c r="J231" i="50"/>
  <c r="I231" i="50"/>
  <c r="H231" i="50" s="1"/>
  <c r="G231" i="50"/>
  <c r="F231" i="50"/>
  <c r="E231" i="50"/>
  <c r="D231" i="50"/>
  <c r="C231" i="50"/>
  <c r="H230" i="50"/>
  <c r="C230" i="50"/>
  <c r="L229" i="50"/>
  <c r="K229" i="50"/>
  <c r="J229" i="50"/>
  <c r="I229" i="50"/>
  <c r="H229" i="50"/>
  <c r="G229" i="50"/>
  <c r="F229" i="50"/>
  <c r="E229" i="50"/>
  <c r="D229" i="50"/>
  <c r="C229" i="50" s="1"/>
  <c r="H228" i="50"/>
  <c r="C228" i="50"/>
  <c r="L227" i="50"/>
  <c r="K227" i="50"/>
  <c r="J227" i="50"/>
  <c r="I227" i="50"/>
  <c r="H227" i="50" s="1"/>
  <c r="G227" i="50"/>
  <c r="F227" i="50"/>
  <c r="E227" i="50"/>
  <c r="D227" i="50"/>
  <c r="C227" i="50"/>
  <c r="H226" i="50"/>
  <c r="C226" i="50"/>
  <c r="H225" i="50"/>
  <c r="C225" i="50"/>
  <c r="L224" i="50"/>
  <c r="K224" i="50"/>
  <c r="J224" i="50"/>
  <c r="I224" i="50"/>
  <c r="H224" i="50" s="1"/>
  <c r="G224" i="50"/>
  <c r="F224" i="50"/>
  <c r="E224" i="50"/>
  <c r="D224" i="50"/>
  <c r="C224" i="50"/>
  <c r="H223" i="50"/>
  <c r="C223" i="50"/>
  <c r="H222" i="50"/>
  <c r="C222" i="50"/>
  <c r="H221" i="50"/>
  <c r="C221" i="50"/>
  <c r="H220" i="50"/>
  <c r="C220" i="50"/>
  <c r="H219" i="50"/>
  <c r="C219" i="50"/>
  <c r="H218" i="50"/>
  <c r="C218" i="50"/>
  <c r="H217" i="50"/>
  <c r="C217" i="50"/>
  <c r="H216" i="50"/>
  <c r="C216" i="50"/>
  <c r="H215" i="50"/>
  <c r="C215" i="50"/>
  <c r="H214" i="50"/>
  <c r="C214" i="50"/>
  <c r="L213" i="50"/>
  <c r="K213" i="50"/>
  <c r="J213" i="50"/>
  <c r="I213" i="50"/>
  <c r="H213" i="50" s="1"/>
  <c r="G213" i="50"/>
  <c r="F213" i="50"/>
  <c r="E213" i="50"/>
  <c r="D213" i="50"/>
  <c r="C213" i="50"/>
  <c r="H212" i="50"/>
  <c r="C212" i="50"/>
  <c r="H211" i="50"/>
  <c r="C211" i="50"/>
  <c r="H210" i="50"/>
  <c r="C210" i="50"/>
  <c r="H209" i="50"/>
  <c r="C209" i="50"/>
  <c r="H208" i="50"/>
  <c r="C208" i="50"/>
  <c r="H207" i="50"/>
  <c r="C207" i="50"/>
  <c r="H206" i="50"/>
  <c r="C206" i="50"/>
  <c r="H205" i="50"/>
  <c r="C205" i="50"/>
  <c r="H204" i="50"/>
  <c r="C204" i="50"/>
  <c r="H203" i="50"/>
  <c r="C203" i="50"/>
  <c r="L202" i="50"/>
  <c r="K202" i="50"/>
  <c r="J202" i="50"/>
  <c r="I202" i="50"/>
  <c r="H202" i="50" s="1"/>
  <c r="G202" i="50"/>
  <c r="F202" i="50"/>
  <c r="E202" i="50"/>
  <c r="D202" i="50"/>
  <c r="C202" i="50"/>
  <c r="L201" i="50"/>
  <c r="K201" i="50"/>
  <c r="J201" i="50"/>
  <c r="I201" i="50"/>
  <c r="H201" i="50" s="1"/>
  <c r="G201" i="50"/>
  <c r="F201" i="50"/>
  <c r="E201" i="50"/>
  <c r="D201" i="50"/>
  <c r="C201" i="50"/>
  <c r="H200" i="50"/>
  <c r="C200" i="50"/>
  <c r="H199" i="50"/>
  <c r="C199" i="50"/>
  <c r="H198" i="50"/>
  <c r="C198" i="50"/>
  <c r="H197" i="50"/>
  <c r="C197" i="50"/>
  <c r="H196" i="50"/>
  <c r="C196" i="50"/>
  <c r="L195" i="50"/>
  <c r="K195" i="50"/>
  <c r="J195" i="50"/>
  <c r="I195" i="50"/>
  <c r="H195" i="50" s="1"/>
  <c r="G195" i="50"/>
  <c r="F195" i="50"/>
  <c r="E195" i="50"/>
  <c r="D195" i="50"/>
  <c r="C195" i="50"/>
  <c r="H194" i="50"/>
  <c r="C194" i="50"/>
  <c r="L193" i="50"/>
  <c r="K193" i="50"/>
  <c r="J193" i="50"/>
  <c r="I193" i="50"/>
  <c r="H193" i="50" s="1"/>
  <c r="G193" i="50"/>
  <c r="F193" i="50"/>
  <c r="E193" i="50"/>
  <c r="D193" i="50"/>
  <c r="C193" i="50"/>
  <c r="L192" i="50"/>
  <c r="K192" i="50"/>
  <c r="J192" i="50"/>
  <c r="I192" i="50"/>
  <c r="H192" i="50" s="1"/>
  <c r="G192" i="50"/>
  <c r="F192" i="50"/>
  <c r="E192" i="50"/>
  <c r="D192" i="50"/>
  <c r="C192" i="50"/>
  <c r="L191" i="50"/>
  <c r="K191" i="50"/>
  <c r="J191" i="50"/>
  <c r="I191" i="50"/>
  <c r="H191" i="50" s="1"/>
  <c r="G191" i="50"/>
  <c r="F191" i="50"/>
  <c r="E191" i="50"/>
  <c r="D191" i="50"/>
  <c r="C191" i="50"/>
  <c r="H190" i="50"/>
  <c r="C190" i="50"/>
  <c r="L189" i="50"/>
  <c r="K189" i="50"/>
  <c r="J189" i="50"/>
  <c r="I189" i="50"/>
  <c r="H189" i="50" s="1"/>
  <c r="G189" i="50"/>
  <c r="F189" i="50"/>
  <c r="E189" i="50"/>
  <c r="D189" i="50"/>
  <c r="C189" i="50"/>
  <c r="L188" i="50"/>
  <c r="K188" i="50"/>
  <c r="J188" i="50"/>
  <c r="I188" i="50"/>
  <c r="H188" i="50" s="1"/>
  <c r="G188" i="50"/>
  <c r="F188" i="50"/>
  <c r="E188" i="50"/>
  <c r="D188" i="50"/>
  <c r="C188" i="50"/>
  <c r="H187" i="50"/>
  <c r="C187" i="50"/>
  <c r="H186" i="50"/>
  <c r="C186" i="50"/>
  <c r="L185" i="50"/>
  <c r="K185" i="50"/>
  <c r="J185" i="50"/>
  <c r="I185" i="50"/>
  <c r="H185" i="50" s="1"/>
  <c r="G185" i="50"/>
  <c r="F185" i="50"/>
  <c r="E185" i="50"/>
  <c r="D185" i="50"/>
  <c r="C185" i="50"/>
  <c r="L184" i="50"/>
  <c r="K184" i="50"/>
  <c r="J184" i="50"/>
  <c r="I184" i="50"/>
  <c r="H184" i="50" s="1"/>
  <c r="G184" i="50"/>
  <c r="F184" i="50"/>
  <c r="E184" i="50"/>
  <c r="D184" i="50"/>
  <c r="C184" i="50"/>
  <c r="H183" i="50"/>
  <c r="C183" i="50"/>
  <c r="H182" i="50"/>
  <c r="C182" i="50"/>
  <c r="L181" i="50"/>
  <c r="K181" i="50"/>
  <c r="J181" i="50"/>
  <c r="I181" i="50"/>
  <c r="H181" i="50" s="1"/>
  <c r="G181" i="50"/>
  <c r="F181" i="50"/>
  <c r="E181" i="50"/>
  <c r="D181" i="50"/>
  <c r="C181" i="50"/>
  <c r="H180" i="50"/>
  <c r="C180" i="50"/>
  <c r="H179" i="50"/>
  <c r="C179" i="50"/>
  <c r="H178" i="50"/>
  <c r="C178" i="50"/>
  <c r="H177" i="50"/>
  <c r="C177" i="50"/>
  <c r="L176" i="50"/>
  <c r="K176" i="50"/>
  <c r="J176" i="50"/>
  <c r="I176" i="50"/>
  <c r="H176" i="50" s="1"/>
  <c r="G176" i="50"/>
  <c r="F176" i="50"/>
  <c r="E176" i="50"/>
  <c r="D176" i="50"/>
  <c r="C176" i="50"/>
  <c r="H175" i="50"/>
  <c r="C175" i="50"/>
  <c r="H174" i="50"/>
  <c r="C174" i="50"/>
  <c r="H173" i="50"/>
  <c r="C173" i="50"/>
  <c r="L172" i="50"/>
  <c r="K172" i="50"/>
  <c r="J172" i="50"/>
  <c r="I172" i="50"/>
  <c r="H172" i="50" s="1"/>
  <c r="G172" i="50"/>
  <c r="F172" i="50"/>
  <c r="E172" i="50"/>
  <c r="D172" i="50"/>
  <c r="C172" i="50"/>
  <c r="L171" i="50"/>
  <c r="K171" i="50"/>
  <c r="J171" i="50"/>
  <c r="I171" i="50"/>
  <c r="H171" i="50" s="1"/>
  <c r="G171" i="50"/>
  <c r="F171" i="50"/>
  <c r="E171" i="50"/>
  <c r="D171" i="50"/>
  <c r="C171" i="50"/>
  <c r="L170" i="50"/>
  <c r="K170" i="50"/>
  <c r="J170" i="50"/>
  <c r="I170" i="50"/>
  <c r="H170" i="50" s="1"/>
  <c r="G170" i="50"/>
  <c r="F170" i="50"/>
  <c r="E170" i="50"/>
  <c r="D170" i="50"/>
  <c r="C170" i="50"/>
  <c r="H169" i="50"/>
  <c r="C169" i="50"/>
  <c r="H168" i="50"/>
  <c r="C168" i="50"/>
  <c r="H167" i="50"/>
  <c r="C167" i="50"/>
  <c r="H166" i="50"/>
  <c r="C166" i="50"/>
  <c r="H165" i="50"/>
  <c r="C165" i="50"/>
  <c r="H164" i="50"/>
  <c r="C164" i="50"/>
  <c r="L163" i="50"/>
  <c r="K163" i="50"/>
  <c r="J163" i="50"/>
  <c r="I163" i="50"/>
  <c r="H163" i="50" s="1"/>
  <c r="G163" i="50"/>
  <c r="F163" i="50"/>
  <c r="E163" i="50"/>
  <c r="D163" i="50"/>
  <c r="C163" i="50"/>
  <c r="L162" i="50"/>
  <c r="K162" i="50"/>
  <c r="J162" i="50"/>
  <c r="I162" i="50"/>
  <c r="H162" i="50" s="1"/>
  <c r="G162" i="50"/>
  <c r="F162" i="50"/>
  <c r="E162" i="50"/>
  <c r="D162" i="50"/>
  <c r="C162" i="50"/>
  <c r="H161" i="50"/>
  <c r="C161" i="50"/>
  <c r="H160" i="50"/>
  <c r="C160" i="50"/>
  <c r="H159" i="50"/>
  <c r="C159" i="50"/>
  <c r="H158" i="50"/>
  <c r="C158" i="50"/>
  <c r="L157" i="50"/>
  <c r="K157" i="50"/>
  <c r="J157" i="50"/>
  <c r="I157" i="50"/>
  <c r="H157" i="50" s="1"/>
  <c r="G157" i="50"/>
  <c r="F157" i="50"/>
  <c r="E157" i="50"/>
  <c r="D157" i="50"/>
  <c r="C157" i="50"/>
  <c r="H156" i="50"/>
  <c r="C156" i="50"/>
  <c r="H155" i="50"/>
  <c r="C155" i="50"/>
  <c r="H154" i="50"/>
  <c r="C154" i="50"/>
  <c r="H153" i="50"/>
  <c r="C153" i="50"/>
  <c r="H152" i="50"/>
  <c r="C152" i="50"/>
  <c r="H151" i="50"/>
  <c r="F151" i="50"/>
  <c r="C151" i="50" s="1"/>
  <c r="H150" i="50"/>
  <c r="C150" i="50"/>
  <c r="H149" i="50"/>
  <c r="C149" i="50"/>
  <c r="L148" i="50"/>
  <c r="K148" i="50"/>
  <c r="J148" i="50"/>
  <c r="I148" i="50"/>
  <c r="H148" i="50"/>
  <c r="G148" i="50"/>
  <c r="F148" i="50"/>
  <c r="E148" i="50"/>
  <c r="D148" i="50"/>
  <c r="C148" i="50" s="1"/>
  <c r="H147" i="50"/>
  <c r="C147" i="50"/>
  <c r="H146" i="50"/>
  <c r="C146" i="50"/>
  <c r="H145" i="50"/>
  <c r="C145" i="50"/>
  <c r="H144" i="50"/>
  <c r="C144" i="50"/>
  <c r="H143" i="50"/>
  <c r="C143" i="50"/>
  <c r="H142" i="50"/>
  <c r="C142" i="50"/>
  <c r="L141" i="50"/>
  <c r="K141" i="50"/>
  <c r="J141" i="50"/>
  <c r="I141" i="50"/>
  <c r="H141" i="50"/>
  <c r="G141" i="50"/>
  <c r="F141" i="50"/>
  <c r="E141" i="50"/>
  <c r="D141" i="50"/>
  <c r="C141" i="50" s="1"/>
  <c r="H140" i="50"/>
  <c r="C140" i="50"/>
  <c r="H139" i="50"/>
  <c r="C139" i="50"/>
  <c r="L138" i="50"/>
  <c r="K138" i="50"/>
  <c r="J138" i="50"/>
  <c r="I138" i="50"/>
  <c r="H138" i="50"/>
  <c r="G138" i="50"/>
  <c r="F138" i="50"/>
  <c r="E138" i="50"/>
  <c r="D138" i="50"/>
  <c r="C138" i="50" s="1"/>
  <c r="H137" i="50"/>
  <c r="C137" i="50"/>
  <c r="H136" i="50"/>
  <c r="C136" i="50"/>
  <c r="H135" i="50"/>
  <c r="C135" i="50"/>
  <c r="H134" i="50"/>
  <c r="C134" i="50"/>
  <c r="L133" i="50"/>
  <c r="K133" i="50"/>
  <c r="J133" i="50"/>
  <c r="I133" i="50"/>
  <c r="H133" i="50"/>
  <c r="G133" i="50"/>
  <c r="F133" i="50"/>
  <c r="E133" i="50"/>
  <c r="D133" i="50"/>
  <c r="C133" i="50" s="1"/>
  <c r="H132" i="50"/>
  <c r="C132" i="50"/>
  <c r="H131" i="50"/>
  <c r="C131" i="50"/>
  <c r="H130" i="50"/>
  <c r="C130" i="50"/>
  <c r="L129" i="50"/>
  <c r="K129" i="50"/>
  <c r="J129" i="50"/>
  <c r="I129" i="50"/>
  <c r="H129" i="50"/>
  <c r="G129" i="50"/>
  <c r="F129" i="50"/>
  <c r="E129" i="50"/>
  <c r="D129" i="50"/>
  <c r="C129" i="50" s="1"/>
  <c r="L128" i="50"/>
  <c r="K128" i="50"/>
  <c r="J128" i="50"/>
  <c r="I128" i="50"/>
  <c r="H128" i="50"/>
  <c r="G128" i="50"/>
  <c r="F128" i="50"/>
  <c r="E128" i="50"/>
  <c r="D128" i="50"/>
  <c r="C128" i="50" s="1"/>
  <c r="H127" i="50"/>
  <c r="C127" i="50"/>
  <c r="L126" i="50"/>
  <c r="K126" i="50"/>
  <c r="J126" i="50"/>
  <c r="I126" i="50"/>
  <c r="H126" i="50"/>
  <c r="G126" i="50"/>
  <c r="F126" i="50"/>
  <c r="E126" i="50"/>
  <c r="D126" i="50"/>
  <c r="C126" i="50"/>
  <c r="H125" i="50"/>
  <c r="C125" i="50"/>
  <c r="H124" i="50"/>
  <c r="C124" i="50"/>
  <c r="H123" i="50"/>
  <c r="C123" i="50"/>
  <c r="H122" i="50"/>
  <c r="C122" i="50"/>
  <c r="H121" i="50"/>
  <c r="C121" i="50"/>
  <c r="L120" i="50"/>
  <c r="K120" i="50"/>
  <c r="J120" i="50"/>
  <c r="I120" i="50"/>
  <c r="H120" i="50"/>
  <c r="G120" i="50"/>
  <c r="F120" i="50"/>
  <c r="E120" i="50"/>
  <c r="D120" i="50"/>
  <c r="C120" i="50" s="1"/>
  <c r="H119" i="50"/>
  <c r="C119" i="50"/>
  <c r="H118" i="50"/>
  <c r="C118" i="50"/>
  <c r="H117" i="50"/>
  <c r="C117" i="50"/>
  <c r="H116" i="50"/>
  <c r="C116" i="50"/>
  <c r="H115" i="50"/>
  <c r="C115" i="50"/>
  <c r="L114" i="50"/>
  <c r="K114" i="50"/>
  <c r="J114" i="50"/>
  <c r="I114" i="50"/>
  <c r="H114" i="50"/>
  <c r="G114" i="50"/>
  <c r="F114" i="50"/>
  <c r="E114" i="50"/>
  <c r="D114" i="50"/>
  <c r="C114" i="50" s="1"/>
  <c r="H113" i="50"/>
  <c r="C113" i="50"/>
  <c r="H112" i="50"/>
  <c r="C112" i="50"/>
  <c r="H111" i="50"/>
  <c r="C111" i="50"/>
  <c r="L110" i="50"/>
  <c r="K110" i="50"/>
  <c r="J110" i="50"/>
  <c r="I110" i="50"/>
  <c r="H110" i="50"/>
  <c r="G110" i="50"/>
  <c r="F110" i="50"/>
  <c r="E110" i="50"/>
  <c r="D110" i="50"/>
  <c r="C110" i="50" s="1"/>
  <c r="H109" i="50"/>
  <c r="C109" i="50"/>
  <c r="H108" i="50"/>
  <c r="C108" i="50"/>
  <c r="H107" i="50"/>
  <c r="C107" i="50"/>
  <c r="H106" i="50"/>
  <c r="C106" i="50"/>
  <c r="H105" i="50"/>
  <c r="C105" i="50"/>
  <c r="H104" i="50"/>
  <c r="C104" i="50"/>
  <c r="H103" i="50"/>
  <c r="C103" i="50"/>
  <c r="H102" i="50"/>
  <c r="C102" i="50"/>
  <c r="L101" i="50"/>
  <c r="K101" i="50"/>
  <c r="J101" i="50"/>
  <c r="I101" i="50"/>
  <c r="H101" i="50"/>
  <c r="G101" i="50"/>
  <c r="F101" i="50"/>
  <c r="E101" i="50"/>
  <c r="D101" i="50"/>
  <c r="C101" i="50" s="1"/>
  <c r="H100" i="50"/>
  <c r="C100" i="50"/>
  <c r="H99" i="50"/>
  <c r="C99" i="50"/>
  <c r="H98" i="50"/>
  <c r="C98" i="50"/>
  <c r="H97" i="50"/>
  <c r="C97" i="50"/>
  <c r="H96" i="50"/>
  <c r="C96" i="50"/>
  <c r="H95" i="50"/>
  <c r="C95" i="50"/>
  <c r="H94" i="50"/>
  <c r="C94" i="50"/>
  <c r="L93" i="50"/>
  <c r="K93" i="50"/>
  <c r="J93" i="50"/>
  <c r="I93" i="50"/>
  <c r="H93" i="50"/>
  <c r="G93" i="50"/>
  <c r="F93" i="50"/>
  <c r="E93" i="50"/>
  <c r="D93" i="50"/>
  <c r="C93" i="50" s="1"/>
  <c r="H92" i="50"/>
  <c r="C92" i="50"/>
  <c r="H91" i="50"/>
  <c r="C91" i="50"/>
  <c r="H90" i="50"/>
  <c r="C90" i="50"/>
  <c r="H89" i="50"/>
  <c r="C89" i="50"/>
  <c r="H88" i="50"/>
  <c r="C88" i="50"/>
  <c r="L87" i="50"/>
  <c r="K87" i="50"/>
  <c r="J87" i="50"/>
  <c r="I87" i="50"/>
  <c r="H87" i="50"/>
  <c r="G87" i="50"/>
  <c r="F87" i="50"/>
  <c r="E87" i="50"/>
  <c r="D87" i="50"/>
  <c r="C87" i="50" s="1"/>
  <c r="H86" i="50"/>
  <c r="C86" i="50"/>
  <c r="H85" i="50"/>
  <c r="C85" i="50"/>
  <c r="H84" i="50"/>
  <c r="C84" i="50"/>
  <c r="H83" i="50"/>
  <c r="C83" i="50"/>
  <c r="L82" i="50"/>
  <c r="K82" i="50"/>
  <c r="J82" i="50"/>
  <c r="I82" i="50"/>
  <c r="H82" i="50"/>
  <c r="G82" i="50"/>
  <c r="F82" i="50"/>
  <c r="E82" i="50"/>
  <c r="D82" i="50"/>
  <c r="C82" i="50" s="1"/>
  <c r="L81" i="50"/>
  <c r="K81" i="50"/>
  <c r="J81" i="50"/>
  <c r="I81" i="50"/>
  <c r="H81" i="50"/>
  <c r="G81" i="50"/>
  <c r="F81" i="50"/>
  <c r="E81" i="50"/>
  <c r="D81" i="50"/>
  <c r="C81" i="50" s="1"/>
  <c r="H80" i="50"/>
  <c r="C80" i="50"/>
  <c r="H79" i="50"/>
  <c r="C79" i="50"/>
  <c r="L78" i="50"/>
  <c r="K78" i="50"/>
  <c r="J78" i="50"/>
  <c r="I78" i="50"/>
  <c r="H78" i="50"/>
  <c r="G78" i="50"/>
  <c r="F78" i="50"/>
  <c r="E78" i="50"/>
  <c r="D78" i="50"/>
  <c r="C78" i="50" s="1"/>
  <c r="H77" i="50"/>
  <c r="C77" i="50"/>
  <c r="H76" i="50"/>
  <c r="C76" i="50"/>
  <c r="L75" i="50"/>
  <c r="K75" i="50"/>
  <c r="J75" i="50"/>
  <c r="I75" i="50"/>
  <c r="H75" i="50"/>
  <c r="G75" i="50"/>
  <c r="F75" i="50"/>
  <c r="E75" i="50"/>
  <c r="D75" i="50"/>
  <c r="C75" i="50" s="1"/>
  <c r="L74" i="50"/>
  <c r="K74" i="50"/>
  <c r="J74" i="50"/>
  <c r="I74" i="50"/>
  <c r="H74" i="50"/>
  <c r="G74" i="50"/>
  <c r="F74" i="50"/>
  <c r="E74" i="50"/>
  <c r="D74" i="50"/>
  <c r="C74" i="50" s="1"/>
  <c r="L73" i="50"/>
  <c r="K73" i="50"/>
  <c r="J73" i="50"/>
  <c r="I73" i="50"/>
  <c r="H73" i="50"/>
  <c r="G73" i="50"/>
  <c r="F73" i="50"/>
  <c r="E73" i="50"/>
  <c r="D73" i="50"/>
  <c r="C73" i="50" s="1"/>
  <c r="H72" i="50"/>
  <c r="C72" i="50"/>
  <c r="H71" i="50"/>
  <c r="C71" i="50"/>
  <c r="H70" i="50"/>
  <c r="C70" i="50"/>
  <c r="H69" i="50"/>
  <c r="C69" i="50"/>
  <c r="L68" i="50"/>
  <c r="K68" i="50"/>
  <c r="J68" i="50"/>
  <c r="I68" i="50"/>
  <c r="H68" i="50"/>
  <c r="G68" i="50"/>
  <c r="F68" i="50"/>
  <c r="E68" i="50"/>
  <c r="D68" i="50"/>
  <c r="C68" i="50" s="1"/>
  <c r="H67" i="50"/>
  <c r="C67" i="50"/>
  <c r="L66" i="50"/>
  <c r="K66" i="50"/>
  <c r="J66" i="50"/>
  <c r="I66" i="50"/>
  <c r="H66" i="50"/>
  <c r="G66" i="50"/>
  <c r="F66" i="50"/>
  <c r="E66" i="50"/>
  <c r="D66" i="50"/>
  <c r="C66" i="50" s="1"/>
  <c r="H65" i="50"/>
  <c r="C65" i="50"/>
  <c r="H64" i="50"/>
  <c r="C64" i="50"/>
  <c r="H63" i="50"/>
  <c r="C63" i="50"/>
  <c r="H62" i="50"/>
  <c r="C62" i="50"/>
  <c r="H61" i="50"/>
  <c r="C61" i="50"/>
  <c r="H60" i="50"/>
  <c r="C60" i="50"/>
  <c r="H59" i="50"/>
  <c r="C59" i="50"/>
  <c r="H58" i="50"/>
  <c r="C58" i="50"/>
  <c r="L57" i="50"/>
  <c r="K57" i="50"/>
  <c r="J57" i="50"/>
  <c r="I57" i="50"/>
  <c r="H57" i="50"/>
  <c r="G57" i="50"/>
  <c r="F57" i="50"/>
  <c r="E57" i="50"/>
  <c r="D57" i="50"/>
  <c r="C57" i="50" s="1"/>
  <c r="H56" i="50"/>
  <c r="C56" i="50"/>
  <c r="H55" i="50"/>
  <c r="C55" i="50"/>
  <c r="L54" i="50"/>
  <c r="K54" i="50"/>
  <c r="J54" i="50"/>
  <c r="I54" i="50"/>
  <c r="H54" i="50"/>
  <c r="G54" i="50"/>
  <c r="F54" i="50"/>
  <c r="E54" i="50"/>
  <c r="D54" i="50"/>
  <c r="C54" i="50" s="1"/>
  <c r="L53" i="50"/>
  <c r="K53" i="50"/>
  <c r="J53" i="50"/>
  <c r="I53" i="50"/>
  <c r="H53" i="50"/>
  <c r="G53" i="50"/>
  <c r="F53" i="50"/>
  <c r="E53" i="50"/>
  <c r="D53" i="50"/>
  <c r="C53" i="50" s="1"/>
  <c r="L52" i="50"/>
  <c r="K52" i="50"/>
  <c r="J52" i="50"/>
  <c r="I52" i="50"/>
  <c r="H52" i="50"/>
  <c r="G52" i="50"/>
  <c r="F52" i="50"/>
  <c r="E52" i="50"/>
  <c r="D52" i="50"/>
  <c r="C52" i="50" s="1"/>
  <c r="L51" i="50"/>
  <c r="K51" i="50"/>
  <c r="J51" i="50"/>
  <c r="I51" i="50"/>
  <c r="H51" i="50"/>
  <c r="G51" i="50"/>
  <c r="F51" i="50"/>
  <c r="E51" i="50"/>
  <c r="D51" i="50"/>
  <c r="C51" i="50" s="1"/>
  <c r="L50" i="50"/>
  <c r="K50" i="50"/>
  <c r="J50" i="50"/>
  <c r="I50" i="50"/>
  <c r="H50" i="50"/>
  <c r="G50" i="50"/>
  <c r="F50" i="50"/>
  <c r="E50" i="50"/>
  <c r="E300" i="50" s="1"/>
  <c r="D50" i="50"/>
  <c r="C50" i="50" s="1"/>
  <c r="L49" i="50"/>
  <c r="K49" i="50"/>
  <c r="J49" i="50"/>
  <c r="I49" i="50"/>
  <c r="H49" i="50"/>
  <c r="G49" i="50"/>
  <c r="F49" i="50"/>
  <c r="E49" i="50"/>
  <c r="D49" i="50"/>
  <c r="C49" i="50" s="1"/>
  <c r="H46" i="50"/>
  <c r="C46" i="50"/>
  <c r="H45" i="50"/>
  <c r="C45" i="50"/>
  <c r="L44" i="50"/>
  <c r="L300" i="50" s="1"/>
  <c r="G44" i="50"/>
  <c r="G300" i="50" s="1"/>
  <c r="H43" i="50"/>
  <c r="C43" i="50"/>
  <c r="I42" i="50"/>
  <c r="H42" i="50" s="1"/>
  <c r="D42" i="50"/>
  <c r="C42" i="50" s="1"/>
  <c r="H41" i="50"/>
  <c r="C41" i="50"/>
  <c r="H40" i="50"/>
  <c r="C40" i="50"/>
  <c r="H39" i="50"/>
  <c r="C39" i="50"/>
  <c r="H38" i="50"/>
  <c r="C38" i="50"/>
  <c r="K37" i="50"/>
  <c r="H37" i="50" s="1"/>
  <c r="F37" i="50"/>
  <c r="C37" i="50" s="1"/>
  <c r="H36" i="50"/>
  <c r="C36" i="50"/>
  <c r="H35" i="50"/>
  <c r="C35" i="50"/>
  <c r="K34" i="50"/>
  <c r="H34" i="50" s="1"/>
  <c r="F34" i="50"/>
  <c r="C34" i="50" s="1"/>
  <c r="H33" i="50"/>
  <c r="C33" i="50"/>
  <c r="K32" i="50"/>
  <c r="H32" i="50" s="1"/>
  <c r="F32" i="50"/>
  <c r="C32" i="50" s="1"/>
  <c r="H31" i="50"/>
  <c r="C31" i="50"/>
  <c r="H30" i="50"/>
  <c r="C30" i="50"/>
  <c r="H29" i="50"/>
  <c r="C29" i="50"/>
  <c r="K28" i="50"/>
  <c r="H28" i="50" s="1"/>
  <c r="F28" i="50"/>
  <c r="C28" i="50" s="1"/>
  <c r="K27" i="50"/>
  <c r="K300" i="50" s="1"/>
  <c r="F27" i="50"/>
  <c r="F300" i="50" s="1"/>
  <c r="H26" i="50"/>
  <c r="C26" i="50"/>
  <c r="J25" i="50"/>
  <c r="I25" i="50"/>
  <c r="H25" i="50"/>
  <c r="D25" i="50"/>
  <c r="C25" i="50"/>
  <c r="H24" i="50"/>
  <c r="C24" i="50"/>
  <c r="H23" i="50"/>
  <c r="C23" i="50"/>
  <c r="L22" i="50"/>
  <c r="L303" i="50" s="1"/>
  <c r="L302" i="50" s="1"/>
  <c r="K22" i="50"/>
  <c r="K303" i="50" s="1"/>
  <c r="K302" i="50" s="1"/>
  <c r="J22" i="50"/>
  <c r="J303" i="50" s="1"/>
  <c r="J302" i="50" s="1"/>
  <c r="I22" i="50"/>
  <c r="I303" i="50" s="1"/>
  <c r="I302" i="50" s="1"/>
  <c r="G22" i="50"/>
  <c r="G303" i="50" s="1"/>
  <c r="G302" i="50" s="1"/>
  <c r="F22" i="50"/>
  <c r="F303" i="50" s="1"/>
  <c r="F302" i="50" s="1"/>
  <c r="E22" i="50"/>
  <c r="E303" i="50" s="1"/>
  <c r="E302" i="50" s="1"/>
  <c r="D22" i="50"/>
  <c r="D303" i="50" s="1"/>
  <c r="D302" i="50" s="1"/>
  <c r="C22" i="50"/>
  <c r="L21" i="50"/>
  <c r="K21" i="50"/>
  <c r="J21" i="50"/>
  <c r="I21" i="50"/>
  <c r="H21" i="50" s="1"/>
  <c r="G21" i="50"/>
  <c r="F21" i="50"/>
  <c r="E21" i="50"/>
  <c r="D21" i="50"/>
  <c r="C21" i="50"/>
  <c r="H315" i="49"/>
  <c r="C315" i="49"/>
  <c r="H313" i="49"/>
  <c r="C313" i="49"/>
  <c r="H311" i="49"/>
  <c r="C311" i="49"/>
  <c r="H310" i="49"/>
  <c r="C310" i="49"/>
  <c r="H309" i="49"/>
  <c r="C309" i="49"/>
  <c r="H308" i="49"/>
  <c r="C308" i="49"/>
  <c r="H307" i="49"/>
  <c r="C307" i="49"/>
  <c r="H306" i="49"/>
  <c r="C306" i="49"/>
  <c r="L305" i="49"/>
  <c r="K305" i="49"/>
  <c r="J305" i="49"/>
  <c r="I305" i="49"/>
  <c r="H305" i="49"/>
  <c r="G305" i="49"/>
  <c r="F305" i="49"/>
  <c r="E305" i="49"/>
  <c r="D305" i="49"/>
  <c r="C305" i="49"/>
  <c r="H297" i="49"/>
  <c r="C297" i="49"/>
  <c r="H296" i="49"/>
  <c r="C296" i="49"/>
  <c r="L295" i="49"/>
  <c r="L298" i="49" s="1"/>
  <c r="K295" i="49"/>
  <c r="K298" i="49" s="1"/>
  <c r="J295" i="49"/>
  <c r="J298" i="49" s="1"/>
  <c r="I295" i="49"/>
  <c r="I298" i="49" s="1"/>
  <c r="H295" i="49"/>
  <c r="G295" i="49"/>
  <c r="G298" i="49" s="1"/>
  <c r="F295" i="49"/>
  <c r="F298" i="49" s="1"/>
  <c r="E295" i="49"/>
  <c r="E298" i="49" s="1"/>
  <c r="D295" i="49"/>
  <c r="D298" i="49" s="1"/>
  <c r="H294" i="49"/>
  <c r="C294" i="49"/>
  <c r="H293" i="49"/>
  <c r="C293" i="49"/>
  <c r="H292" i="49"/>
  <c r="C292" i="49"/>
  <c r="H291" i="49"/>
  <c r="C291" i="49"/>
  <c r="L290" i="49"/>
  <c r="K290" i="49"/>
  <c r="J290" i="49"/>
  <c r="I290" i="49"/>
  <c r="H290" i="49"/>
  <c r="G290" i="49"/>
  <c r="F290" i="49"/>
  <c r="E290" i="49"/>
  <c r="D290" i="49"/>
  <c r="C290" i="49" s="1"/>
  <c r="H289" i="49"/>
  <c r="C289" i="49"/>
  <c r="H288" i="49"/>
  <c r="C288" i="49"/>
  <c r="H287" i="49"/>
  <c r="C287" i="49"/>
  <c r="L286" i="49"/>
  <c r="K286" i="49"/>
  <c r="J286" i="49"/>
  <c r="I286" i="49"/>
  <c r="H286" i="49"/>
  <c r="G286" i="49"/>
  <c r="F286" i="49"/>
  <c r="E286" i="49"/>
  <c r="D286" i="49"/>
  <c r="C286" i="49" s="1"/>
  <c r="H285" i="49"/>
  <c r="C285" i="49"/>
  <c r="L284" i="49"/>
  <c r="K284" i="49"/>
  <c r="J284" i="49"/>
  <c r="I284" i="49"/>
  <c r="H284" i="49"/>
  <c r="G284" i="49"/>
  <c r="F284" i="49"/>
  <c r="E284" i="49"/>
  <c r="D284" i="49"/>
  <c r="C284" i="49" s="1"/>
  <c r="L283" i="49"/>
  <c r="K283" i="49"/>
  <c r="J283" i="49"/>
  <c r="I283" i="49"/>
  <c r="H283" i="49"/>
  <c r="G283" i="49"/>
  <c r="F283" i="49"/>
  <c r="E283" i="49"/>
  <c r="D283" i="49"/>
  <c r="C283" i="49" s="1"/>
  <c r="H282" i="49"/>
  <c r="C282" i="49"/>
  <c r="H281" i="49"/>
  <c r="C281" i="49"/>
  <c r="H280" i="49"/>
  <c r="C280" i="49"/>
  <c r="L279" i="49"/>
  <c r="K279" i="49"/>
  <c r="J279" i="49"/>
  <c r="I279" i="49"/>
  <c r="H279" i="49"/>
  <c r="G279" i="49"/>
  <c r="F279" i="49"/>
  <c r="E279" i="49"/>
  <c r="D279" i="49"/>
  <c r="C279" i="49" s="1"/>
  <c r="H278" i="49"/>
  <c r="C278" i="49"/>
  <c r="H277" i="49"/>
  <c r="C277" i="49"/>
  <c r="H276" i="49"/>
  <c r="C276" i="49"/>
  <c r="L275" i="49"/>
  <c r="K275" i="49"/>
  <c r="J275" i="49"/>
  <c r="I275" i="49"/>
  <c r="H275" i="49"/>
  <c r="G275" i="49"/>
  <c r="F275" i="49"/>
  <c r="E275" i="49"/>
  <c r="D275" i="49"/>
  <c r="C275" i="49" s="1"/>
  <c r="L274" i="49"/>
  <c r="K274" i="49"/>
  <c r="J274" i="49"/>
  <c r="I274" i="49"/>
  <c r="H274" i="49"/>
  <c r="G274" i="49"/>
  <c r="F274" i="49"/>
  <c r="E274" i="49"/>
  <c r="D274" i="49"/>
  <c r="C274" i="49" s="1"/>
  <c r="H273" i="49"/>
  <c r="C273" i="49"/>
  <c r="H272" i="49"/>
  <c r="C272" i="49"/>
  <c r="H271" i="49"/>
  <c r="C271" i="49"/>
  <c r="L270" i="49"/>
  <c r="K270" i="49"/>
  <c r="J270" i="49"/>
  <c r="I270" i="49"/>
  <c r="H270" i="49"/>
  <c r="G270" i="49"/>
  <c r="F270" i="49"/>
  <c r="E270" i="49"/>
  <c r="D270" i="49"/>
  <c r="C270" i="49" s="1"/>
  <c r="H269" i="49"/>
  <c r="C269" i="49"/>
  <c r="H268" i="49"/>
  <c r="C268" i="49"/>
  <c r="L267" i="49"/>
  <c r="K267" i="49"/>
  <c r="J267" i="49"/>
  <c r="I267" i="49"/>
  <c r="H267" i="49" s="1"/>
  <c r="G267" i="49"/>
  <c r="F267" i="49"/>
  <c r="E267" i="49"/>
  <c r="D267" i="49"/>
  <c r="C267" i="49"/>
  <c r="L266" i="49"/>
  <c r="K266" i="49"/>
  <c r="J266" i="49"/>
  <c r="I266" i="49"/>
  <c r="H266" i="49" s="1"/>
  <c r="G266" i="49"/>
  <c r="F266" i="49"/>
  <c r="E266" i="49"/>
  <c r="D266" i="49"/>
  <c r="C266" i="49"/>
  <c r="H265" i="49"/>
  <c r="C265" i="49"/>
  <c r="H264" i="49"/>
  <c r="C264" i="49"/>
  <c r="H263" i="49"/>
  <c r="C263" i="49"/>
  <c r="L262" i="49"/>
  <c r="K262" i="49"/>
  <c r="J262" i="49"/>
  <c r="I262" i="49"/>
  <c r="H262" i="49" s="1"/>
  <c r="G262" i="49"/>
  <c r="F262" i="49"/>
  <c r="E262" i="49"/>
  <c r="D262" i="49"/>
  <c r="C262" i="49"/>
  <c r="H261" i="49"/>
  <c r="C261" i="49"/>
  <c r="H260" i="49"/>
  <c r="C260" i="49"/>
  <c r="H259" i="49"/>
  <c r="C259" i="49"/>
  <c r="L258" i="49"/>
  <c r="K258" i="49"/>
  <c r="J258" i="49"/>
  <c r="I258" i="49"/>
  <c r="H258" i="49" s="1"/>
  <c r="G258" i="49"/>
  <c r="F258" i="49"/>
  <c r="E258" i="49"/>
  <c r="D258" i="49"/>
  <c r="C258" i="49"/>
  <c r="L257" i="49"/>
  <c r="K257" i="49"/>
  <c r="J257" i="49"/>
  <c r="I257" i="49"/>
  <c r="H257" i="49" s="1"/>
  <c r="G257" i="49"/>
  <c r="F257" i="49"/>
  <c r="E257" i="49"/>
  <c r="D257" i="49"/>
  <c r="C257" i="49"/>
  <c r="H256" i="49"/>
  <c r="C256" i="49"/>
  <c r="H255" i="49"/>
  <c r="C255" i="49"/>
  <c r="H254" i="49"/>
  <c r="C254" i="49"/>
  <c r="H253" i="49"/>
  <c r="C253" i="49"/>
  <c r="H252" i="49"/>
  <c r="C252" i="49"/>
  <c r="L251" i="49"/>
  <c r="K251" i="49"/>
  <c r="J251" i="49"/>
  <c r="I251" i="49"/>
  <c r="H251" i="49" s="1"/>
  <c r="G251" i="49"/>
  <c r="F251" i="49"/>
  <c r="E251" i="49"/>
  <c r="D251" i="49"/>
  <c r="C251" i="49"/>
  <c r="L250" i="49"/>
  <c r="K250" i="49"/>
  <c r="J250" i="49"/>
  <c r="I250" i="49"/>
  <c r="H250" i="49" s="1"/>
  <c r="G250" i="49"/>
  <c r="F250" i="49"/>
  <c r="E250" i="49"/>
  <c r="D250" i="49"/>
  <c r="C250" i="49"/>
  <c r="H249" i="49"/>
  <c r="C249" i="49"/>
  <c r="H248" i="49"/>
  <c r="C248" i="49"/>
  <c r="H247" i="49"/>
  <c r="C247" i="49"/>
  <c r="H246" i="49"/>
  <c r="C246" i="49"/>
  <c r="L245" i="49"/>
  <c r="K245" i="49"/>
  <c r="J245" i="49"/>
  <c r="I245" i="49"/>
  <c r="H245" i="49" s="1"/>
  <c r="G245" i="49"/>
  <c r="F245" i="49"/>
  <c r="E245" i="49"/>
  <c r="D245" i="49"/>
  <c r="C245" i="49"/>
  <c r="H244" i="49"/>
  <c r="C244" i="49"/>
  <c r="H243" i="49"/>
  <c r="C243" i="49"/>
  <c r="H242" i="49"/>
  <c r="C242" i="49"/>
  <c r="H241" i="49"/>
  <c r="C241" i="49"/>
  <c r="H240" i="49"/>
  <c r="C240" i="49"/>
  <c r="H239" i="49"/>
  <c r="C239" i="49"/>
  <c r="H238" i="49"/>
  <c r="C238" i="49"/>
  <c r="L237" i="49"/>
  <c r="K237" i="49"/>
  <c r="J237" i="49"/>
  <c r="I237" i="49"/>
  <c r="H237" i="49" s="1"/>
  <c r="G237" i="49"/>
  <c r="F237" i="49"/>
  <c r="E237" i="49"/>
  <c r="D237" i="49"/>
  <c r="C237" i="49"/>
  <c r="H236" i="49"/>
  <c r="C236" i="49"/>
  <c r="H235" i="49"/>
  <c r="C235" i="49"/>
  <c r="L234" i="49"/>
  <c r="K234" i="49"/>
  <c r="J234" i="49"/>
  <c r="I234" i="49"/>
  <c r="H234" i="49" s="1"/>
  <c r="G234" i="49"/>
  <c r="F234" i="49"/>
  <c r="E234" i="49"/>
  <c r="D234" i="49"/>
  <c r="C234" i="49"/>
  <c r="H233" i="49"/>
  <c r="C233" i="49"/>
  <c r="L232" i="49"/>
  <c r="K232" i="49"/>
  <c r="J232" i="49"/>
  <c r="I232" i="49"/>
  <c r="H232" i="49" s="1"/>
  <c r="G232" i="49"/>
  <c r="F232" i="49"/>
  <c r="E232" i="49"/>
  <c r="D232" i="49"/>
  <c r="C232" i="49"/>
  <c r="L231" i="49"/>
  <c r="K231" i="49"/>
  <c r="J231" i="49"/>
  <c r="I231" i="49"/>
  <c r="H231" i="49"/>
  <c r="G231" i="49"/>
  <c r="F231" i="49"/>
  <c r="E231" i="49"/>
  <c r="D231" i="49"/>
  <c r="C231" i="49" s="1"/>
  <c r="H230" i="49"/>
  <c r="C230" i="49"/>
  <c r="L229" i="49"/>
  <c r="K229" i="49"/>
  <c r="J229" i="49"/>
  <c r="I229" i="49"/>
  <c r="H229" i="49"/>
  <c r="G229" i="49"/>
  <c r="F229" i="49"/>
  <c r="E229" i="49"/>
  <c r="D229" i="49"/>
  <c r="C229" i="49" s="1"/>
  <c r="H228" i="49"/>
  <c r="C228" i="49"/>
  <c r="L227" i="49"/>
  <c r="K227" i="49"/>
  <c r="J227" i="49"/>
  <c r="I227" i="49"/>
  <c r="H227" i="49"/>
  <c r="G227" i="49"/>
  <c r="F227" i="49"/>
  <c r="E227" i="49"/>
  <c r="D227" i="49"/>
  <c r="C227" i="49" s="1"/>
  <c r="H226" i="49"/>
  <c r="C226" i="49"/>
  <c r="H225" i="49"/>
  <c r="C225" i="49"/>
  <c r="L224" i="49"/>
  <c r="K224" i="49"/>
  <c r="J224" i="49"/>
  <c r="I224" i="49"/>
  <c r="H224" i="49"/>
  <c r="G224" i="49"/>
  <c r="F224" i="49"/>
  <c r="E224" i="49"/>
  <c r="D224" i="49"/>
  <c r="C224" i="49" s="1"/>
  <c r="H223" i="49"/>
  <c r="C223" i="49"/>
  <c r="H222" i="49"/>
  <c r="C222" i="49"/>
  <c r="H221" i="49"/>
  <c r="C221" i="49"/>
  <c r="H220" i="49"/>
  <c r="C220" i="49"/>
  <c r="H219" i="49"/>
  <c r="C219" i="49"/>
  <c r="H218" i="49"/>
  <c r="C218" i="49"/>
  <c r="H217" i="49"/>
  <c r="C217" i="49"/>
  <c r="H216" i="49"/>
  <c r="C216" i="49"/>
  <c r="H215" i="49"/>
  <c r="C215" i="49"/>
  <c r="H214" i="49"/>
  <c r="C214" i="49"/>
  <c r="L213" i="49"/>
  <c r="K213" i="49"/>
  <c r="J213" i="49"/>
  <c r="I213" i="49"/>
  <c r="H213" i="49" s="1"/>
  <c r="G213" i="49"/>
  <c r="F213" i="49"/>
  <c r="E213" i="49"/>
  <c r="D213" i="49"/>
  <c r="C213" i="49"/>
  <c r="H212" i="49"/>
  <c r="C212" i="49"/>
  <c r="H211" i="49"/>
  <c r="C211" i="49"/>
  <c r="H210" i="49"/>
  <c r="C210" i="49"/>
  <c r="H209" i="49"/>
  <c r="C209" i="49"/>
  <c r="H208" i="49"/>
  <c r="C208" i="49"/>
  <c r="H207" i="49"/>
  <c r="C207" i="49"/>
  <c r="H206" i="49"/>
  <c r="C206" i="49"/>
  <c r="H205" i="49"/>
  <c r="C205" i="49"/>
  <c r="H204" i="49"/>
  <c r="C204" i="49"/>
  <c r="H203" i="49"/>
  <c r="C203" i="49"/>
  <c r="L202" i="49"/>
  <c r="K202" i="49"/>
  <c r="J202" i="49"/>
  <c r="I202" i="49"/>
  <c r="H202" i="49" s="1"/>
  <c r="G202" i="49"/>
  <c r="F202" i="49"/>
  <c r="E202" i="49"/>
  <c r="D202" i="49"/>
  <c r="C202" i="49"/>
  <c r="L201" i="49"/>
  <c r="K201" i="49"/>
  <c r="J201" i="49"/>
  <c r="I201" i="49"/>
  <c r="H201" i="49" s="1"/>
  <c r="G201" i="49"/>
  <c r="F201" i="49"/>
  <c r="E201" i="49"/>
  <c r="D201" i="49"/>
  <c r="C201" i="49"/>
  <c r="H200" i="49"/>
  <c r="C200" i="49"/>
  <c r="H199" i="49"/>
  <c r="C199" i="49"/>
  <c r="H198" i="49"/>
  <c r="C198" i="49"/>
  <c r="H197" i="49"/>
  <c r="C197" i="49"/>
  <c r="H196" i="49"/>
  <c r="C196" i="49"/>
  <c r="L195" i="49"/>
  <c r="K195" i="49"/>
  <c r="J195" i="49"/>
  <c r="I195" i="49"/>
  <c r="H195" i="49" s="1"/>
  <c r="G195" i="49"/>
  <c r="F195" i="49"/>
  <c r="E195" i="49"/>
  <c r="D195" i="49"/>
  <c r="C195" i="49"/>
  <c r="H194" i="49"/>
  <c r="C194" i="49"/>
  <c r="L193" i="49"/>
  <c r="K193" i="49"/>
  <c r="J193" i="49"/>
  <c r="I193" i="49"/>
  <c r="H193" i="49" s="1"/>
  <c r="G193" i="49"/>
  <c r="F193" i="49"/>
  <c r="E193" i="49"/>
  <c r="D193" i="49"/>
  <c r="C193" i="49"/>
  <c r="L192" i="49"/>
  <c r="K192" i="49"/>
  <c r="J192" i="49"/>
  <c r="I192" i="49"/>
  <c r="H192" i="49" s="1"/>
  <c r="G192" i="49"/>
  <c r="F192" i="49"/>
  <c r="E192" i="49"/>
  <c r="D192" i="49"/>
  <c r="C192" i="49"/>
  <c r="L191" i="49"/>
  <c r="K191" i="49"/>
  <c r="J191" i="49"/>
  <c r="I191" i="49"/>
  <c r="H191" i="49" s="1"/>
  <c r="G191" i="49"/>
  <c r="F191" i="49"/>
  <c r="E191" i="49"/>
  <c r="D191" i="49"/>
  <c r="C191" i="49"/>
  <c r="H190" i="49"/>
  <c r="C190" i="49"/>
  <c r="L189" i="49"/>
  <c r="K189" i="49"/>
  <c r="J189" i="49"/>
  <c r="I189" i="49"/>
  <c r="H189" i="49" s="1"/>
  <c r="G189" i="49"/>
  <c r="F189" i="49"/>
  <c r="E189" i="49"/>
  <c r="D189" i="49"/>
  <c r="C189" i="49"/>
  <c r="L188" i="49"/>
  <c r="K188" i="49"/>
  <c r="J188" i="49"/>
  <c r="I188" i="49"/>
  <c r="H188" i="49" s="1"/>
  <c r="G188" i="49"/>
  <c r="F188" i="49"/>
  <c r="E188" i="49"/>
  <c r="D188" i="49"/>
  <c r="C188" i="49"/>
  <c r="H187" i="49"/>
  <c r="C187" i="49"/>
  <c r="H186" i="49"/>
  <c r="C186" i="49"/>
  <c r="L185" i="49"/>
  <c r="K185" i="49"/>
  <c r="J185" i="49"/>
  <c r="I185" i="49"/>
  <c r="H185" i="49" s="1"/>
  <c r="G185" i="49"/>
  <c r="F185" i="49"/>
  <c r="E185" i="49"/>
  <c r="D185" i="49"/>
  <c r="C185" i="49"/>
  <c r="L184" i="49"/>
  <c r="K184" i="49"/>
  <c r="J184" i="49"/>
  <c r="I184" i="49"/>
  <c r="H184" i="49" s="1"/>
  <c r="G184" i="49"/>
  <c r="F184" i="49"/>
  <c r="E184" i="49"/>
  <c r="D184" i="49"/>
  <c r="C184" i="49"/>
  <c r="H183" i="49"/>
  <c r="C183" i="49"/>
  <c r="H182" i="49"/>
  <c r="C182" i="49"/>
  <c r="L181" i="49"/>
  <c r="K181" i="49"/>
  <c r="J181" i="49"/>
  <c r="I181" i="49"/>
  <c r="H181" i="49" s="1"/>
  <c r="G181" i="49"/>
  <c r="F181" i="49"/>
  <c r="E181" i="49"/>
  <c r="D181" i="49"/>
  <c r="C181" i="49"/>
  <c r="H180" i="49"/>
  <c r="C180" i="49"/>
  <c r="H179" i="49"/>
  <c r="C179" i="49"/>
  <c r="H178" i="49"/>
  <c r="C178" i="49"/>
  <c r="H177" i="49"/>
  <c r="C177" i="49"/>
  <c r="L176" i="49"/>
  <c r="K176" i="49"/>
  <c r="J176" i="49"/>
  <c r="I176" i="49"/>
  <c r="H176" i="49" s="1"/>
  <c r="G176" i="49"/>
  <c r="F176" i="49"/>
  <c r="E176" i="49"/>
  <c r="D176" i="49"/>
  <c r="C176" i="49"/>
  <c r="H175" i="49"/>
  <c r="C175" i="49"/>
  <c r="H174" i="49"/>
  <c r="C174" i="49"/>
  <c r="H173" i="49"/>
  <c r="C173" i="49"/>
  <c r="L172" i="49"/>
  <c r="K172" i="49"/>
  <c r="J172" i="49"/>
  <c r="I172" i="49"/>
  <c r="H172" i="49" s="1"/>
  <c r="G172" i="49"/>
  <c r="F172" i="49"/>
  <c r="E172" i="49"/>
  <c r="D172" i="49"/>
  <c r="C172" i="49"/>
  <c r="L171" i="49"/>
  <c r="K171" i="49"/>
  <c r="J171" i="49"/>
  <c r="I171" i="49"/>
  <c r="H171" i="49" s="1"/>
  <c r="G171" i="49"/>
  <c r="F171" i="49"/>
  <c r="E171" i="49"/>
  <c r="D171" i="49"/>
  <c r="C171" i="49"/>
  <c r="L170" i="49"/>
  <c r="K170" i="49"/>
  <c r="J170" i="49"/>
  <c r="I170" i="49"/>
  <c r="H170" i="49" s="1"/>
  <c r="G170" i="49"/>
  <c r="F170" i="49"/>
  <c r="E170" i="49"/>
  <c r="D170" i="49"/>
  <c r="C170" i="49"/>
  <c r="H169" i="49"/>
  <c r="C169" i="49"/>
  <c r="H168" i="49"/>
  <c r="C168" i="49"/>
  <c r="H167" i="49"/>
  <c r="C167" i="49"/>
  <c r="H166" i="49"/>
  <c r="C166" i="49"/>
  <c r="H165" i="49"/>
  <c r="C165" i="49"/>
  <c r="H164" i="49"/>
  <c r="C164" i="49"/>
  <c r="L163" i="49"/>
  <c r="K163" i="49"/>
  <c r="J163" i="49"/>
  <c r="I163" i="49"/>
  <c r="H163" i="49" s="1"/>
  <c r="G163" i="49"/>
  <c r="F163" i="49"/>
  <c r="E163" i="49"/>
  <c r="D163" i="49"/>
  <c r="C163" i="49"/>
  <c r="L162" i="49"/>
  <c r="K162" i="49"/>
  <c r="J162" i="49"/>
  <c r="I162" i="49"/>
  <c r="H162" i="49" s="1"/>
  <c r="G162" i="49"/>
  <c r="F162" i="49"/>
  <c r="E162" i="49"/>
  <c r="D162" i="49"/>
  <c r="C162" i="49"/>
  <c r="H161" i="49"/>
  <c r="C161" i="49"/>
  <c r="H160" i="49"/>
  <c r="C160" i="49"/>
  <c r="H159" i="49"/>
  <c r="C159" i="49"/>
  <c r="H158" i="49"/>
  <c r="C158" i="49"/>
  <c r="L157" i="49"/>
  <c r="K157" i="49"/>
  <c r="J157" i="49"/>
  <c r="I157" i="49"/>
  <c r="H157" i="49" s="1"/>
  <c r="G157" i="49"/>
  <c r="F157" i="49"/>
  <c r="E157" i="49"/>
  <c r="D157" i="49"/>
  <c r="C157" i="49"/>
  <c r="H156" i="49"/>
  <c r="C156" i="49"/>
  <c r="H155" i="49"/>
  <c r="C155" i="49"/>
  <c r="H154" i="49"/>
  <c r="C154" i="49"/>
  <c r="H153" i="49"/>
  <c r="C153" i="49"/>
  <c r="H152" i="49"/>
  <c r="C152" i="49"/>
  <c r="H151" i="49"/>
  <c r="C151" i="49"/>
  <c r="H150" i="49"/>
  <c r="C150" i="49"/>
  <c r="H149" i="49"/>
  <c r="C149" i="49"/>
  <c r="L148" i="49"/>
  <c r="K148" i="49"/>
  <c r="J148" i="49"/>
  <c r="I148" i="49"/>
  <c r="H148" i="49" s="1"/>
  <c r="G148" i="49"/>
  <c r="F148" i="49"/>
  <c r="E148" i="49"/>
  <c r="D148" i="49"/>
  <c r="C148" i="49"/>
  <c r="H147" i="49"/>
  <c r="C147" i="49"/>
  <c r="H146" i="49"/>
  <c r="C146" i="49"/>
  <c r="H145" i="49"/>
  <c r="C145" i="49"/>
  <c r="H144" i="49"/>
  <c r="C144" i="49"/>
  <c r="H143" i="49"/>
  <c r="C143" i="49"/>
  <c r="H142" i="49"/>
  <c r="C142" i="49"/>
  <c r="L141" i="49"/>
  <c r="K141" i="49"/>
  <c r="J141" i="49"/>
  <c r="I141" i="49"/>
  <c r="H141" i="49" s="1"/>
  <c r="G141" i="49"/>
  <c r="F141" i="49"/>
  <c r="E141" i="49"/>
  <c r="D141" i="49"/>
  <c r="C141" i="49"/>
  <c r="H140" i="49"/>
  <c r="C140" i="49"/>
  <c r="H139" i="49"/>
  <c r="C139" i="49"/>
  <c r="L138" i="49"/>
  <c r="K138" i="49"/>
  <c r="J138" i="49"/>
  <c r="I138" i="49"/>
  <c r="H138" i="49" s="1"/>
  <c r="G138" i="49"/>
  <c r="F138" i="49"/>
  <c r="E138" i="49"/>
  <c r="D138" i="49"/>
  <c r="C138" i="49"/>
  <c r="H137" i="49"/>
  <c r="C137" i="49"/>
  <c r="H136" i="49"/>
  <c r="C136" i="49"/>
  <c r="H135" i="49"/>
  <c r="C135" i="49"/>
  <c r="H134" i="49"/>
  <c r="C134" i="49"/>
  <c r="L133" i="49"/>
  <c r="K133" i="49"/>
  <c r="J133" i="49"/>
  <c r="I133" i="49"/>
  <c r="H133" i="49" s="1"/>
  <c r="G133" i="49"/>
  <c r="F133" i="49"/>
  <c r="E133" i="49"/>
  <c r="D133" i="49"/>
  <c r="C133" i="49"/>
  <c r="H132" i="49"/>
  <c r="C132" i="49"/>
  <c r="H131" i="49"/>
  <c r="C131" i="49"/>
  <c r="H130" i="49"/>
  <c r="C130" i="49"/>
  <c r="L129" i="49"/>
  <c r="K129" i="49"/>
  <c r="J129" i="49"/>
  <c r="I129" i="49"/>
  <c r="H129" i="49" s="1"/>
  <c r="G129" i="49"/>
  <c r="F129" i="49"/>
  <c r="E129" i="49"/>
  <c r="D129" i="49"/>
  <c r="C129" i="49"/>
  <c r="L128" i="49"/>
  <c r="K128" i="49"/>
  <c r="J128" i="49"/>
  <c r="I128" i="49"/>
  <c r="H128" i="49" s="1"/>
  <c r="G128" i="49"/>
  <c r="F128" i="49"/>
  <c r="E128" i="49"/>
  <c r="D128" i="49"/>
  <c r="C128" i="49"/>
  <c r="H127" i="49"/>
  <c r="C127" i="49"/>
  <c r="L126" i="49"/>
  <c r="K126" i="49"/>
  <c r="J126" i="49"/>
  <c r="I126" i="49"/>
  <c r="H126" i="49"/>
  <c r="G126" i="49"/>
  <c r="F126" i="49"/>
  <c r="E126" i="49"/>
  <c r="D126" i="49"/>
  <c r="C126" i="49"/>
  <c r="H125" i="49"/>
  <c r="C125" i="49"/>
  <c r="H124" i="49"/>
  <c r="C124" i="49"/>
  <c r="H123" i="49"/>
  <c r="C123" i="49"/>
  <c r="H122" i="49"/>
  <c r="C122" i="49"/>
  <c r="H121" i="49"/>
  <c r="C121" i="49"/>
  <c r="L120" i="49"/>
  <c r="K120" i="49"/>
  <c r="J120" i="49"/>
  <c r="I120" i="49"/>
  <c r="H120" i="49" s="1"/>
  <c r="G120" i="49"/>
  <c r="F120" i="49"/>
  <c r="E120" i="49"/>
  <c r="D120" i="49"/>
  <c r="C120" i="49"/>
  <c r="H119" i="49"/>
  <c r="C119" i="49"/>
  <c r="H118" i="49"/>
  <c r="C118" i="49"/>
  <c r="H117" i="49"/>
  <c r="C117" i="49"/>
  <c r="H116" i="49"/>
  <c r="C116" i="49"/>
  <c r="H115" i="49"/>
  <c r="C115" i="49"/>
  <c r="L114" i="49"/>
  <c r="K114" i="49"/>
  <c r="J114" i="49"/>
  <c r="I114" i="49"/>
  <c r="H114" i="49" s="1"/>
  <c r="G114" i="49"/>
  <c r="F114" i="49"/>
  <c r="E114" i="49"/>
  <c r="D114" i="49"/>
  <c r="C114" i="49"/>
  <c r="H113" i="49"/>
  <c r="C113" i="49"/>
  <c r="H112" i="49"/>
  <c r="C112" i="49"/>
  <c r="H111" i="49"/>
  <c r="C111" i="49"/>
  <c r="L110" i="49"/>
  <c r="K110" i="49"/>
  <c r="J110" i="49"/>
  <c r="I110" i="49"/>
  <c r="H110" i="49" s="1"/>
  <c r="G110" i="49"/>
  <c r="F110" i="49"/>
  <c r="E110" i="49"/>
  <c r="D110" i="49"/>
  <c r="C110" i="49"/>
  <c r="H109" i="49"/>
  <c r="C109" i="49"/>
  <c r="H108" i="49"/>
  <c r="C108" i="49"/>
  <c r="H107" i="49"/>
  <c r="C107" i="49"/>
  <c r="H106" i="49"/>
  <c r="C106" i="49"/>
  <c r="H105" i="49"/>
  <c r="C105" i="49"/>
  <c r="H104" i="49"/>
  <c r="C104" i="49"/>
  <c r="H103" i="49"/>
  <c r="C103" i="49"/>
  <c r="H102" i="49"/>
  <c r="C102" i="49"/>
  <c r="L101" i="49"/>
  <c r="K101" i="49"/>
  <c r="J101" i="49"/>
  <c r="I101" i="49"/>
  <c r="H101" i="49" s="1"/>
  <c r="G101" i="49"/>
  <c r="F101" i="49"/>
  <c r="E101" i="49"/>
  <c r="D101" i="49"/>
  <c r="C101" i="49"/>
  <c r="H100" i="49"/>
  <c r="C100" i="49"/>
  <c r="H99" i="49"/>
  <c r="C99" i="49"/>
  <c r="H98" i="49"/>
  <c r="C98" i="49"/>
  <c r="H97" i="49"/>
  <c r="C97" i="49"/>
  <c r="H96" i="49"/>
  <c r="C96" i="49"/>
  <c r="H95" i="49"/>
  <c r="C95" i="49"/>
  <c r="H94" i="49"/>
  <c r="C94" i="49"/>
  <c r="L93" i="49"/>
  <c r="K93" i="49"/>
  <c r="J93" i="49"/>
  <c r="I93" i="49"/>
  <c r="H93" i="49" s="1"/>
  <c r="G93" i="49"/>
  <c r="F93" i="49"/>
  <c r="E93" i="49"/>
  <c r="D93" i="49"/>
  <c r="C93" i="49"/>
  <c r="H92" i="49"/>
  <c r="C92" i="49"/>
  <c r="H91" i="49"/>
  <c r="C91" i="49"/>
  <c r="H90" i="49"/>
  <c r="C90" i="49"/>
  <c r="H89" i="49"/>
  <c r="C89" i="49"/>
  <c r="H88" i="49"/>
  <c r="C88" i="49"/>
  <c r="L87" i="49"/>
  <c r="K87" i="49"/>
  <c r="J87" i="49"/>
  <c r="I87" i="49"/>
  <c r="H87" i="49" s="1"/>
  <c r="G87" i="49"/>
  <c r="F87" i="49"/>
  <c r="E87" i="49"/>
  <c r="D87" i="49"/>
  <c r="C87" i="49"/>
  <c r="H86" i="49"/>
  <c r="C86" i="49"/>
  <c r="H85" i="49"/>
  <c r="C85" i="49"/>
  <c r="H84" i="49"/>
  <c r="C84" i="49"/>
  <c r="H83" i="49"/>
  <c r="C83" i="49"/>
  <c r="L82" i="49"/>
  <c r="K82" i="49"/>
  <c r="J82" i="49"/>
  <c r="I82" i="49"/>
  <c r="H82" i="49" s="1"/>
  <c r="G82" i="49"/>
  <c r="F82" i="49"/>
  <c r="E82" i="49"/>
  <c r="D82" i="49"/>
  <c r="C82" i="49"/>
  <c r="L81" i="49"/>
  <c r="K81" i="49"/>
  <c r="J81" i="49"/>
  <c r="I81" i="49"/>
  <c r="H81" i="49" s="1"/>
  <c r="G81" i="49"/>
  <c r="F81" i="49"/>
  <c r="E81" i="49"/>
  <c r="D81" i="49"/>
  <c r="C81" i="49"/>
  <c r="H80" i="49"/>
  <c r="C80" i="49"/>
  <c r="H79" i="49"/>
  <c r="C79" i="49"/>
  <c r="L78" i="49"/>
  <c r="K78" i="49"/>
  <c r="J78" i="49"/>
  <c r="I78" i="49"/>
  <c r="H78" i="49" s="1"/>
  <c r="G78" i="49"/>
  <c r="F78" i="49"/>
  <c r="E78" i="49"/>
  <c r="D78" i="49"/>
  <c r="C78" i="49"/>
  <c r="H77" i="49"/>
  <c r="C77" i="49"/>
  <c r="H76" i="49"/>
  <c r="C76" i="49"/>
  <c r="L75" i="49"/>
  <c r="K75" i="49"/>
  <c r="J75" i="49"/>
  <c r="I75" i="49"/>
  <c r="H75" i="49" s="1"/>
  <c r="G75" i="49"/>
  <c r="F75" i="49"/>
  <c r="E75" i="49"/>
  <c r="D75" i="49"/>
  <c r="C75" i="49"/>
  <c r="L74" i="49"/>
  <c r="K74" i="49"/>
  <c r="J74" i="49"/>
  <c r="I74" i="49"/>
  <c r="H74" i="49" s="1"/>
  <c r="G74" i="49"/>
  <c r="F74" i="49"/>
  <c r="E74" i="49"/>
  <c r="D74" i="49"/>
  <c r="C74" i="49"/>
  <c r="L73" i="49"/>
  <c r="K73" i="49"/>
  <c r="J73" i="49"/>
  <c r="I73" i="49"/>
  <c r="H73" i="49" s="1"/>
  <c r="G73" i="49"/>
  <c r="F73" i="49"/>
  <c r="E73" i="49"/>
  <c r="D73" i="49"/>
  <c r="C73" i="49"/>
  <c r="H72" i="49"/>
  <c r="C72" i="49"/>
  <c r="H71" i="49"/>
  <c r="C71" i="49"/>
  <c r="H70" i="49"/>
  <c r="C70" i="49"/>
  <c r="H69" i="49"/>
  <c r="C69" i="49"/>
  <c r="L68" i="49"/>
  <c r="K68" i="49"/>
  <c r="J68" i="49"/>
  <c r="I68" i="49"/>
  <c r="H68" i="49" s="1"/>
  <c r="G68" i="49"/>
  <c r="F68" i="49"/>
  <c r="E68" i="49"/>
  <c r="D68" i="49"/>
  <c r="C68" i="49"/>
  <c r="H67" i="49"/>
  <c r="C67" i="49"/>
  <c r="L66" i="49"/>
  <c r="K66" i="49"/>
  <c r="J66" i="49"/>
  <c r="I66" i="49"/>
  <c r="H66" i="49" s="1"/>
  <c r="G66" i="49"/>
  <c r="F66" i="49"/>
  <c r="E66" i="49"/>
  <c r="D66" i="49"/>
  <c r="C66" i="49"/>
  <c r="H65" i="49"/>
  <c r="C65" i="49"/>
  <c r="H64" i="49"/>
  <c r="C64" i="49"/>
  <c r="H63" i="49"/>
  <c r="C63" i="49"/>
  <c r="H62" i="49"/>
  <c r="C62" i="49"/>
  <c r="H61" i="49"/>
  <c r="C61" i="49"/>
  <c r="H60" i="49"/>
  <c r="C60" i="49"/>
  <c r="H59" i="49"/>
  <c r="C59" i="49"/>
  <c r="H58" i="49"/>
  <c r="C58" i="49"/>
  <c r="L57" i="49"/>
  <c r="K57" i="49"/>
  <c r="J57" i="49"/>
  <c r="I57" i="49"/>
  <c r="H57" i="49" s="1"/>
  <c r="G57" i="49"/>
  <c r="F57" i="49"/>
  <c r="E57" i="49"/>
  <c r="D57" i="49"/>
  <c r="C57" i="49"/>
  <c r="H56" i="49"/>
  <c r="C56" i="49"/>
  <c r="H55" i="49"/>
  <c r="C55" i="49"/>
  <c r="L54" i="49"/>
  <c r="K54" i="49"/>
  <c r="J54" i="49"/>
  <c r="I54" i="49"/>
  <c r="H54" i="49" s="1"/>
  <c r="G54" i="49"/>
  <c r="F54" i="49"/>
  <c r="E54" i="49"/>
  <c r="D54" i="49"/>
  <c r="C54" i="49"/>
  <c r="L53" i="49"/>
  <c r="K53" i="49"/>
  <c r="J53" i="49"/>
  <c r="I53" i="49"/>
  <c r="H53" i="49" s="1"/>
  <c r="G53" i="49"/>
  <c r="F53" i="49"/>
  <c r="E53" i="49"/>
  <c r="D53" i="49"/>
  <c r="C53" i="49"/>
  <c r="L52" i="49"/>
  <c r="K52" i="49"/>
  <c r="J52" i="49"/>
  <c r="I52" i="49"/>
  <c r="H52" i="49" s="1"/>
  <c r="G52" i="49"/>
  <c r="F52" i="49"/>
  <c r="E52" i="49"/>
  <c r="D52" i="49"/>
  <c r="C52" i="49"/>
  <c r="L51" i="49"/>
  <c r="K51" i="49"/>
  <c r="J51" i="49"/>
  <c r="I51" i="49"/>
  <c r="H51" i="49" s="1"/>
  <c r="G51" i="49"/>
  <c r="F51" i="49"/>
  <c r="E51" i="49"/>
  <c r="D51" i="49"/>
  <c r="C51" i="49"/>
  <c r="L50" i="49"/>
  <c r="K50" i="49"/>
  <c r="J50" i="49"/>
  <c r="J300" i="49" s="1"/>
  <c r="I50" i="49"/>
  <c r="H50" i="49" s="1"/>
  <c r="G50" i="49"/>
  <c r="F50" i="49"/>
  <c r="E50" i="49"/>
  <c r="E300" i="49" s="1"/>
  <c r="D50" i="49"/>
  <c r="D300" i="49" s="1"/>
  <c r="C50" i="49"/>
  <c r="L49" i="49"/>
  <c r="K49" i="49"/>
  <c r="J49" i="49"/>
  <c r="I49" i="49"/>
  <c r="H49" i="49" s="1"/>
  <c r="G49" i="49"/>
  <c r="F49" i="49"/>
  <c r="E49" i="49"/>
  <c r="D49" i="49"/>
  <c r="C49" i="49"/>
  <c r="H46" i="49"/>
  <c r="C46" i="49"/>
  <c r="H45" i="49"/>
  <c r="C45" i="49"/>
  <c r="L44" i="49"/>
  <c r="L300" i="49" s="1"/>
  <c r="H44" i="49"/>
  <c r="G44" i="49"/>
  <c r="G300" i="49" s="1"/>
  <c r="C44" i="49"/>
  <c r="H43" i="49"/>
  <c r="C43" i="49"/>
  <c r="I42" i="49"/>
  <c r="H42" i="49"/>
  <c r="D42" i="49"/>
  <c r="C42" i="49"/>
  <c r="H41" i="49"/>
  <c r="C41" i="49"/>
  <c r="H40" i="49"/>
  <c r="C40" i="49"/>
  <c r="H39" i="49"/>
  <c r="C39" i="49"/>
  <c r="H38" i="49"/>
  <c r="C38" i="49"/>
  <c r="K37" i="49"/>
  <c r="H37" i="49"/>
  <c r="F37" i="49"/>
  <c r="C37" i="49"/>
  <c r="H36" i="49"/>
  <c r="C36" i="49"/>
  <c r="H35" i="49"/>
  <c r="C35" i="49"/>
  <c r="K34" i="49"/>
  <c r="H34" i="49"/>
  <c r="F34" i="49"/>
  <c r="C34" i="49"/>
  <c r="H33" i="49"/>
  <c r="C33" i="49"/>
  <c r="K32" i="49"/>
  <c r="H32" i="49"/>
  <c r="F32" i="49"/>
  <c r="C32" i="49"/>
  <c r="H31" i="49"/>
  <c r="C31" i="49"/>
  <c r="H30" i="49"/>
  <c r="C30" i="49"/>
  <c r="H29" i="49"/>
  <c r="C29" i="49"/>
  <c r="K28" i="49"/>
  <c r="H28" i="49"/>
  <c r="F28" i="49"/>
  <c r="C28" i="49"/>
  <c r="K27" i="49"/>
  <c r="K300" i="49" s="1"/>
  <c r="H27" i="49"/>
  <c r="F27" i="49"/>
  <c r="F300" i="49" s="1"/>
  <c r="C27" i="49"/>
  <c r="H26" i="49"/>
  <c r="C26" i="49"/>
  <c r="I25" i="49"/>
  <c r="H25" i="49"/>
  <c r="C25" i="49"/>
  <c r="H24" i="49"/>
  <c r="C24" i="49"/>
  <c r="H23" i="49"/>
  <c r="C23" i="49"/>
  <c r="L22" i="49"/>
  <c r="L303" i="49" s="1"/>
  <c r="L302" i="49" s="1"/>
  <c r="K22" i="49"/>
  <c r="K303" i="49" s="1"/>
  <c r="K302" i="49" s="1"/>
  <c r="J22" i="49"/>
  <c r="J303" i="49" s="1"/>
  <c r="J302" i="49" s="1"/>
  <c r="I22" i="49"/>
  <c r="I303" i="49" s="1"/>
  <c r="I302" i="49" s="1"/>
  <c r="H22" i="49"/>
  <c r="H303" i="49" s="1"/>
  <c r="H302" i="49" s="1"/>
  <c r="G22" i="49"/>
  <c r="G303" i="49" s="1"/>
  <c r="G302" i="49" s="1"/>
  <c r="F22" i="49"/>
  <c r="F303" i="49" s="1"/>
  <c r="F302" i="49" s="1"/>
  <c r="E22" i="49"/>
  <c r="E303" i="49" s="1"/>
  <c r="E302" i="49" s="1"/>
  <c r="D22" i="49"/>
  <c r="D303" i="49" s="1"/>
  <c r="D302" i="49" s="1"/>
  <c r="L21" i="49"/>
  <c r="K21" i="49"/>
  <c r="J21" i="49"/>
  <c r="I21" i="49"/>
  <c r="H21" i="49"/>
  <c r="G21" i="49"/>
  <c r="F21" i="49"/>
  <c r="E21" i="49"/>
  <c r="D21" i="49"/>
  <c r="C21" i="49" s="1"/>
  <c r="H315" i="48"/>
  <c r="C315" i="48"/>
  <c r="H313" i="48"/>
  <c r="C313" i="48"/>
  <c r="H311" i="48"/>
  <c r="C311" i="48"/>
  <c r="H310" i="48"/>
  <c r="C310" i="48"/>
  <c r="H309" i="48"/>
  <c r="C309" i="48"/>
  <c r="H308" i="48"/>
  <c r="C308" i="48"/>
  <c r="H307" i="48"/>
  <c r="C307" i="48"/>
  <c r="H306" i="48"/>
  <c r="C306" i="48"/>
  <c r="L305" i="48"/>
  <c r="K305" i="48"/>
  <c r="J305" i="48"/>
  <c r="I305" i="48"/>
  <c r="H305" i="48"/>
  <c r="G305" i="48"/>
  <c r="F305" i="48"/>
  <c r="E305" i="48"/>
  <c r="D305" i="48"/>
  <c r="C305" i="48"/>
  <c r="H297" i="48"/>
  <c r="C297" i="48"/>
  <c r="H296" i="48"/>
  <c r="C296" i="48"/>
  <c r="L295" i="48"/>
  <c r="L298" i="48" s="1"/>
  <c r="K295" i="48"/>
  <c r="K298" i="48" s="1"/>
  <c r="J295" i="48"/>
  <c r="J298" i="48" s="1"/>
  <c r="I295" i="48"/>
  <c r="H295" i="48" s="1"/>
  <c r="G295" i="48"/>
  <c r="G298" i="48" s="1"/>
  <c r="F295" i="48"/>
  <c r="F298" i="48" s="1"/>
  <c r="E295" i="48"/>
  <c r="E298" i="48" s="1"/>
  <c r="D295" i="48"/>
  <c r="D298" i="48" s="1"/>
  <c r="C295" i="48"/>
  <c r="H294" i="48"/>
  <c r="C294" i="48"/>
  <c r="H293" i="48"/>
  <c r="C293" i="48"/>
  <c r="H292" i="48"/>
  <c r="C292" i="48"/>
  <c r="H291" i="48"/>
  <c r="C291" i="48"/>
  <c r="L290" i="48"/>
  <c r="K290" i="48"/>
  <c r="J290" i="48"/>
  <c r="I290" i="48"/>
  <c r="H290" i="48" s="1"/>
  <c r="G290" i="48"/>
  <c r="F290" i="48"/>
  <c r="E290" i="48"/>
  <c r="D290" i="48"/>
  <c r="C290" i="48"/>
  <c r="H289" i="48"/>
  <c r="C289" i="48"/>
  <c r="H288" i="48"/>
  <c r="C288" i="48"/>
  <c r="H287" i="48"/>
  <c r="C287" i="48"/>
  <c r="L286" i="48"/>
  <c r="K286" i="48"/>
  <c r="J286" i="48"/>
  <c r="I286" i="48"/>
  <c r="H286" i="48" s="1"/>
  <c r="G286" i="48"/>
  <c r="F286" i="48"/>
  <c r="E286" i="48"/>
  <c r="D286" i="48"/>
  <c r="C286" i="48"/>
  <c r="H285" i="48"/>
  <c r="C285" i="48"/>
  <c r="L284" i="48"/>
  <c r="K284" i="48"/>
  <c r="J284" i="48"/>
  <c r="I284" i="48"/>
  <c r="H284" i="48" s="1"/>
  <c r="G284" i="48"/>
  <c r="F284" i="48"/>
  <c r="E284" i="48"/>
  <c r="D284" i="48"/>
  <c r="C284" i="48"/>
  <c r="L283" i="48"/>
  <c r="K283" i="48"/>
  <c r="J283" i="48"/>
  <c r="I283" i="48"/>
  <c r="H283" i="48" s="1"/>
  <c r="G283" i="48"/>
  <c r="F283" i="48"/>
  <c r="E283" i="48"/>
  <c r="D283" i="48"/>
  <c r="C283" i="48"/>
  <c r="H282" i="48"/>
  <c r="C282" i="48"/>
  <c r="H281" i="48"/>
  <c r="C281" i="48"/>
  <c r="H280" i="48"/>
  <c r="C280" i="48"/>
  <c r="L279" i="48"/>
  <c r="K279" i="48"/>
  <c r="J279" i="48"/>
  <c r="I279" i="48"/>
  <c r="H279" i="48" s="1"/>
  <c r="G279" i="48"/>
  <c r="F279" i="48"/>
  <c r="E279" i="48"/>
  <c r="D279" i="48"/>
  <c r="C279" i="48"/>
  <c r="H278" i="48"/>
  <c r="C278" i="48"/>
  <c r="H277" i="48"/>
  <c r="C277" i="48"/>
  <c r="H276" i="48"/>
  <c r="C276" i="48"/>
  <c r="L275" i="48"/>
  <c r="K275" i="48"/>
  <c r="J275" i="48"/>
  <c r="I275" i="48"/>
  <c r="H275" i="48" s="1"/>
  <c r="G275" i="48"/>
  <c r="F275" i="48"/>
  <c r="E275" i="48"/>
  <c r="D275" i="48"/>
  <c r="C275" i="48"/>
  <c r="L274" i="48"/>
  <c r="K274" i="48"/>
  <c r="J274" i="48"/>
  <c r="I274" i="48"/>
  <c r="H274" i="48" s="1"/>
  <c r="G274" i="48"/>
  <c r="F274" i="48"/>
  <c r="E274" i="48"/>
  <c r="D274" i="48"/>
  <c r="C274" i="48"/>
  <c r="H273" i="48"/>
  <c r="C273" i="48"/>
  <c r="H272" i="48"/>
  <c r="C272" i="48"/>
  <c r="H271" i="48"/>
  <c r="C271" i="48"/>
  <c r="L270" i="48"/>
  <c r="K270" i="48"/>
  <c r="J270" i="48"/>
  <c r="I270" i="48"/>
  <c r="H270" i="48" s="1"/>
  <c r="G270" i="48"/>
  <c r="F270" i="48"/>
  <c r="E270" i="48"/>
  <c r="D270" i="48"/>
  <c r="C270" i="48"/>
  <c r="H269" i="48"/>
  <c r="C269" i="48"/>
  <c r="H268" i="48"/>
  <c r="C268" i="48"/>
  <c r="L267" i="48"/>
  <c r="K267" i="48"/>
  <c r="J267" i="48"/>
  <c r="I267" i="48"/>
  <c r="H267" i="48" s="1"/>
  <c r="G267" i="48"/>
  <c r="F267" i="48"/>
  <c r="E267" i="48"/>
  <c r="D267" i="48"/>
  <c r="C267" i="48"/>
  <c r="L266" i="48"/>
  <c r="K266" i="48"/>
  <c r="J266" i="48"/>
  <c r="I266" i="48"/>
  <c r="H266" i="48"/>
  <c r="G266" i="48"/>
  <c r="F266" i="48"/>
  <c r="E266" i="48"/>
  <c r="D266" i="48"/>
  <c r="C266" i="48" s="1"/>
  <c r="H265" i="48"/>
  <c r="C265" i="48"/>
  <c r="H264" i="48"/>
  <c r="C264" i="48"/>
  <c r="H263" i="48"/>
  <c r="C263" i="48"/>
  <c r="L262" i="48"/>
  <c r="K262" i="48"/>
  <c r="J262" i="48"/>
  <c r="I262" i="48"/>
  <c r="H262" i="48"/>
  <c r="G262" i="48"/>
  <c r="F262" i="48"/>
  <c r="E262" i="48"/>
  <c r="D262" i="48"/>
  <c r="C262" i="48" s="1"/>
  <c r="H261" i="48"/>
  <c r="C261" i="48"/>
  <c r="H260" i="48"/>
  <c r="C260" i="48"/>
  <c r="H259" i="48"/>
  <c r="C259" i="48"/>
  <c r="L258" i="48"/>
  <c r="K258" i="48"/>
  <c r="J258" i="48"/>
  <c r="I258" i="48"/>
  <c r="H258" i="48"/>
  <c r="G258" i="48"/>
  <c r="F258" i="48"/>
  <c r="E258" i="48"/>
  <c r="D258" i="48"/>
  <c r="C258" i="48" s="1"/>
  <c r="L257" i="48"/>
  <c r="K257" i="48"/>
  <c r="J257" i="48"/>
  <c r="I257" i="48"/>
  <c r="H257" i="48"/>
  <c r="G257" i="48"/>
  <c r="F257" i="48"/>
  <c r="E257" i="48"/>
  <c r="D257" i="48"/>
  <c r="C257" i="48"/>
  <c r="H256" i="48"/>
  <c r="C256" i="48"/>
  <c r="H255" i="48"/>
  <c r="C255" i="48"/>
  <c r="H254" i="48"/>
  <c r="C254" i="48"/>
  <c r="H253" i="48"/>
  <c r="C253" i="48"/>
  <c r="H252" i="48"/>
  <c r="C252" i="48"/>
  <c r="L251" i="48"/>
  <c r="K251" i="48"/>
  <c r="J251" i="48"/>
  <c r="I251" i="48"/>
  <c r="H251" i="48" s="1"/>
  <c r="G251" i="48"/>
  <c r="F251" i="48"/>
  <c r="E251" i="48"/>
  <c r="D251" i="48"/>
  <c r="C251" i="48"/>
  <c r="L250" i="48"/>
  <c r="K250" i="48"/>
  <c r="J250" i="48"/>
  <c r="I250" i="48"/>
  <c r="H250" i="48" s="1"/>
  <c r="G250" i="48"/>
  <c r="F250" i="48"/>
  <c r="E250" i="48"/>
  <c r="D250" i="48"/>
  <c r="C250" i="48"/>
  <c r="H249" i="48"/>
  <c r="C249" i="48"/>
  <c r="H248" i="48"/>
  <c r="C248" i="48"/>
  <c r="H247" i="48"/>
  <c r="C247" i="48"/>
  <c r="H246" i="48"/>
  <c r="C246" i="48"/>
  <c r="L245" i="48"/>
  <c r="K245" i="48"/>
  <c r="J245" i="48"/>
  <c r="I245" i="48"/>
  <c r="H245" i="48" s="1"/>
  <c r="G245" i="48"/>
  <c r="F245" i="48"/>
  <c r="E245" i="48"/>
  <c r="D245" i="48"/>
  <c r="C245" i="48"/>
  <c r="H244" i="48"/>
  <c r="C244" i="48"/>
  <c r="H243" i="48"/>
  <c r="C243" i="48"/>
  <c r="H242" i="48"/>
  <c r="C242" i="48"/>
  <c r="H241" i="48"/>
  <c r="C241" i="48"/>
  <c r="H240" i="48"/>
  <c r="C240" i="48"/>
  <c r="H239" i="48"/>
  <c r="C239" i="48"/>
  <c r="H238" i="48"/>
  <c r="C238" i="48"/>
  <c r="L237" i="48"/>
  <c r="K237" i="48"/>
  <c r="J237" i="48"/>
  <c r="I237" i="48"/>
  <c r="H237" i="48" s="1"/>
  <c r="G237" i="48"/>
  <c r="F237" i="48"/>
  <c r="E237" i="48"/>
  <c r="D237" i="48"/>
  <c r="C237" i="48"/>
  <c r="H236" i="48"/>
  <c r="C236" i="48"/>
  <c r="H235" i="48"/>
  <c r="C235" i="48"/>
  <c r="L234" i="48"/>
  <c r="K234" i="48"/>
  <c r="J234" i="48"/>
  <c r="I234" i="48"/>
  <c r="H234" i="48" s="1"/>
  <c r="G234" i="48"/>
  <c r="F234" i="48"/>
  <c r="E234" i="48"/>
  <c r="D234" i="48"/>
  <c r="C234" i="48"/>
  <c r="H233" i="48"/>
  <c r="C233" i="48"/>
  <c r="L232" i="48"/>
  <c r="K232" i="48"/>
  <c r="J232" i="48"/>
  <c r="I232" i="48"/>
  <c r="H232" i="48" s="1"/>
  <c r="G232" i="48"/>
  <c r="F232" i="48"/>
  <c r="E232" i="48"/>
  <c r="D232" i="48"/>
  <c r="C232" i="48"/>
  <c r="L231" i="48"/>
  <c r="K231" i="48"/>
  <c r="J231" i="48"/>
  <c r="I231" i="48"/>
  <c r="H231" i="48" s="1"/>
  <c r="G231" i="48"/>
  <c r="F231" i="48"/>
  <c r="E231" i="48"/>
  <c r="D231" i="48"/>
  <c r="C231" i="48"/>
  <c r="H230" i="48"/>
  <c r="C230" i="48"/>
  <c r="L229" i="48"/>
  <c r="K229" i="48"/>
  <c r="J229" i="48"/>
  <c r="I229" i="48"/>
  <c r="H229" i="48" s="1"/>
  <c r="G229" i="48"/>
  <c r="F229" i="48"/>
  <c r="E229" i="48"/>
  <c r="D229" i="48"/>
  <c r="C229" i="48"/>
  <c r="H228" i="48"/>
  <c r="C228" i="48"/>
  <c r="L227" i="48"/>
  <c r="K227" i="48"/>
  <c r="J227" i="48"/>
  <c r="I227" i="48"/>
  <c r="H227" i="48" s="1"/>
  <c r="G227" i="48"/>
  <c r="F227" i="48"/>
  <c r="E227" i="48"/>
  <c r="D227" i="48"/>
  <c r="C227" i="48"/>
  <c r="H226" i="48"/>
  <c r="C226" i="48"/>
  <c r="H225" i="48"/>
  <c r="C225" i="48"/>
  <c r="L224" i="48"/>
  <c r="K224" i="48"/>
  <c r="J224" i="48"/>
  <c r="I224" i="48"/>
  <c r="H224" i="48" s="1"/>
  <c r="G224" i="48"/>
  <c r="F224" i="48"/>
  <c r="E224" i="48"/>
  <c r="D224" i="48"/>
  <c r="C224" i="48"/>
  <c r="H223" i="48"/>
  <c r="C223" i="48"/>
  <c r="H222" i="48"/>
  <c r="C222" i="48"/>
  <c r="H221" i="48"/>
  <c r="C221" i="48"/>
  <c r="H220" i="48"/>
  <c r="C220" i="48"/>
  <c r="H219" i="48"/>
  <c r="C219" i="48"/>
  <c r="H218" i="48"/>
  <c r="C218" i="48"/>
  <c r="H217" i="48"/>
  <c r="C217" i="48"/>
  <c r="H216" i="48"/>
  <c r="C216" i="48"/>
  <c r="H215" i="48"/>
  <c r="C215" i="48"/>
  <c r="H214" i="48"/>
  <c r="C214" i="48"/>
  <c r="L213" i="48"/>
  <c r="K213" i="48"/>
  <c r="J213" i="48"/>
  <c r="I213" i="48"/>
  <c r="H213" i="48" s="1"/>
  <c r="G213" i="48"/>
  <c r="F213" i="48"/>
  <c r="E213" i="48"/>
  <c r="D213" i="48"/>
  <c r="C213" i="48"/>
  <c r="H212" i="48"/>
  <c r="C212" i="48"/>
  <c r="H211" i="48"/>
  <c r="C211" i="48"/>
  <c r="H210" i="48"/>
  <c r="C210" i="48"/>
  <c r="H209" i="48"/>
  <c r="C209" i="48"/>
  <c r="H208" i="48"/>
  <c r="C208" i="48"/>
  <c r="H207" i="48"/>
  <c r="C207" i="48"/>
  <c r="H206" i="48"/>
  <c r="C206" i="48"/>
  <c r="H205" i="48"/>
  <c r="C205" i="48"/>
  <c r="H204" i="48"/>
  <c r="C204" i="48"/>
  <c r="H203" i="48"/>
  <c r="C203" i="48"/>
  <c r="L202" i="48"/>
  <c r="K202" i="48"/>
  <c r="J202" i="48"/>
  <c r="I202" i="48"/>
  <c r="H202" i="48" s="1"/>
  <c r="G202" i="48"/>
  <c r="F202" i="48"/>
  <c r="E202" i="48"/>
  <c r="D202" i="48"/>
  <c r="C202" i="48"/>
  <c r="L201" i="48"/>
  <c r="K201" i="48"/>
  <c r="J201" i="48"/>
  <c r="I201" i="48"/>
  <c r="H201" i="48" s="1"/>
  <c r="G201" i="48"/>
  <c r="F201" i="48"/>
  <c r="E201" i="48"/>
  <c r="D201" i="48"/>
  <c r="C201" i="48"/>
  <c r="H200" i="48"/>
  <c r="C200" i="48"/>
  <c r="H199" i="48"/>
  <c r="C199" i="48"/>
  <c r="H198" i="48"/>
  <c r="C198" i="48"/>
  <c r="H197" i="48"/>
  <c r="C197" i="48"/>
  <c r="H196" i="48"/>
  <c r="C196" i="48"/>
  <c r="L195" i="48"/>
  <c r="K195" i="48"/>
  <c r="J195" i="48"/>
  <c r="I195" i="48"/>
  <c r="H195" i="48" s="1"/>
  <c r="G195" i="48"/>
  <c r="F195" i="48"/>
  <c r="E195" i="48"/>
  <c r="D195" i="48"/>
  <c r="C195" i="48"/>
  <c r="H194" i="48"/>
  <c r="C194" i="48"/>
  <c r="L193" i="48"/>
  <c r="K193" i="48"/>
  <c r="J193" i="48"/>
  <c r="I193" i="48"/>
  <c r="H193" i="48" s="1"/>
  <c r="G193" i="48"/>
  <c r="F193" i="48"/>
  <c r="E193" i="48"/>
  <c r="D193" i="48"/>
  <c r="C193" i="48"/>
  <c r="L192" i="48"/>
  <c r="K192" i="48"/>
  <c r="J192" i="48"/>
  <c r="I192" i="48"/>
  <c r="H192" i="48" s="1"/>
  <c r="G192" i="48"/>
  <c r="F192" i="48"/>
  <c r="E192" i="48"/>
  <c r="D192" i="48"/>
  <c r="C192" i="48"/>
  <c r="L191" i="48"/>
  <c r="K191" i="48"/>
  <c r="J191" i="48"/>
  <c r="I191" i="48"/>
  <c r="H191" i="48"/>
  <c r="G191" i="48"/>
  <c r="F191" i="48"/>
  <c r="E191" i="48"/>
  <c r="D191" i="48"/>
  <c r="C191" i="48" s="1"/>
  <c r="H190" i="48"/>
  <c r="C190" i="48"/>
  <c r="L189" i="48"/>
  <c r="K189" i="48"/>
  <c r="J189" i="48"/>
  <c r="I189" i="48"/>
  <c r="H189" i="48"/>
  <c r="G189" i="48"/>
  <c r="F189" i="48"/>
  <c r="E189" i="48"/>
  <c r="D189" i="48"/>
  <c r="C189" i="48" s="1"/>
  <c r="L188" i="48"/>
  <c r="K188" i="48"/>
  <c r="J188" i="48"/>
  <c r="I188" i="48"/>
  <c r="H188" i="48" s="1"/>
  <c r="G188" i="48"/>
  <c r="F188" i="48"/>
  <c r="E188" i="48"/>
  <c r="D188" i="48"/>
  <c r="C188" i="48"/>
  <c r="H187" i="48"/>
  <c r="C187" i="48"/>
  <c r="H186" i="48"/>
  <c r="C186" i="48"/>
  <c r="L185" i="48"/>
  <c r="K185" i="48"/>
  <c r="J185" i="48"/>
  <c r="I185" i="48"/>
  <c r="H185" i="48" s="1"/>
  <c r="G185" i="48"/>
  <c r="F185" i="48"/>
  <c r="E185" i="48"/>
  <c r="D185" i="48"/>
  <c r="C185" i="48"/>
  <c r="L184" i="48"/>
  <c r="K184" i="48"/>
  <c r="J184" i="48"/>
  <c r="I184" i="48"/>
  <c r="H184" i="48" s="1"/>
  <c r="G184" i="48"/>
  <c r="F184" i="48"/>
  <c r="E184" i="48"/>
  <c r="D184" i="48"/>
  <c r="C184" i="48"/>
  <c r="H183" i="48"/>
  <c r="C183" i="48"/>
  <c r="H182" i="48"/>
  <c r="C182" i="48"/>
  <c r="L181" i="48"/>
  <c r="K181" i="48"/>
  <c r="J181" i="48"/>
  <c r="I181" i="48"/>
  <c r="H181" i="48" s="1"/>
  <c r="G181" i="48"/>
  <c r="F181" i="48"/>
  <c r="E181" i="48"/>
  <c r="D181" i="48"/>
  <c r="C181" i="48"/>
  <c r="H180" i="48"/>
  <c r="C180" i="48"/>
  <c r="H179" i="48"/>
  <c r="C179" i="48"/>
  <c r="H178" i="48"/>
  <c r="C178" i="48"/>
  <c r="H177" i="48"/>
  <c r="C177" i="48"/>
  <c r="L176" i="48"/>
  <c r="K176" i="48"/>
  <c r="J176" i="48"/>
  <c r="I176" i="48"/>
  <c r="H176" i="48" s="1"/>
  <c r="G176" i="48"/>
  <c r="F176" i="48"/>
  <c r="E176" i="48"/>
  <c r="D176" i="48"/>
  <c r="C176" i="48"/>
  <c r="H175" i="48"/>
  <c r="C175" i="48"/>
  <c r="H174" i="48"/>
  <c r="C174" i="48"/>
  <c r="H173" i="48"/>
  <c r="C173" i="48"/>
  <c r="L172" i="48"/>
  <c r="K172" i="48"/>
  <c r="J172" i="48"/>
  <c r="I172" i="48"/>
  <c r="H172" i="48" s="1"/>
  <c r="G172" i="48"/>
  <c r="F172" i="48"/>
  <c r="E172" i="48"/>
  <c r="D172" i="48"/>
  <c r="C172" i="48"/>
  <c r="L171" i="48"/>
  <c r="K171" i="48"/>
  <c r="J171" i="48"/>
  <c r="I171" i="48"/>
  <c r="H171" i="48" s="1"/>
  <c r="G171" i="48"/>
  <c r="F171" i="48"/>
  <c r="E171" i="48"/>
  <c r="D171" i="48"/>
  <c r="C171" i="48"/>
  <c r="L170" i="48"/>
  <c r="K170" i="48"/>
  <c r="J170" i="48"/>
  <c r="I170" i="48"/>
  <c r="H170" i="48" s="1"/>
  <c r="G170" i="48"/>
  <c r="F170" i="48"/>
  <c r="E170" i="48"/>
  <c r="D170" i="48"/>
  <c r="C170" i="48"/>
  <c r="H169" i="48"/>
  <c r="C169" i="48"/>
  <c r="H168" i="48"/>
  <c r="C168" i="48"/>
  <c r="H167" i="48"/>
  <c r="C167" i="48"/>
  <c r="H166" i="48"/>
  <c r="C166" i="48"/>
  <c r="H165" i="48"/>
  <c r="C165" i="48"/>
  <c r="H164" i="48"/>
  <c r="C164" i="48"/>
  <c r="L163" i="48"/>
  <c r="K163" i="48"/>
  <c r="J163" i="48"/>
  <c r="I163" i="48"/>
  <c r="H163" i="48" s="1"/>
  <c r="G163" i="48"/>
  <c r="F163" i="48"/>
  <c r="E163" i="48"/>
  <c r="D163" i="48"/>
  <c r="C163" i="48"/>
  <c r="L162" i="48"/>
  <c r="K162" i="48"/>
  <c r="J162" i="48"/>
  <c r="I162" i="48"/>
  <c r="H162" i="48" s="1"/>
  <c r="G162" i="48"/>
  <c r="F162" i="48"/>
  <c r="E162" i="48"/>
  <c r="D162" i="48"/>
  <c r="C162" i="48"/>
  <c r="H161" i="48"/>
  <c r="C161" i="48"/>
  <c r="H160" i="48"/>
  <c r="C160" i="48"/>
  <c r="H159" i="48"/>
  <c r="C159" i="48"/>
  <c r="H158" i="48"/>
  <c r="C158" i="48"/>
  <c r="L157" i="48"/>
  <c r="K157" i="48"/>
  <c r="J157" i="48"/>
  <c r="I157" i="48"/>
  <c r="H157" i="48" s="1"/>
  <c r="G157" i="48"/>
  <c r="F157" i="48"/>
  <c r="E157" i="48"/>
  <c r="D157" i="48"/>
  <c r="C157" i="48"/>
  <c r="H156" i="48"/>
  <c r="C156" i="48"/>
  <c r="H155" i="48"/>
  <c r="C155" i="48"/>
  <c r="H154" i="48"/>
  <c r="C154" i="48"/>
  <c r="H153" i="48"/>
  <c r="C153" i="48"/>
  <c r="H152" i="48"/>
  <c r="C152" i="48"/>
  <c r="H151" i="48"/>
  <c r="F151" i="48"/>
  <c r="C151" i="48" s="1"/>
  <c r="H150" i="48"/>
  <c r="C150" i="48"/>
  <c r="H149" i="48"/>
  <c r="C149" i="48"/>
  <c r="L148" i="48"/>
  <c r="K148" i="48"/>
  <c r="J148" i="48"/>
  <c r="I148" i="48"/>
  <c r="H148" i="48"/>
  <c r="G148" i="48"/>
  <c r="F148" i="48"/>
  <c r="E148" i="48"/>
  <c r="D148" i="48"/>
  <c r="C148" i="48" s="1"/>
  <c r="H147" i="48"/>
  <c r="C147" i="48"/>
  <c r="H146" i="48"/>
  <c r="C146" i="48"/>
  <c r="H145" i="48"/>
  <c r="C145" i="48"/>
  <c r="H144" i="48"/>
  <c r="C144" i="48"/>
  <c r="H143" i="48"/>
  <c r="C143" i="48"/>
  <c r="H142" i="48"/>
  <c r="C142" i="48"/>
  <c r="L141" i="48"/>
  <c r="K141" i="48"/>
  <c r="J141" i="48"/>
  <c r="I141" i="48"/>
  <c r="H141" i="48"/>
  <c r="G141" i="48"/>
  <c r="F141" i="48"/>
  <c r="E141" i="48"/>
  <c r="D141" i="48"/>
  <c r="C141" i="48" s="1"/>
  <c r="H140" i="48"/>
  <c r="C140" i="48"/>
  <c r="H139" i="48"/>
  <c r="C139" i="48"/>
  <c r="L138" i="48"/>
  <c r="K138" i="48"/>
  <c r="J138" i="48"/>
  <c r="I138" i="48"/>
  <c r="H138" i="48"/>
  <c r="G138" i="48"/>
  <c r="F138" i="48"/>
  <c r="E138" i="48"/>
  <c r="D138" i="48"/>
  <c r="C138" i="48" s="1"/>
  <c r="H137" i="48"/>
  <c r="C137" i="48"/>
  <c r="H136" i="48"/>
  <c r="C136" i="48"/>
  <c r="H135" i="48"/>
  <c r="C135" i="48"/>
  <c r="H134" i="48"/>
  <c r="C134" i="48"/>
  <c r="L133" i="48"/>
  <c r="K133" i="48"/>
  <c r="J133" i="48"/>
  <c r="I133" i="48"/>
  <c r="H133" i="48"/>
  <c r="G133" i="48"/>
  <c r="F133" i="48"/>
  <c r="E133" i="48"/>
  <c r="D133" i="48"/>
  <c r="C133" i="48" s="1"/>
  <c r="H132" i="48"/>
  <c r="C132" i="48"/>
  <c r="H131" i="48"/>
  <c r="C131" i="48"/>
  <c r="H130" i="48"/>
  <c r="C130" i="48"/>
  <c r="L129" i="48"/>
  <c r="K129" i="48"/>
  <c r="J129" i="48"/>
  <c r="I129" i="48"/>
  <c r="H129" i="48"/>
  <c r="G129" i="48"/>
  <c r="F129" i="48"/>
  <c r="E129" i="48"/>
  <c r="D129" i="48"/>
  <c r="C129" i="48" s="1"/>
  <c r="L128" i="48"/>
  <c r="K128" i="48"/>
  <c r="J128" i="48"/>
  <c r="I128" i="48"/>
  <c r="H128" i="48"/>
  <c r="G128" i="48"/>
  <c r="F128" i="48"/>
  <c r="E128" i="48"/>
  <c r="D128" i="48"/>
  <c r="C128" i="48" s="1"/>
  <c r="H127" i="48"/>
  <c r="C127" i="48"/>
  <c r="L126" i="48"/>
  <c r="K126" i="48"/>
  <c r="J126" i="48"/>
  <c r="I126" i="48"/>
  <c r="H126" i="48"/>
  <c r="G126" i="48"/>
  <c r="F126" i="48"/>
  <c r="E126" i="48"/>
  <c r="D126" i="48"/>
  <c r="C126" i="48"/>
  <c r="H125" i="48"/>
  <c r="C125" i="48"/>
  <c r="H124" i="48"/>
  <c r="C124" i="48"/>
  <c r="H123" i="48"/>
  <c r="C123" i="48"/>
  <c r="H122" i="48"/>
  <c r="C122" i="48"/>
  <c r="H121" i="48"/>
  <c r="C121" i="48"/>
  <c r="L120" i="48"/>
  <c r="K120" i="48"/>
  <c r="J120" i="48"/>
  <c r="I120" i="48"/>
  <c r="H120" i="48"/>
  <c r="G120" i="48"/>
  <c r="F120" i="48"/>
  <c r="E120" i="48"/>
  <c r="D120" i="48"/>
  <c r="C120" i="48" s="1"/>
  <c r="H119" i="48"/>
  <c r="C119" i="48"/>
  <c r="H118" i="48"/>
  <c r="C118" i="48"/>
  <c r="H117" i="48"/>
  <c r="C117" i="48"/>
  <c r="H116" i="48"/>
  <c r="C116" i="48"/>
  <c r="H115" i="48"/>
  <c r="C115" i="48"/>
  <c r="L114" i="48"/>
  <c r="K114" i="48"/>
  <c r="J114" i="48"/>
  <c r="I114" i="48"/>
  <c r="H114" i="48"/>
  <c r="G114" i="48"/>
  <c r="F114" i="48"/>
  <c r="E114" i="48"/>
  <c r="D114" i="48"/>
  <c r="C114" i="48" s="1"/>
  <c r="H113" i="48"/>
  <c r="C113" i="48"/>
  <c r="H112" i="48"/>
  <c r="C112" i="48"/>
  <c r="H111" i="48"/>
  <c r="C111" i="48"/>
  <c r="L110" i="48"/>
  <c r="K110" i="48"/>
  <c r="J110" i="48"/>
  <c r="I110" i="48"/>
  <c r="H110" i="48"/>
  <c r="G110" i="48"/>
  <c r="F110" i="48"/>
  <c r="E110" i="48"/>
  <c r="D110" i="48"/>
  <c r="C110" i="48" s="1"/>
  <c r="H109" i="48"/>
  <c r="C109" i="48"/>
  <c r="H108" i="48"/>
  <c r="C108" i="48"/>
  <c r="H107" i="48"/>
  <c r="C107" i="48"/>
  <c r="H106" i="48"/>
  <c r="C106" i="48"/>
  <c r="H105" i="48"/>
  <c r="C105" i="48"/>
  <c r="H104" i="48"/>
  <c r="C104" i="48"/>
  <c r="H103" i="48"/>
  <c r="C103" i="48"/>
  <c r="H102" i="48"/>
  <c r="C102" i="48"/>
  <c r="L101" i="48"/>
  <c r="K101" i="48"/>
  <c r="J101" i="48"/>
  <c r="I101" i="48"/>
  <c r="H101" i="48"/>
  <c r="G101" i="48"/>
  <c r="F101" i="48"/>
  <c r="E101" i="48"/>
  <c r="D101" i="48"/>
  <c r="C101" i="48" s="1"/>
  <c r="H100" i="48"/>
  <c r="C100" i="48"/>
  <c r="H99" i="48"/>
  <c r="C99" i="48"/>
  <c r="H98" i="48"/>
  <c r="C98" i="48"/>
  <c r="H97" i="48"/>
  <c r="C97" i="48"/>
  <c r="H96" i="48"/>
  <c r="C96" i="48"/>
  <c r="H95" i="48"/>
  <c r="C95" i="48"/>
  <c r="H94" i="48"/>
  <c r="C94" i="48"/>
  <c r="L93" i="48"/>
  <c r="K93" i="48"/>
  <c r="J93" i="48"/>
  <c r="I93" i="48"/>
  <c r="H93" i="48"/>
  <c r="G93" i="48"/>
  <c r="F93" i="48"/>
  <c r="E93" i="48"/>
  <c r="D93" i="48"/>
  <c r="C93" i="48" s="1"/>
  <c r="H92" i="48"/>
  <c r="C92" i="48"/>
  <c r="H91" i="48"/>
  <c r="C91" i="48"/>
  <c r="H90" i="48"/>
  <c r="C90" i="48"/>
  <c r="H89" i="48"/>
  <c r="C89" i="48"/>
  <c r="H88" i="48"/>
  <c r="C88" i="48"/>
  <c r="L87" i="48"/>
  <c r="K87" i="48"/>
  <c r="J87" i="48"/>
  <c r="I87" i="48"/>
  <c r="H87" i="48"/>
  <c r="G87" i="48"/>
  <c r="F87" i="48"/>
  <c r="E87" i="48"/>
  <c r="D87" i="48"/>
  <c r="C87" i="48" s="1"/>
  <c r="H86" i="48"/>
  <c r="C86" i="48"/>
  <c r="H85" i="48"/>
  <c r="C85" i="48"/>
  <c r="H84" i="48"/>
  <c r="C84" i="48"/>
  <c r="H83" i="48"/>
  <c r="C83" i="48"/>
  <c r="L82" i="48"/>
  <c r="K82" i="48"/>
  <c r="J82" i="48"/>
  <c r="I82" i="48"/>
  <c r="H82" i="48"/>
  <c r="G82" i="48"/>
  <c r="F82" i="48"/>
  <c r="E82" i="48"/>
  <c r="D82" i="48"/>
  <c r="C82" i="48" s="1"/>
  <c r="L81" i="48"/>
  <c r="K81" i="48"/>
  <c r="J81" i="48"/>
  <c r="I81" i="48"/>
  <c r="H81" i="48"/>
  <c r="G81" i="48"/>
  <c r="F81" i="48"/>
  <c r="E81" i="48"/>
  <c r="D81" i="48"/>
  <c r="C81" i="48" s="1"/>
  <c r="H80" i="48"/>
  <c r="C80" i="48"/>
  <c r="H79" i="48"/>
  <c r="C79" i="48"/>
  <c r="L78" i="48"/>
  <c r="K78" i="48"/>
  <c r="J78" i="48"/>
  <c r="I78" i="48"/>
  <c r="H78" i="48"/>
  <c r="G78" i="48"/>
  <c r="F78" i="48"/>
  <c r="E78" i="48"/>
  <c r="D78" i="48"/>
  <c r="C78" i="48" s="1"/>
  <c r="H77" i="48"/>
  <c r="C77" i="48"/>
  <c r="H76" i="48"/>
  <c r="C76" i="48"/>
  <c r="L75" i="48"/>
  <c r="K75" i="48"/>
  <c r="J75" i="48"/>
  <c r="I75" i="48"/>
  <c r="H75" i="48"/>
  <c r="G75" i="48"/>
  <c r="F75" i="48"/>
  <c r="E75" i="48"/>
  <c r="D75" i="48"/>
  <c r="C75" i="48" s="1"/>
  <c r="L74" i="48"/>
  <c r="K74" i="48"/>
  <c r="J74" i="48"/>
  <c r="I74" i="48"/>
  <c r="H74" i="48"/>
  <c r="G74" i="48"/>
  <c r="F74" i="48"/>
  <c r="E74" i="48"/>
  <c r="D74" i="48"/>
  <c r="C74" i="48" s="1"/>
  <c r="L73" i="48"/>
  <c r="K73" i="48"/>
  <c r="J73" i="48"/>
  <c r="I73" i="48"/>
  <c r="H73" i="48"/>
  <c r="G73" i="48"/>
  <c r="F73" i="48"/>
  <c r="E73" i="48"/>
  <c r="D73" i="48"/>
  <c r="C73" i="48" s="1"/>
  <c r="H72" i="48"/>
  <c r="C72" i="48"/>
  <c r="H71" i="48"/>
  <c r="C71" i="48"/>
  <c r="H70" i="48"/>
  <c r="C70" i="48"/>
  <c r="H69" i="48"/>
  <c r="C69" i="48"/>
  <c r="L68" i="48"/>
  <c r="K68" i="48"/>
  <c r="J68" i="48"/>
  <c r="I68" i="48"/>
  <c r="H68" i="48"/>
  <c r="G68" i="48"/>
  <c r="F68" i="48"/>
  <c r="E68" i="48"/>
  <c r="D68" i="48"/>
  <c r="C68" i="48" s="1"/>
  <c r="H67" i="48"/>
  <c r="C67" i="48"/>
  <c r="L66" i="48"/>
  <c r="K66" i="48"/>
  <c r="J66" i="48"/>
  <c r="I66" i="48"/>
  <c r="H66" i="48"/>
  <c r="G66" i="48"/>
  <c r="F66" i="48"/>
  <c r="E66" i="48"/>
  <c r="D66" i="48"/>
  <c r="C66" i="48" s="1"/>
  <c r="H65" i="48"/>
  <c r="C65" i="48"/>
  <c r="H64" i="48"/>
  <c r="C64" i="48"/>
  <c r="H63" i="48"/>
  <c r="C63" i="48"/>
  <c r="H62" i="48"/>
  <c r="C62" i="48"/>
  <c r="H61" i="48"/>
  <c r="C61" i="48"/>
  <c r="H60" i="48"/>
  <c r="C60" i="48"/>
  <c r="H59" i="48"/>
  <c r="C59" i="48"/>
  <c r="H58" i="48"/>
  <c r="C58" i="48"/>
  <c r="L57" i="48"/>
  <c r="K57" i="48"/>
  <c r="J57" i="48"/>
  <c r="I57" i="48"/>
  <c r="H57" i="48"/>
  <c r="G57" i="48"/>
  <c r="F57" i="48"/>
  <c r="E57" i="48"/>
  <c r="D57" i="48"/>
  <c r="C57" i="48" s="1"/>
  <c r="H56" i="48"/>
  <c r="C56" i="48"/>
  <c r="H55" i="48"/>
  <c r="C55" i="48"/>
  <c r="L54" i="48"/>
  <c r="K54" i="48"/>
  <c r="J54" i="48"/>
  <c r="I54" i="48"/>
  <c r="H54" i="48"/>
  <c r="G54" i="48"/>
  <c r="F54" i="48"/>
  <c r="E54" i="48"/>
  <c r="D54" i="48"/>
  <c r="C54" i="48" s="1"/>
  <c r="L53" i="48"/>
  <c r="K53" i="48"/>
  <c r="J53" i="48"/>
  <c r="I53" i="48"/>
  <c r="H53" i="48"/>
  <c r="G53" i="48"/>
  <c r="F53" i="48"/>
  <c r="E53" i="48"/>
  <c r="D53" i="48"/>
  <c r="C53" i="48" s="1"/>
  <c r="L52" i="48"/>
  <c r="K52" i="48"/>
  <c r="J52" i="48"/>
  <c r="I52" i="48"/>
  <c r="H52" i="48"/>
  <c r="G52" i="48"/>
  <c r="F52" i="48"/>
  <c r="E52" i="48"/>
  <c r="D52" i="48"/>
  <c r="C52" i="48" s="1"/>
  <c r="L51" i="48"/>
  <c r="K51" i="48"/>
  <c r="J51" i="48"/>
  <c r="I51" i="48"/>
  <c r="H51" i="48"/>
  <c r="G51" i="48"/>
  <c r="F51" i="48"/>
  <c r="E51" i="48"/>
  <c r="D51" i="48"/>
  <c r="C51" i="48" s="1"/>
  <c r="L50" i="48"/>
  <c r="K50" i="48"/>
  <c r="J50" i="48"/>
  <c r="I50" i="48"/>
  <c r="H50" i="48"/>
  <c r="G50" i="48"/>
  <c r="F50" i="48"/>
  <c r="E50" i="48"/>
  <c r="E300" i="48" s="1"/>
  <c r="D50" i="48"/>
  <c r="L49" i="48"/>
  <c r="K49" i="48"/>
  <c r="J49" i="48"/>
  <c r="I49" i="48"/>
  <c r="H49" i="48"/>
  <c r="G49" i="48"/>
  <c r="F49" i="48"/>
  <c r="E49" i="48"/>
  <c r="D49" i="48"/>
  <c r="C49" i="48" s="1"/>
  <c r="H46" i="48"/>
  <c r="C46" i="48"/>
  <c r="H45" i="48"/>
  <c r="C45" i="48"/>
  <c r="L44" i="48"/>
  <c r="L300" i="48" s="1"/>
  <c r="H44" i="48"/>
  <c r="G44" i="48"/>
  <c r="G300" i="48" s="1"/>
  <c r="C44" i="48"/>
  <c r="H43" i="48"/>
  <c r="C43" i="48"/>
  <c r="I42" i="48"/>
  <c r="H42" i="48"/>
  <c r="D42" i="48"/>
  <c r="C42" i="48"/>
  <c r="H41" i="48"/>
  <c r="C41" i="48"/>
  <c r="H40" i="48"/>
  <c r="C40" i="48"/>
  <c r="H39" i="48"/>
  <c r="C39" i="48"/>
  <c r="H38" i="48"/>
  <c r="C38" i="48"/>
  <c r="K37" i="48"/>
  <c r="H37" i="48"/>
  <c r="F37" i="48"/>
  <c r="C37" i="48"/>
  <c r="H36" i="48"/>
  <c r="C36" i="48"/>
  <c r="H35" i="48"/>
  <c r="C35" i="48"/>
  <c r="K34" i="48"/>
  <c r="H34" i="48"/>
  <c r="F34" i="48"/>
  <c r="C34" i="48"/>
  <c r="H33" i="48"/>
  <c r="C33" i="48"/>
  <c r="K32" i="48"/>
  <c r="H32" i="48"/>
  <c r="F32" i="48"/>
  <c r="C32" i="48"/>
  <c r="H31" i="48"/>
  <c r="C31" i="48"/>
  <c r="H30" i="48"/>
  <c r="C30" i="48"/>
  <c r="H29" i="48"/>
  <c r="C29" i="48"/>
  <c r="K28" i="48"/>
  <c r="H28" i="48"/>
  <c r="F28" i="48"/>
  <c r="C28" i="48"/>
  <c r="K27" i="48"/>
  <c r="K300" i="48" s="1"/>
  <c r="H27" i="48"/>
  <c r="F27" i="48"/>
  <c r="F300" i="48" s="1"/>
  <c r="C27" i="48"/>
  <c r="H26" i="48"/>
  <c r="C26" i="48"/>
  <c r="J25" i="48"/>
  <c r="I25" i="48"/>
  <c r="H25" i="48" s="1"/>
  <c r="D25" i="48"/>
  <c r="C25" i="48" s="1"/>
  <c r="H24" i="48"/>
  <c r="C24" i="48"/>
  <c r="H23" i="48"/>
  <c r="C23" i="48"/>
  <c r="L22" i="48"/>
  <c r="L303" i="48" s="1"/>
  <c r="L302" i="48" s="1"/>
  <c r="K22" i="48"/>
  <c r="K303" i="48" s="1"/>
  <c r="K302" i="48" s="1"/>
  <c r="J22" i="48"/>
  <c r="J303" i="48" s="1"/>
  <c r="J302" i="48" s="1"/>
  <c r="I22" i="48"/>
  <c r="I303" i="48" s="1"/>
  <c r="I302" i="48" s="1"/>
  <c r="H22" i="48"/>
  <c r="H303" i="48" s="1"/>
  <c r="H302" i="48" s="1"/>
  <c r="G22" i="48"/>
  <c r="G303" i="48" s="1"/>
  <c r="G302" i="48" s="1"/>
  <c r="F22" i="48"/>
  <c r="F303" i="48" s="1"/>
  <c r="F302" i="48" s="1"/>
  <c r="E22" i="48"/>
  <c r="E303" i="48" s="1"/>
  <c r="E302" i="48" s="1"/>
  <c r="D22" i="48"/>
  <c r="D303" i="48" s="1"/>
  <c r="D302" i="48" s="1"/>
  <c r="L21" i="48"/>
  <c r="K21" i="48"/>
  <c r="J21" i="48"/>
  <c r="I21" i="48"/>
  <c r="H21" i="48"/>
  <c r="G21" i="48"/>
  <c r="F21" i="48"/>
  <c r="E21" i="48"/>
  <c r="D21" i="48"/>
  <c r="C21" i="48" s="1"/>
  <c r="C300" i="59" l="1"/>
  <c r="H298" i="59"/>
  <c r="C27" i="59"/>
  <c r="C50" i="59"/>
  <c r="C295" i="59"/>
  <c r="C298" i="59" s="1"/>
  <c r="I303" i="59"/>
  <c r="I302" i="59" s="1"/>
  <c r="C22" i="58"/>
  <c r="D300" i="58"/>
  <c r="C300" i="58" s="1"/>
  <c r="E298" i="58"/>
  <c r="G298" i="58"/>
  <c r="I298" i="58"/>
  <c r="K298" i="58"/>
  <c r="C44" i="58"/>
  <c r="H44" i="58"/>
  <c r="I300" i="58"/>
  <c r="H300" i="58" s="1"/>
  <c r="D298" i="58"/>
  <c r="F298" i="58"/>
  <c r="H298" i="58"/>
  <c r="J298" i="58"/>
  <c r="L298" i="58"/>
  <c r="C295" i="58"/>
  <c r="C298" i="58" s="1"/>
  <c r="H300" i="57"/>
  <c r="C300" i="57"/>
  <c r="H298" i="57"/>
  <c r="C22" i="57"/>
  <c r="C27" i="57"/>
  <c r="C44" i="57"/>
  <c r="H44" i="57"/>
  <c r="C50" i="57"/>
  <c r="C295" i="57"/>
  <c r="C298" i="57" s="1"/>
  <c r="I303" i="57"/>
  <c r="I302" i="57" s="1"/>
  <c r="H22" i="56"/>
  <c r="H303" i="56" s="1"/>
  <c r="H302" i="56" s="1"/>
  <c r="G300" i="56"/>
  <c r="D300" i="56"/>
  <c r="C300" i="56" s="1"/>
  <c r="J300" i="56"/>
  <c r="D298" i="56"/>
  <c r="F298" i="56"/>
  <c r="H298" i="56"/>
  <c r="K298" i="56"/>
  <c r="I300" i="56"/>
  <c r="H300" i="56" s="1"/>
  <c r="C298" i="56"/>
  <c r="E298" i="56"/>
  <c r="G298" i="56"/>
  <c r="J298" i="56"/>
  <c r="L298" i="56"/>
  <c r="I298" i="56"/>
  <c r="H300" i="55"/>
  <c r="H22" i="55"/>
  <c r="H303" i="55" s="1"/>
  <c r="H302" i="55" s="1"/>
  <c r="H298" i="55"/>
  <c r="C295" i="55"/>
  <c r="C298" i="55" s="1"/>
  <c r="G300" i="55"/>
  <c r="C300" i="55" s="1"/>
  <c r="H44" i="55"/>
  <c r="C50" i="55"/>
  <c r="K21" i="54"/>
  <c r="H21" i="54" s="1"/>
  <c r="C22" i="54"/>
  <c r="C27" i="54"/>
  <c r="H27" i="54"/>
  <c r="C44" i="54"/>
  <c r="H44" i="54"/>
  <c r="D300" i="54"/>
  <c r="C300" i="54" s="1"/>
  <c r="H298" i="54"/>
  <c r="C295" i="54"/>
  <c r="C298" i="54" s="1"/>
  <c r="I300" i="54"/>
  <c r="H300" i="54" s="1"/>
  <c r="C300" i="53"/>
  <c r="G21" i="53"/>
  <c r="C21" i="53" s="1"/>
  <c r="I21" i="53"/>
  <c r="K21" i="53"/>
  <c r="C22" i="53"/>
  <c r="C303" i="53" s="1"/>
  <c r="C302" i="53" s="1"/>
  <c r="C27" i="53"/>
  <c r="H27" i="53"/>
  <c r="C42" i="53"/>
  <c r="C44" i="53"/>
  <c r="H44" i="53"/>
  <c r="C298" i="51"/>
  <c r="C300" i="51"/>
  <c r="H298" i="51"/>
  <c r="H22" i="51"/>
  <c r="H303" i="51" s="1"/>
  <c r="H302" i="51" s="1"/>
  <c r="I300" i="51"/>
  <c r="H300" i="51" s="1"/>
  <c r="H22" i="50"/>
  <c r="H303" i="50" s="1"/>
  <c r="H302" i="50" s="1"/>
  <c r="C27" i="50"/>
  <c r="H27" i="50"/>
  <c r="C44" i="50"/>
  <c r="H44" i="50"/>
  <c r="I300" i="50"/>
  <c r="D300" i="50"/>
  <c r="C300" i="50" s="1"/>
  <c r="J300" i="50"/>
  <c r="D298" i="50"/>
  <c r="F298" i="50"/>
  <c r="H298" i="50"/>
  <c r="C295" i="50"/>
  <c r="C298" i="50" s="1"/>
  <c r="C300" i="49"/>
  <c r="H298" i="49"/>
  <c r="C295" i="49"/>
  <c r="C298" i="49" s="1"/>
  <c r="I300" i="49"/>
  <c r="H300" i="49" s="1"/>
  <c r="C22" i="49"/>
  <c r="C303" i="49" s="1"/>
  <c r="C302" i="49" s="1"/>
  <c r="C22" i="48"/>
  <c r="C303" i="48" s="1"/>
  <c r="C302" i="48" s="1"/>
  <c r="D300" i="48"/>
  <c r="C300" i="48" s="1"/>
  <c r="J300" i="48"/>
  <c r="H298" i="48"/>
  <c r="I300" i="48"/>
  <c r="H300" i="48" s="1"/>
  <c r="C298" i="48"/>
  <c r="I298" i="48"/>
  <c r="C50" i="48"/>
  <c r="C303" i="59" l="1"/>
  <c r="C302" i="59" s="1"/>
  <c r="C303" i="58"/>
  <c r="C302" i="58" s="1"/>
  <c r="C303" i="57"/>
  <c r="C302" i="57" s="1"/>
  <c r="C303" i="55"/>
  <c r="C302" i="55" s="1"/>
  <c r="C303" i="54"/>
  <c r="C302" i="54" s="1"/>
  <c r="H21" i="53"/>
  <c r="H300" i="50"/>
  <c r="C303" i="50"/>
  <c r="C302" i="50" s="1"/>
  <c r="E21" i="47" l="1"/>
  <c r="G21" i="47"/>
  <c r="L21" i="47"/>
  <c r="C22" i="47"/>
  <c r="D22" i="47"/>
  <c r="E22" i="47"/>
  <c r="F22" i="47"/>
  <c r="G22" i="47"/>
  <c r="H22" i="47"/>
  <c r="I22" i="47"/>
  <c r="J22" i="47"/>
  <c r="K22" i="47"/>
  <c r="L22" i="47"/>
  <c r="C23" i="47"/>
  <c r="H23" i="47"/>
  <c r="C24" i="47"/>
  <c r="H24" i="47"/>
  <c r="C26" i="47"/>
  <c r="H26" i="47"/>
  <c r="F27" i="47"/>
  <c r="F21" i="47" s="1"/>
  <c r="K27" i="47"/>
  <c r="K21" i="47" s="1"/>
  <c r="C28" i="47"/>
  <c r="F28" i="47"/>
  <c r="H28" i="47"/>
  <c r="K28" i="47"/>
  <c r="C29" i="47"/>
  <c r="H29" i="47"/>
  <c r="C30" i="47"/>
  <c r="H30" i="47"/>
  <c r="C31" i="47"/>
  <c r="H31" i="47"/>
  <c r="C32" i="47"/>
  <c r="F32" i="47"/>
  <c r="H32" i="47"/>
  <c r="K32" i="47"/>
  <c r="C33" i="47"/>
  <c r="H33" i="47"/>
  <c r="C34" i="47"/>
  <c r="F34" i="47"/>
  <c r="H34" i="47"/>
  <c r="K34" i="47"/>
  <c r="C35" i="47"/>
  <c r="H35" i="47"/>
  <c r="C36" i="47"/>
  <c r="H36" i="47"/>
  <c r="C37" i="47"/>
  <c r="F37" i="47"/>
  <c r="H37" i="47"/>
  <c r="K37" i="47"/>
  <c r="C38" i="47"/>
  <c r="H38" i="47"/>
  <c r="C39" i="47"/>
  <c r="H39" i="47"/>
  <c r="C40" i="47"/>
  <c r="H40" i="47"/>
  <c r="C41" i="47"/>
  <c r="H41" i="47"/>
  <c r="C42" i="47"/>
  <c r="D42" i="47"/>
  <c r="H42" i="47"/>
  <c r="I42" i="47"/>
  <c r="C43" i="47"/>
  <c r="H43" i="47"/>
  <c r="C44" i="47"/>
  <c r="G44" i="47"/>
  <c r="H44" i="47"/>
  <c r="L44" i="47"/>
  <c r="C45" i="47"/>
  <c r="H45" i="47"/>
  <c r="C46" i="47"/>
  <c r="H46" i="47"/>
  <c r="D53" i="47"/>
  <c r="D52" i="47" s="1"/>
  <c r="E53" i="47"/>
  <c r="E52" i="47" s="1"/>
  <c r="F53" i="47"/>
  <c r="F52" i="47" s="1"/>
  <c r="G53" i="47"/>
  <c r="G52" i="47" s="1"/>
  <c r="I53" i="47"/>
  <c r="H53" i="47" s="1"/>
  <c r="J53" i="47"/>
  <c r="J52" i="47" s="1"/>
  <c r="K53" i="47"/>
  <c r="K52" i="47" s="1"/>
  <c r="L53" i="47"/>
  <c r="L52" i="47" s="1"/>
  <c r="C54" i="47"/>
  <c r="D54" i="47"/>
  <c r="E54" i="47"/>
  <c r="F54" i="47"/>
  <c r="G54" i="47"/>
  <c r="H54" i="47"/>
  <c r="I54" i="47"/>
  <c r="J54" i="47"/>
  <c r="K54" i="47"/>
  <c r="L54" i="47"/>
  <c r="C55" i="47"/>
  <c r="H55" i="47"/>
  <c r="C56" i="47"/>
  <c r="H56" i="47"/>
  <c r="C57" i="47"/>
  <c r="D57" i="47"/>
  <c r="E57" i="47"/>
  <c r="F57" i="47"/>
  <c r="G57" i="47"/>
  <c r="H57" i="47"/>
  <c r="I57" i="47"/>
  <c r="J57" i="47"/>
  <c r="K57" i="47"/>
  <c r="L57" i="47"/>
  <c r="C58" i="47"/>
  <c r="H58" i="47"/>
  <c r="C59" i="47"/>
  <c r="H59" i="47"/>
  <c r="C60" i="47"/>
  <c r="H60" i="47"/>
  <c r="C61" i="47"/>
  <c r="H61" i="47"/>
  <c r="C62" i="47"/>
  <c r="H62" i="47"/>
  <c r="C63" i="47"/>
  <c r="H63" i="47"/>
  <c r="C64" i="47"/>
  <c r="H64" i="47"/>
  <c r="C65" i="47"/>
  <c r="H65" i="47"/>
  <c r="D66" i="47"/>
  <c r="C66" i="47" s="1"/>
  <c r="E66" i="47"/>
  <c r="F66" i="47"/>
  <c r="G66" i="47"/>
  <c r="I66" i="47"/>
  <c r="J66" i="47"/>
  <c r="H66" i="47" s="1"/>
  <c r="K66" i="47"/>
  <c r="L66" i="47"/>
  <c r="C67" i="47"/>
  <c r="H67" i="47"/>
  <c r="J67" i="47"/>
  <c r="C68" i="47"/>
  <c r="D68" i="47"/>
  <c r="E68" i="47"/>
  <c r="F68" i="47"/>
  <c r="G68" i="47"/>
  <c r="H68" i="47"/>
  <c r="I68" i="47"/>
  <c r="J68" i="47"/>
  <c r="K68" i="47"/>
  <c r="L68" i="47"/>
  <c r="C69" i="47"/>
  <c r="H69" i="47"/>
  <c r="C70" i="47"/>
  <c r="H70" i="47"/>
  <c r="C71" i="47"/>
  <c r="H71" i="47"/>
  <c r="C72" i="47"/>
  <c r="H72" i="47"/>
  <c r="D74" i="47"/>
  <c r="E74" i="47"/>
  <c r="F74" i="47"/>
  <c r="G74" i="47"/>
  <c r="I74" i="47"/>
  <c r="J74" i="47"/>
  <c r="K74" i="47"/>
  <c r="L74" i="47"/>
  <c r="C75" i="47"/>
  <c r="D75" i="47"/>
  <c r="E75" i="47"/>
  <c r="F75" i="47"/>
  <c r="G75" i="47"/>
  <c r="H75" i="47"/>
  <c r="I75" i="47"/>
  <c r="J75" i="47"/>
  <c r="K75" i="47"/>
  <c r="L75" i="47"/>
  <c r="C76" i="47"/>
  <c r="H76" i="47"/>
  <c r="C77" i="47"/>
  <c r="H77" i="47"/>
  <c r="C78" i="47"/>
  <c r="D78" i="47"/>
  <c r="E78" i="47"/>
  <c r="F78" i="47"/>
  <c r="G78" i="47"/>
  <c r="H78" i="47"/>
  <c r="I78" i="47"/>
  <c r="J78" i="47"/>
  <c r="K78" i="47"/>
  <c r="L78" i="47"/>
  <c r="C79" i="47"/>
  <c r="H79" i="47"/>
  <c r="C80" i="47"/>
  <c r="H80" i="47"/>
  <c r="D81" i="47"/>
  <c r="C81" i="47" s="1"/>
  <c r="E81" i="47"/>
  <c r="F81" i="47"/>
  <c r="G81" i="47"/>
  <c r="I81" i="47"/>
  <c r="H81" i="47" s="1"/>
  <c r="J81" i="47"/>
  <c r="K81" i="47"/>
  <c r="L81" i="47"/>
  <c r="C82" i="47"/>
  <c r="D82" i="47"/>
  <c r="E82" i="47"/>
  <c r="F82" i="47"/>
  <c r="G82" i="47"/>
  <c r="H82" i="47"/>
  <c r="I82" i="47"/>
  <c r="J82" i="47"/>
  <c r="K82" i="47"/>
  <c r="L82" i="47"/>
  <c r="C83" i="47"/>
  <c r="H83" i="47"/>
  <c r="C84" i="47"/>
  <c r="H84" i="47"/>
  <c r="C85" i="47"/>
  <c r="H85" i="47"/>
  <c r="C86" i="47"/>
  <c r="H86" i="47"/>
  <c r="C87" i="47"/>
  <c r="D87" i="47"/>
  <c r="E87" i="47"/>
  <c r="F87" i="47"/>
  <c r="G87" i="47"/>
  <c r="H87" i="47"/>
  <c r="I87" i="47"/>
  <c r="J87" i="47"/>
  <c r="K87" i="47"/>
  <c r="L87" i="47"/>
  <c r="C88" i="47"/>
  <c r="H88" i="47"/>
  <c r="C89" i="47"/>
  <c r="H89" i="47"/>
  <c r="C90" i="47"/>
  <c r="H90" i="47"/>
  <c r="C91" i="47"/>
  <c r="H91" i="47"/>
  <c r="C92" i="47"/>
  <c r="H92" i="47"/>
  <c r="C93" i="47"/>
  <c r="D93" i="47"/>
  <c r="E93" i="47"/>
  <c r="F93" i="47"/>
  <c r="G93" i="47"/>
  <c r="H93" i="47"/>
  <c r="I93" i="47"/>
  <c r="J93" i="47"/>
  <c r="K93" i="47"/>
  <c r="L93" i="47"/>
  <c r="C94" i="47"/>
  <c r="H94" i="47"/>
  <c r="C95" i="47"/>
  <c r="H95" i="47"/>
  <c r="C96" i="47"/>
  <c r="H96" i="47"/>
  <c r="C97" i="47"/>
  <c r="H97" i="47"/>
  <c r="C98" i="47"/>
  <c r="H98" i="47"/>
  <c r="C99" i="47"/>
  <c r="H99" i="47"/>
  <c r="C100" i="47"/>
  <c r="H100" i="47"/>
  <c r="C101" i="47"/>
  <c r="D101" i="47"/>
  <c r="E101" i="47"/>
  <c r="F101" i="47"/>
  <c r="G101" i="47"/>
  <c r="H101" i="47"/>
  <c r="I101" i="47"/>
  <c r="J101" i="47"/>
  <c r="K101" i="47"/>
  <c r="L101" i="47"/>
  <c r="C102" i="47"/>
  <c r="H102" i="47"/>
  <c r="C103" i="47"/>
  <c r="H103" i="47"/>
  <c r="C104" i="47"/>
  <c r="H104" i="47"/>
  <c r="C105" i="47"/>
  <c r="H105" i="47"/>
  <c r="C106" i="47"/>
  <c r="H106" i="47"/>
  <c r="C107" i="47"/>
  <c r="H107" i="47"/>
  <c r="C108" i="47"/>
  <c r="H108" i="47"/>
  <c r="C109" i="47"/>
  <c r="H109" i="47"/>
  <c r="C110" i="47"/>
  <c r="D110" i="47"/>
  <c r="E110" i="47"/>
  <c r="F110" i="47"/>
  <c r="G110" i="47"/>
  <c r="H110" i="47"/>
  <c r="I110" i="47"/>
  <c r="J110" i="47"/>
  <c r="K110" i="47"/>
  <c r="L110" i="47"/>
  <c r="C111" i="47"/>
  <c r="H111" i="47"/>
  <c r="C112" i="47"/>
  <c r="H112" i="47"/>
  <c r="C113" i="47"/>
  <c r="H113" i="47"/>
  <c r="C114" i="47"/>
  <c r="D114" i="47"/>
  <c r="E114" i="47"/>
  <c r="F114" i="47"/>
  <c r="G114" i="47"/>
  <c r="H114" i="47"/>
  <c r="I114" i="47"/>
  <c r="J114" i="47"/>
  <c r="K114" i="47"/>
  <c r="L114" i="47"/>
  <c r="C115" i="47"/>
  <c r="H115" i="47"/>
  <c r="C116" i="47"/>
  <c r="H116" i="47"/>
  <c r="C117" i="47"/>
  <c r="H117" i="47"/>
  <c r="C118" i="47"/>
  <c r="H118" i="47"/>
  <c r="C119" i="47"/>
  <c r="H119" i="47"/>
  <c r="C120" i="47"/>
  <c r="D120" i="47"/>
  <c r="E120" i="47"/>
  <c r="F120" i="47"/>
  <c r="G120" i="47"/>
  <c r="H120" i="47"/>
  <c r="I120" i="47"/>
  <c r="J120" i="47"/>
  <c r="K120" i="47"/>
  <c r="L120" i="47"/>
  <c r="C121" i="47"/>
  <c r="H121" i="47"/>
  <c r="C122" i="47"/>
  <c r="H122" i="47"/>
  <c r="C123" i="47"/>
  <c r="H123" i="47"/>
  <c r="C124" i="47"/>
  <c r="H124" i="47"/>
  <c r="C125" i="47"/>
  <c r="H125" i="47"/>
  <c r="C126" i="47"/>
  <c r="D126" i="47"/>
  <c r="E126" i="47"/>
  <c r="F126" i="47"/>
  <c r="G126" i="47"/>
  <c r="H126" i="47"/>
  <c r="I126" i="47"/>
  <c r="J126" i="47"/>
  <c r="K126" i="47"/>
  <c r="L126" i="47"/>
  <c r="C127" i="47"/>
  <c r="H127" i="47"/>
  <c r="E128" i="47"/>
  <c r="G128" i="47"/>
  <c r="I128" i="47"/>
  <c r="K128" i="47"/>
  <c r="C129" i="47"/>
  <c r="D129" i="47"/>
  <c r="E129" i="47"/>
  <c r="F129" i="47"/>
  <c r="G129" i="47"/>
  <c r="H129" i="47"/>
  <c r="I129" i="47"/>
  <c r="J129" i="47"/>
  <c r="K129" i="47"/>
  <c r="L129" i="47"/>
  <c r="C130" i="47"/>
  <c r="H130" i="47"/>
  <c r="C131" i="47"/>
  <c r="H131" i="47"/>
  <c r="C132" i="47"/>
  <c r="H132" i="47"/>
  <c r="C133" i="47"/>
  <c r="D133" i="47"/>
  <c r="E133" i="47"/>
  <c r="F133" i="47"/>
  <c r="G133" i="47"/>
  <c r="H133" i="47"/>
  <c r="I133" i="47"/>
  <c r="J133" i="47"/>
  <c r="K133" i="47"/>
  <c r="L133" i="47"/>
  <c r="C134" i="47"/>
  <c r="H134" i="47"/>
  <c r="C135" i="47"/>
  <c r="H135" i="47"/>
  <c r="C136" i="47"/>
  <c r="H136" i="47"/>
  <c r="C137" i="47"/>
  <c r="H137" i="47"/>
  <c r="C138" i="47"/>
  <c r="D138" i="47"/>
  <c r="E138" i="47"/>
  <c r="F138" i="47"/>
  <c r="F128" i="47" s="1"/>
  <c r="G138" i="47"/>
  <c r="I138" i="47"/>
  <c r="J138" i="47"/>
  <c r="J128" i="47" s="1"/>
  <c r="K138" i="47"/>
  <c r="L138" i="47"/>
  <c r="L128" i="47" s="1"/>
  <c r="C139" i="47"/>
  <c r="H139" i="47"/>
  <c r="C140" i="47"/>
  <c r="H140" i="47"/>
  <c r="D141" i="47"/>
  <c r="C141" i="47" s="1"/>
  <c r="E141" i="47"/>
  <c r="F141" i="47"/>
  <c r="G141" i="47"/>
  <c r="I141" i="47"/>
  <c r="J141" i="47"/>
  <c r="H141" i="47" s="1"/>
  <c r="K141" i="47"/>
  <c r="L141" i="47"/>
  <c r="C142" i="47"/>
  <c r="H142" i="47"/>
  <c r="C143" i="47"/>
  <c r="H143" i="47"/>
  <c r="C144" i="47"/>
  <c r="H144" i="47"/>
  <c r="C145" i="47"/>
  <c r="H145" i="47"/>
  <c r="C146" i="47"/>
  <c r="H146" i="47"/>
  <c r="C147" i="47"/>
  <c r="H147" i="47"/>
  <c r="D148" i="47"/>
  <c r="C148" i="47" s="1"/>
  <c r="E148" i="47"/>
  <c r="F148" i="47"/>
  <c r="G148" i="47"/>
  <c r="I148" i="47"/>
  <c r="J148" i="47"/>
  <c r="H148" i="47" s="1"/>
  <c r="K148" i="47"/>
  <c r="L148" i="47"/>
  <c r="C149" i="47"/>
  <c r="H149" i="47"/>
  <c r="C150" i="47"/>
  <c r="H150" i="47"/>
  <c r="C151" i="47"/>
  <c r="H151" i="47"/>
  <c r="C152" i="47"/>
  <c r="H152" i="47"/>
  <c r="C153" i="47"/>
  <c r="H153" i="47"/>
  <c r="C154" i="47"/>
  <c r="H154" i="47"/>
  <c r="C155" i="47"/>
  <c r="H155" i="47"/>
  <c r="C156" i="47"/>
  <c r="H156" i="47"/>
  <c r="D157" i="47"/>
  <c r="C157" i="47" s="1"/>
  <c r="E157" i="47"/>
  <c r="F157" i="47"/>
  <c r="G157" i="47"/>
  <c r="I157" i="47"/>
  <c r="J157" i="47"/>
  <c r="H157" i="47" s="1"/>
  <c r="K157" i="47"/>
  <c r="L157" i="47"/>
  <c r="C158" i="47"/>
  <c r="H158" i="47"/>
  <c r="C159" i="47"/>
  <c r="H159" i="47"/>
  <c r="C160" i="47"/>
  <c r="H160" i="47"/>
  <c r="C161" i="47"/>
  <c r="H161" i="47"/>
  <c r="D163" i="47"/>
  <c r="C163" i="47" s="1"/>
  <c r="E163" i="47"/>
  <c r="E162" i="47" s="1"/>
  <c r="F163" i="47"/>
  <c r="F162" i="47" s="1"/>
  <c r="G163" i="47"/>
  <c r="G162" i="47" s="1"/>
  <c r="I163" i="47"/>
  <c r="I162" i="47" s="1"/>
  <c r="J163" i="47"/>
  <c r="J162" i="47" s="1"/>
  <c r="K163" i="47"/>
  <c r="K162" i="47" s="1"/>
  <c r="L163" i="47"/>
  <c r="L162" i="47" s="1"/>
  <c r="C164" i="47"/>
  <c r="H164" i="47"/>
  <c r="C165" i="47"/>
  <c r="H165" i="47"/>
  <c r="C166" i="47"/>
  <c r="H166" i="47"/>
  <c r="C167" i="47"/>
  <c r="H167" i="47"/>
  <c r="C168" i="47"/>
  <c r="H168" i="47"/>
  <c r="C169" i="47"/>
  <c r="H169" i="47"/>
  <c r="D172" i="47"/>
  <c r="C172" i="47" s="1"/>
  <c r="E172" i="47"/>
  <c r="E171" i="47" s="1"/>
  <c r="E170" i="47" s="1"/>
  <c r="F172" i="47"/>
  <c r="F171" i="47" s="1"/>
  <c r="F170" i="47" s="1"/>
  <c r="G172" i="47"/>
  <c r="G171" i="47" s="1"/>
  <c r="G170" i="47" s="1"/>
  <c r="I172" i="47"/>
  <c r="I171" i="47" s="1"/>
  <c r="J172" i="47"/>
  <c r="J171" i="47" s="1"/>
  <c r="J170" i="47" s="1"/>
  <c r="K172" i="47"/>
  <c r="K171" i="47" s="1"/>
  <c r="K170" i="47" s="1"/>
  <c r="L172" i="47"/>
  <c r="L171" i="47" s="1"/>
  <c r="L170" i="47" s="1"/>
  <c r="C173" i="47"/>
  <c r="H173" i="47"/>
  <c r="C174" i="47"/>
  <c r="H174" i="47"/>
  <c r="C175" i="47"/>
  <c r="H175" i="47"/>
  <c r="D176" i="47"/>
  <c r="C176" i="47" s="1"/>
  <c r="E176" i="47"/>
  <c r="F176" i="47"/>
  <c r="G176" i="47"/>
  <c r="I176" i="47"/>
  <c r="J176" i="47"/>
  <c r="H176" i="47" s="1"/>
  <c r="K176" i="47"/>
  <c r="L176" i="47"/>
  <c r="C177" i="47"/>
  <c r="H177" i="47"/>
  <c r="C178" i="47"/>
  <c r="H178" i="47"/>
  <c r="C179" i="47"/>
  <c r="H179" i="47"/>
  <c r="C180" i="47"/>
  <c r="H180" i="47"/>
  <c r="D181" i="47"/>
  <c r="C181" i="47" s="1"/>
  <c r="E181" i="47"/>
  <c r="F181" i="47"/>
  <c r="G181" i="47"/>
  <c r="I181" i="47"/>
  <c r="J181" i="47"/>
  <c r="H181" i="47" s="1"/>
  <c r="K181" i="47"/>
  <c r="L181" i="47"/>
  <c r="C182" i="47"/>
  <c r="H182" i="47"/>
  <c r="C183" i="47"/>
  <c r="H183" i="47"/>
  <c r="D185" i="47"/>
  <c r="C185" i="47" s="1"/>
  <c r="E185" i="47"/>
  <c r="F185" i="47"/>
  <c r="G185" i="47"/>
  <c r="I185" i="47"/>
  <c r="J185" i="47"/>
  <c r="K185" i="47"/>
  <c r="L185" i="47"/>
  <c r="C186" i="47"/>
  <c r="H186" i="47"/>
  <c r="C187" i="47"/>
  <c r="H187" i="47"/>
  <c r="D189" i="47"/>
  <c r="C189" i="47" s="1"/>
  <c r="E189" i="47"/>
  <c r="E188" i="47" s="1"/>
  <c r="F189" i="47"/>
  <c r="F188" i="47" s="1"/>
  <c r="G189" i="47"/>
  <c r="G188" i="47" s="1"/>
  <c r="I189" i="47"/>
  <c r="I188" i="47" s="1"/>
  <c r="J189" i="47"/>
  <c r="J188" i="47" s="1"/>
  <c r="K189" i="47"/>
  <c r="K188" i="47" s="1"/>
  <c r="L189" i="47"/>
  <c r="L188" i="47" s="1"/>
  <c r="C190" i="47"/>
  <c r="H190" i="47"/>
  <c r="C194" i="47"/>
  <c r="H194" i="47"/>
  <c r="D195" i="47"/>
  <c r="D193" i="47" s="1"/>
  <c r="E195" i="47"/>
  <c r="E193" i="47" s="1"/>
  <c r="F195" i="47"/>
  <c r="F193" i="47" s="1"/>
  <c r="G195" i="47"/>
  <c r="G193" i="47" s="1"/>
  <c r="I195" i="47"/>
  <c r="I193" i="47" s="1"/>
  <c r="J195" i="47"/>
  <c r="J193" i="47" s="1"/>
  <c r="K195" i="47"/>
  <c r="K193" i="47" s="1"/>
  <c r="L195" i="47"/>
  <c r="L193" i="47" s="1"/>
  <c r="C196" i="47"/>
  <c r="H196" i="47"/>
  <c r="C197" i="47"/>
  <c r="H197" i="47"/>
  <c r="C198" i="47"/>
  <c r="H198" i="47"/>
  <c r="C199" i="47"/>
  <c r="H199" i="47"/>
  <c r="C200" i="47"/>
  <c r="H200" i="47"/>
  <c r="D202" i="47"/>
  <c r="D201" i="47" s="1"/>
  <c r="E202" i="47"/>
  <c r="F202" i="47"/>
  <c r="F201" i="47" s="1"/>
  <c r="G202" i="47"/>
  <c r="I202" i="47"/>
  <c r="J202" i="47"/>
  <c r="J201" i="47" s="1"/>
  <c r="K202" i="47"/>
  <c r="L202" i="47"/>
  <c r="L201" i="47" s="1"/>
  <c r="C203" i="47"/>
  <c r="H203" i="47"/>
  <c r="C204" i="47"/>
  <c r="H204" i="47"/>
  <c r="C205" i="47"/>
  <c r="H205" i="47"/>
  <c r="C206" i="47"/>
  <c r="H206" i="47"/>
  <c r="C207" i="47"/>
  <c r="H207" i="47"/>
  <c r="C208" i="47"/>
  <c r="H208" i="47"/>
  <c r="C209" i="47"/>
  <c r="H209" i="47"/>
  <c r="C210" i="47"/>
  <c r="H210" i="47"/>
  <c r="C211" i="47"/>
  <c r="H211" i="47"/>
  <c r="C212" i="47"/>
  <c r="H212" i="47"/>
  <c r="D213" i="47"/>
  <c r="E213" i="47"/>
  <c r="F213" i="47"/>
  <c r="G213" i="47"/>
  <c r="I213" i="47"/>
  <c r="J213" i="47"/>
  <c r="H213" i="47" s="1"/>
  <c r="K213" i="47"/>
  <c r="L213" i="47"/>
  <c r="C214" i="47"/>
  <c r="H214" i="47"/>
  <c r="C215" i="47"/>
  <c r="H215" i="47"/>
  <c r="C216" i="47"/>
  <c r="H216" i="47"/>
  <c r="C217" i="47"/>
  <c r="H217" i="47"/>
  <c r="C218" i="47"/>
  <c r="H218" i="47"/>
  <c r="C219" i="47"/>
  <c r="H219" i="47"/>
  <c r="C220" i="47"/>
  <c r="H220" i="47"/>
  <c r="C221" i="47"/>
  <c r="H221" i="47"/>
  <c r="C222" i="47"/>
  <c r="H222" i="47"/>
  <c r="C223" i="47"/>
  <c r="H223" i="47"/>
  <c r="D224" i="47"/>
  <c r="E224" i="47"/>
  <c r="C224" i="47" s="1"/>
  <c r="F224" i="47"/>
  <c r="G224" i="47"/>
  <c r="I224" i="47"/>
  <c r="H224" i="47" s="1"/>
  <c r="J224" i="47"/>
  <c r="K224" i="47"/>
  <c r="L224" i="47"/>
  <c r="C225" i="47"/>
  <c r="H225" i="47"/>
  <c r="C226" i="47"/>
  <c r="H226" i="47"/>
  <c r="C228" i="47"/>
  <c r="H228" i="47"/>
  <c r="D229" i="47"/>
  <c r="D227" i="47" s="1"/>
  <c r="E229" i="47"/>
  <c r="E227" i="47" s="1"/>
  <c r="F229" i="47"/>
  <c r="F227" i="47" s="1"/>
  <c r="G229" i="47"/>
  <c r="G227" i="47" s="1"/>
  <c r="I229" i="47"/>
  <c r="I227" i="47" s="1"/>
  <c r="J229" i="47"/>
  <c r="J227" i="47" s="1"/>
  <c r="K229" i="47"/>
  <c r="K227" i="47" s="1"/>
  <c r="L229" i="47"/>
  <c r="L227" i="47" s="1"/>
  <c r="C230" i="47"/>
  <c r="H230" i="47"/>
  <c r="C233" i="47"/>
  <c r="H233" i="47"/>
  <c r="D234" i="47"/>
  <c r="D232" i="47" s="1"/>
  <c r="E234" i="47"/>
  <c r="E232" i="47" s="1"/>
  <c r="F234" i="47"/>
  <c r="F232" i="47" s="1"/>
  <c r="G234" i="47"/>
  <c r="G232" i="47" s="1"/>
  <c r="I234" i="47"/>
  <c r="I232" i="47" s="1"/>
  <c r="J234" i="47"/>
  <c r="J232" i="47" s="1"/>
  <c r="K234" i="47"/>
  <c r="K232" i="47" s="1"/>
  <c r="L234" i="47"/>
  <c r="L232" i="47" s="1"/>
  <c r="C235" i="47"/>
  <c r="H235" i="47"/>
  <c r="C236" i="47"/>
  <c r="H236" i="47"/>
  <c r="D237" i="47"/>
  <c r="C237" i="47" s="1"/>
  <c r="E237" i="47"/>
  <c r="F237" i="47"/>
  <c r="G237" i="47"/>
  <c r="I237" i="47"/>
  <c r="H237" i="47" s="1"/>
  <c r="J237" i="47"/>
  <c r="K237" i="47"/>
  <c r="L237" i="47"/>
  <c r="C238" i="47"/>
  <c r="H238" i="47"/>
  <c r="C239" i="47"/>
  <c r="H239" i="47"/>
  <c r="C240" i="47"/>
  <c r="H240" i="47"/>
  <c r="C241" i="47"/>
  <c r="H241" i="47"/>
  <c r="C242" i="47"/>
  <c r="H242" i="47"/>
  <c r="C243" i="47"/>
  <c r="H243" i="47"/>
  <c r="C244" i="47"/>
  <c r="H244" i="47"/>
  <c r="D245" i="47"/>
  <c r="C245" i="47" s="1"/>
  <c r="E245" i="47"/>
  <c r="F245" i="47"/>
  <c r="G245" i="47"/>
  <c r="I245" i="47"/>
  <c r="H245" i="47" s="1"/>
  <c r="J245" i="47"/>
  <c r="K245" i="47"/>
  <c r="L245" i="47"/>
  <c r="C246" i="47"/>
  <c r="H246" i="47"/>
  <c r="C247" i="47"/>
  <c r="H247" i="47"/>
  <c r="C248" i="47"/>
  <c r="H248" i="47"/>
  <c r="C249" i="47"/>
  <c r="H249" i="47"/>
  <c r="D251" i="47"/>
  <c r="C251" i="47" s="1"/>
  <c r="E251" i="47"/>
  <c r="E250" i="47" s="1"/>
  <c r="F251" i="47"/>
  <c r="F250" i="47" s="1"/>
  <c r="G251" i="47"/>
  <c r="G250" i="47" s="1"/>
  <c r="I251" i="47"/>
  <c r="I250" i="47" s="1"/>
  <c r="J251" i="47"/>
  <c r="J250" i="47" s="1"/>
  <c r="K251" i="47"/>
  <c r="K250" i="47" s="1"/>
  <c r="L251" i="47"/>
  <c r="L250" i="47" s="1"/>
  <c r="C252" i="47"/>
  <c r="H252" i="47"/>
  <c r="C253" i="47"/>
  <c r="H253" i="47"/>
  <c r="C254" i="47"/>
  <c r="H254" i="47"/>
  <c r="C255" i="47"/>
  <c r="H255" i="47"/>
  <c r="C256" i="47"/>
  <c r="H256" i="47"/>
  <c r="D258" i="47"/>
  <c r="C258" i="47" s="1"/>
  <c r="E258" i="47"/>
  <c r="E257" i="47" s="1"/>
  <c r="F258" i="47"/>
  <c r="F257" i="47" s="1"/>
  <c r="G258" i="47"/>
  <c r="G257" i="47" s="1"/>
  <c r="I258" i="47"/>
  <c r="I257" i="47" s="1"/>
  <c r="J258" i="47"/>
  <c r="J257" i="47" s="1"/>
  <c r="K258" i="47"/>
  <c r="K257" i="47" s="1"/>
  <c r="L258" i="47"/>
  <c r="L257" i="47" s="1"/>
  <c r="C259" i="47"/>
  <c r="H259" i="47"/>
  <c r="C260" i="47"/>
  <c r="H260" i="47"/>
  <c r="C261" i="47"/>
  <c r="H261" i="47"/>
  <c r="D262" i="47"/>
  <c r="C262" i="47" s="1"/>
  <c r="E262" i="47"/>
  <c r="F262" i="47"/>
  <c r="G262" i="47"/>
  <c r="I262" i="47"/>
  <c r="J262" i="47"/>
  <c r="H262" i="47" s="1"/>
  <c r="K262" i="47"/>
  <c r="L262" i="47"/>
  <c r="C263" i="47"/>
  <c r="H263" i="47"/>
  <c r="C264" i="47"/>
  <c r="H264" i="47"/>
  <c r="C265" i="47"/>
  <c r="H265" i="47"/>
  <c r="C268" i="47"/>
  <c r="H268" i="47"/>
  <c r="C269" i="47"/>
  <c r="H269" i="47"/>
  <c r="D270" i="47"/>
  <c r="C270" i="47" s="1"/>
  <c r="E270" i="47"/>
  <c r="E267" i="47" s="1"/>
  <c r="F270" i="47"/>
  <c r="F267" i="47" s="1"/>
  <c r="G270" i="47"/>
  <c r="G267" i="47" s="1"/>
  <c r="I270" i="47"/>
  <c r="I267" i="47" s="1"/>
  <c r="J270" i="47"/>
  <c r="J267" i="47" s="1"/>
  <c r="K270" i="47"/>
  <c r="K267" i="47" s="1"/>
  <c r="L270" i="47"/>
  <c r="L267" i="47" s="1"/>
  <c r="C271" i="47"/>
  <c r="H271" i="47"/>
  <c r="C272" i="47"/>
  <c r="H272" i="47"/>
  <c r="C273" i="47"/>
  <c r="H273" i="47"/>
  <c r="D275" i="47"/>
  <c r="C275" i="47" s="1"/>
  <c r="E275" i="47"/>
  <c r="E274" i="47" s="1"/>
  <c r="F275" i="47"/>
  <c r="F274" i="47" s="1"/>
  <c r="G275" i="47"/>
  <c r="G274" i="47" s="1"/>
  <c r="I275" i="47"/>
  <c r="I274" i="47" s="1"/>
  <c r="J275" i="47"/>
  <c r="J274" i="47" s="1"/>
  <c r="K275" i="47"/>
  <c r="K274" i="47" s="1"/>
  <c r="L275" i="47"/>
  <c r="L274" i="47" s="1"/>
  <c r="C276" i="47"/>
  <c r="H276" i="47"/>
  <c r="C277" i="47"/>
  <c r="H277" i="47"/>
  <c r="C278" i="47"/>
  <c r="H278" i="47"/>
  <c r="D279" i="47"/>
  <c r="C279" i="47" s="1"/>
  <c r="E279" i="47"/>
  <c r="F279" i="47"/>
  <c r="G279" i="47"/>
  <c r="I279" i="47"/>
  <c r="J279" i="47"/>
  <c r="H279" i="47" s="1"/>
  <c r="K279" i="47"/>
  <c r="L279" i="47"/>
  <c r="C280" i="47"/>
  <c r="H280" i="47"/>
  <c r="C281" i="47"/>
  <c r="H281" i="47"/>
  <c r="C282" i="47"/>
  <c r="H282" i="47"/>
  <c r="C285" i="47"/>
  <c r="H285" i="47"/>
  <c r="D286" i="47"/>
  <c r="C286" i="47" s="1"/>
  <c r="E286" i="47"/>
  <c r="E284" i="47" s="1"/>
  <c r="E283" i="47" s="1"/>
  <c r="F286" i="47"/>
  <c r="F284" i="47" s="1"/>
  <c r="F283" i="47" s="1"/>
  <c r="G286" i="47"/>
  <c r="G284" i="47" s="1"/>
  <c r="G283" i="47" s="1"/>
  <c r="I286" i="47"/>
  <c r="I284" i="47" s="1"/>
  <c r="J286" i="47"/>
  <c r="J284" i="47" s="1"/>
  <c r="J283" i="47" s="1"/>
  <c r="K286" i="47"/>
  <c r="K284" i="47" s="1"/>
  <c r="K283" i="47" s="1"/>
  <c r="L286" i="47"/>
  <c r="L284" i="47" s="1"/>
  <c r="L283" i="47" s="1"/>
  <c r="C287" i="47"/>
  <c r="H287" i="47"/>
  <c r="C288" i="47"/>
  <c r="H288" i="47"/>
  <c r="C289" i="47"/>
  <c r="H289" i="47"/>
  <c r="D290" i="47"/>
  <c r="C290" i="47" s="1"/>
  <c r="E290" i="47"/>
  <c r="F290" i="47"/>
  <c r="G290" i="47"/>
  <c r="I290" i="47"/>
  <c r="J290" i="47"/>
  <c r="H290" i="47" s="1"/>
  <c r="K290" i="47"/>
  <c r="L290" i="47"/>
  <c r="C291" i="47"/>
  <c r="H291" i="47"/>
  <c r="C292" i="47"/>
  <c r="H292" i="47"/>
  <c r="C293" i="47"/>
  <c r="H293" i="47"/>
  <c r="C294" i="47"/>
  <c r="H294" i="47"/>
  <c r="D295" i="47"/>
  <c r="C295" i="47" s="1"/>
  <c r="E295" i="47"/>
  <c r="F295" i="47"/>
  <c r="G295" i="47"/>
  <c r="I295" i="47"/>
  <c r="J295" i="47"/>
  <c r="H295" i="47" s="1"/>
  <c r="K295" i="47"/>
  <c r="L295" i="47"/>
  <c r="C296" i="47"/>
  <c r="H296" i="47"/>
  <c r="C297" i="47"/>
  <c r="H297" i="47"/>
  <c r="D303" i="47"/>
  <c r="D302" i="47" s="1"/>
  <c r="E303" i="47"/>
  <c r="E302" i="47" s="1"/>
  <c r="F303" i="47"/>
  <c r="F302" i="47" s="1"/>
  <c r="G303" i="47"/>
  <c r="G302" i="47" s="1"/>
  <c r="I303" i="47"/>
  <c r="I302" i="47" s="1"/>
  <c r="J303" i="47"/>
  <c r="J302" i="47" s="1"/>
  <c r="K303" i="47"/>
  <c r="K302" i="47" s="1"/>
  <c r="L303" i="47"/>
  <c r="L302" i="47" s="1"/>
  <c r="D305" i="47"/>
  <c r="E305" i="47"/>
  <c r="F305" i="47"/>
  <c r="G305" i="47"/>
  <c r="I305" i="47"/>
  <c r="J305" i="47"/>
  <c r="K305" i="47"/>
  <c r="L305" i="47"/>
  <c r="C306" i="47"/>
  <c r="C305" i="47" s="1"/>
  <c r="H306" i="47"/>
  <c r="H305" i="47" s="1"/>
  <c r="C307" i="47"/>
  <c r="H307" i="47"/>
  <c r="C308" i="47"/>
  <c r="H308" i="47"/>
  <c r="C309" i="47"/>
  <c r="H309" i="47"/>
  <c r="C310" i="47"/>
  <c r="H310" i="47"/>
  <c r="C311" i="47"/>
  <c r="H311" i="47"/>
  <c r="C313" i="47"/>
  <c r="H313" i="47"/>
  <c r="C315" i="47"/>
  <c r="H315" i="47"/>
  <c r="H315" i="46"/>
  <c r="C315" i="46"/>
  <c r="H313" i="46"/>
  <c r="C313" i="46"/>
  <c r="H311" i="46"/>
  <c r="C311" i="46"/>
  <c r="H310" i="46"/>
  <c r="C310" i="46"/>
  <c r="H309" i="46"/>
  <c r="C309" i="46"/>
  <c r="H308" i="46"/>
  <c r="C308" i="46"/>
  <c r="H307" i="46"/>
  <c r="C307" i="46"/>
  <c r="H306" i="46"/>
  <c r="C306" i="46"/>
  <c r="L305" i="46"/>
  <c r="K305" i="46"/>
  <c r="J305" i="46"/>
  <c r="I305" i="46"/>
  <c r="H305" i="46"/>
  <c r="G305" i="46"/>
  <c r="F305" i="46"/>
  <c r="E305" i="46"/>
  <c r="D305" i="46"/>
  <c r="C305" i="46"/>
  <c r="H297" i="46"/>
  <c r="C297" i="46"/>
  <c r="H296" i="46"/>
  <c r="C296" i="46"/>
  <c r="L295" i="46"/>
  <c r="K295" i="46"/>
  <c r="J295" i="46"/>
  <c r="I295" i="46"/>
  <c r="H295" i="46"/>
  <c r="G295" i="46"/>
  <c r="F295" i="46"/>
  <c r="E295" i="46"/>
  <c r="D295" i="46"/>
  <c r="C295" i="46"/>
  <c r="H294" i="46"/>
  <c r="C294" i="46"/>
  <c r="H293" i="46"/>
  <c r="C293" i="46"/>
  <c r="H292" i="46"/>
  <c r="C292" i="46"/>
  <c r="H291" i="46"/>
  <c r="C291" i="46"/>
  <c r="L290" i="46"/>
  <c r="K290" i="46"/>
  <c r="J290" i="46"/>
  <c r="I290" i="46"/>
  <c r="H290" i="46" s="1"/>
  <c r="G290" i="46"/>
  <c r="F290" i="46"/>
  <c r="E290" i="46"/>
  <c r="D290" i="46"/>
  <c r="C290" i="46"/>
  <c r="H289" i="46"/>
  <c r="C289" i="46"/>
  <c r="H288" i="46"/>
  <c r="C288" i="46"/>
  <c r="H287" i="46"/>
  <c r="C287" i="46"/>
  <c r="L286" i="46"/>
  <c r="K286" i="46"/>
  <c r="J286" i="46"/>
  <c r="I286" i="46"/>
  <c r="H286" i="46" s="1"/>
  <c r="G286" i="46"/>
  <c r="F286" i="46"/>
  <c r="E286" i="46"/>
  <c r="D286" i="46"/>
  <c r="C286" i="46"/>
  <c r="H285" i="46"/>
  <c r="C285" i="46"/>
  <c r="L284" i="46"/>
  <c r="K284" i="46"/>
  <c r="J284" i="46"/>
  <c r="I284" i="46"/>
  <c r="H284" i="46" s="1"/>
  <c r="G284" i="46"/>
  <c r="F284" i="46"/>
  <c r="E284" i="46"/>
  <c r="D284" i="46"/>
  <c r="C284" i="46"/>
  <c r="L283" i="46"/>
  <c r="K283" i="46"/>
  <c r="J283" i="46"/>
  <c r="I283" i="46"/>
  <c r="H283" i="46" s="1"/>
  <c r="G283" i="46"/>
  <c r="F283" i="46"/>
  <c r="E283" i="46"/>
  <c r="D283" i="46"/>
  <c r="C283" i="46"/>
  <c r="H282" i="46"/>
  <c r="C282" i="46"/>
  <c r="H281" i="46"/>
  <c r="C281" i="46"/>
  <c r="H280" i="46"/>
  <c r="C280" i="46"/>
  <c r="L279" i="46"/>
  <c r="K279" i="46"/>
  <c r="J279" i="46"/>
  <c r="I279" i="46"/>
  <c r="H279" i="46" s="1"/>
  <c r="G279" i="46"/>
  <c r="F279" i="46"/>
  <c r="E279" i="46"/>
  <c r="D279" i="46"/>
  <c r="C279" i="46"/>
  <c r="H278" i="46"/>
  <c r="C278" i="46"/>
  <c r="H277" i="46"/>
  <c r="C277" i="46"/>
  <c r="H276" i="46"/>
  <c r="C276" i="46"/>
  <c r="L275" i="46"/>
  <c r="K275" i="46"/>
  <c r="J275" i="46"/>
  <c r="I275" i="46"/>
  <c r="H275" i="46" s="1"/>
  <c r="G275" i="46"/>
  <c r="F275" i="46"/>
  <c r="E275" i="46"/>
  <c r="D275" i="46"/>
  <c r="C275" i="46"/>
  <c r="L274" i="46"/>
  <c r="K274" i="46"/>
  <c r="J274" i="46"/>
  <c r="I274" i="46"/>
  <c r="H274" i="46" s="1"/>
  <c r="G274" i="46"/>
  <c r="F274" i="46"/>
  <c r="E274" i="46"/>
  <c r="D274" i="46"/>
  <c r="C274" i="46"/>
  <c r="H273" i="46"/>
  <c r="C273" i="46"/>
  <c r="H272" i="46"/>
  <c r="C272" i="46"/>
  <c r="H271" i="46"/>
  <c r="C271" i="46"/>
  <c r="L270" i="46"/>
  <c r="K270" i="46"/>
  <c r="J270" i="46"/>
  <c r="I270" i="46"/>
  <c r="H270" i="46" s="1"/>
  <c r="G270" i="46"/>
  <c r="F270" i="46"/>
  <c r="E270" i="46"/>
  <c r="D270" i="46"/>
  <c r="C270" i="46"/>
  <c r="H269" i="46"/>
  <c r="C269" i="46"/>
  <c r="H268" i="46"/>
  <c r="C268" i="46"/>
  <c r="L267" i="46"/>
  <c r="K267" i="46"/>
  <c r="J267" i="46"/>
  <c r="I267" i="46"/>
  <c r="H267" i="46" s="1"/>
  <c r="G267" i="46"/>
  <c r="F267" i="46"/>
  <c r="E267" i="46"/>
  <c r="D267" i="46"/>
  <c r="C267" i="46"/>
  <c r="L266" i="46"/>
  <c r="K266" i="46"/>
  <c r="J266" i="46"/>
  <c r="I266" i="46"/>
  <c r="H266" i="46" s="1"/>
  <c r="G266" i="46"/>
  <c r="F266" i="46"/>
  <c r="E266" i="46"/>
  <c r="D266" i="46"/>
  <c r="C266" i="46"/>
  <c r="H265" i="46"/>
  <c r="C265" i="46"/>
  <c r="H264" i="46"/>
  <c r="C264" i="46"/>
  <c r="H263" i="46"/>
  <c r="C263" i="46"/>
  <c r="L262" i="46"/>
  <c r="K262" i="46"/>
  <c r="J262" i="46"/>
  <c r="I262" i="46"/>
  <c r="H262" i="46" s="1"/>
  <c r="G262" i="46"/>
  <c r="F262" i="46"/>
  <c r="E262" i="46"/>
  <c r="D262" i="46"/>
  <c r="C262" i="46"/>
  <c r="H261" i="46"/>
  <c r="C261" i="46"/>
  <c r="H260" i="46"/>
  <c r="C260" i="46"/>
  <c r="H259" i="46"/>
  <c r="C259" i="46"/>
  <c r="L258" i="46"/>
  <c r="K258" i="46"/>
  <c r="J258" i="46"/>
  <c r="I258" i="46"/>
  <c r="H258" i="46" s="1"/>
  <c r="G258" i="46"/>
  <c r="F258" i="46"/>
  <c r="E258" i="46"/>
  <c r="D258" i="46"/>
  <c r="C258" i="46"/>
  <c r="L257" i="46"/>
  <c r="K257" i="46"/>
  <c r="J257" i="46"/>
  <c r="I257" i="46"/>
  <c r="H257" i="46" s="1"/>
  <c r="G257" i="46"/>
  <c r="F257" i="46"/>
  <c r="E257" i="46"/>
  <c r="D257" i="46"/>
  <c r="C257" i="46"/>
  <c r="H256" i="46"/>
  <c r="C256" i="46"/>
  <c r="H255" i="46"/>
  <c r="C255" i="46"/>
  <c r="H254" i="46"/>
  <c r="C254" i="46"/>
  <c r="H253" i="46"/>
  <c r="C253" i="46"/>
  <c r="H252" i="46"/>
  <c r="C252" i="46"/>
  <c r="L251" i="46"/>
  <c r="K251" i="46"/>
  <c r="J251" i="46"/>
  <c r="I251" i="46"/>
  <c r="H251" i="46" s="1"/>
  <c r="G251" i="46"/>
  <c r="F251" i="46"/>
  <c r="E251" i="46"/>
  <c r="D251" i="46"/>
  <c r="C251" i="46"/>
  <c r="L250" i="46"/>
  <c r="K250" i="46"/>
  <c r="J250" i="46"/>
  <c r="I250" i="46"/>
  <c r="H250" i="46" s="1"/>
  <c r="G250" i="46"/>
  <c r="F250" i="46"/>
  <c r="E250" i="46"/>
  <c r="D250" i="46"/>
  <c r="C250" i="46"/>
  <c r="H249" i="46"/>
  <c r="C249" i="46"/>
  <c r="H248" i="46"/>
  <c r="C248" i="46"/>
  <c r="H247" i="46"/>
  <c r="C247" i="46"/>
  <c r="H246" i="46"/>
  <c r="C246" i="46"/>
  <c r="L245" i="46"/>
  <c r="K245" i="46"/>
  <c r="J245" i="46"/>
  <c r="I245" i="46"/>
  <c r="H245" i="46" s="1"/>
  <c r="G245" i="46"/>
  <c r="F245" i="46"/>
  <c r="E245" i="46"/>
  <c r="D245" i="46"/>
  <c r="C245" i="46"/>
  <c r="H244" i="46"/>
  <c r="C244" i="46"/>
  <c r="H243" i="46"/>
  <c r="C243" i="46"/>
  <c r="H242" i="46"/>
  <c r="C242" i="46"/>
  <c r="H241" i="46"/>
  <c r="C241" i="46"/>
  <c r="H240" i="46"/>
  <c r="C240" i="46"/>
  <c r="H239" i="46"/>
  <c r="C239" i="46"/>
  <c r="H238" i="46"/>
  <c r="C238" i="46"/>
  <c r="L237" i="46"/>
  <c r="K237" i="46"/>
  <c r="J237" i="46"/>
  <c r="I237" i="46"/>
  <c r="H237" i="46" s="1"/>
  <c r="G237" i="46"/>
  <c r="F237" i="46"/>
  <c r="E237" i="46"/>
  <c r="D237" i="46"/>
  <c r="C237" i="46"/>
  <c r="H236" i="46"/>
  <c r="C236" i="46"/>
  <c r="H235" i="46"/>
  <c r="C235" i="46"/>
  <c r="L234" i="46"/>
  <c r="K234" i="46"/>
  <c r="J234" i="46"/>
  <c r="I234" i="46"/>
  <c r="H234" i="46" s="1"/>
  <c r="G234" i="46"/>
  <c r="F234" i="46"/>
  <c r="E234" i="46"/>
  <c r="D234" i="46"/>
  <c r="C234" i="46"/>
  <c r="H233" i="46"/>
  <c r="C233" i="46"/>
  <c r="L232" i="46"/>
  <c r="K232" i="46"/>
  <c r="J232" i="46"/>
  <c r="I232" i="46"/>
  <c r="H232" i="46" s="1"/>
  <c r="G232" i="46"/>
  <c r="F232" i="46"/>
  <c r="E232" i="46"/>
  <c r="D232" i="46"/>
  <c r="C232" i="46"/>
  <c r="L231" i="46"/>
  <c r="K231" i="46"/>
  <c r="J231" i="46"/>
  <c r="I231" i="46"/>
  <c r="H231" i="46" s="1"/>
  <c r="G231" i="46"/>
  <c r="F231" i="46"/>
  <c r="E231" i="46"/>
  <c r="D231" i="46"/>
  <c r="C231" i="46"/>
  <c r="H230" i="46"/>
  <c r="C230" i="46"/>
  <c r="L229" i="46"/>
  <c r="K229" i="46"/>
  <c r="J229" i="46"/>
  <c r="I229" i="46"/>
  <c r="H229" i="46" s="1"/>
  <c r="G229" i="46"/>
  <c r="F229" i="46"/>
  <c r="E229" i="46"/>
  <c r="D229" i="46"/>
  <c r="C229" i="46"/>
  <c r="H228" i="46"/>
  <c r="C228" i="46"/>
  <c r="L227" i="46"/>
  <c r="K227" i="46"/>
  <c r="J227" i="46"/>
  <c r="I227" i="46"/>
  <c r="H227" i="46" s="1"/>
  <c r="G227" i="46"/>
  <c r="F227" i="46"/>
  <c r="E227" i="46"/>
  <c r="D227" i="46"/>
  <c r="C227" i="46"/>
  <c r="H226" i="46"/>
  <c r="C226" i="46"/>
  <c r="H225" i="46"/>
  <c r="C225" i="46"/>
  <c r="L224" i="46"/>
  <c r="K224" i="46"/>
  <c r="J224" i="46"/>
  <c r="I224" i="46"/>
  <c r="H224" i="46" s="1"/>
  <c r="G224" i="46"/>
  <c r="F224" i="46"/>
  <c r="E224" i="46"/>
  <c r="D224" i="46"/>
  <c r="C224" i="46"/>
  <c r="H223" i="46"/>
  <c r="C223" i="46"/>
  <c r="H222" i="46"/>
  <c r="C222" i="46"/>
  <c r="H221" i="46"/>
  <c r="C221" i="46"/>
  <c r="H220" i="46"/>
  <c r="C220" i="46"/>
  <c r="H219" i="46"/>
  <c r="C219" i="46"/>
  <c r="H218" i="46"/>
  <c r="C218" i="46"/>
  <c r="H217" i="46"/>
  <c r="C217" i="46"/>
  <c r="H216" i="46"/>
  <c r="C216" i="46"/>
  <c r="H215" i="46"/>
  <c r="C215" i="46"/>
  <c r="H214" i="46"/>
  <c r="C214" i="46"/>
  <c r="L213" i="46"/>
  <c r="K213" i="46"/>
  <c r="J213" i="46"/>
  <c r="I213" i="46"/>
  <c r="H213" i="46" s="1"/>
  <c r="G213" i="46"/>
  <c r="F213" i="46"/>
  <c r="E213" i="46"/>
  <c r="D213" i="46"/>
  <c r="C213" i="46"/>
  <c r="H212" i="46"/>
  <c r="C212" i="46"/>
  <c r="H211" i="46"/>
  <c r="C211" i="46"/>
  <c r="H210" i="46"/>
  <c r="C210" i="46"/>
  <c r="H209" i="46"/>
  <c r="C209" i="46"/>
  <c r="H208" i="46"/>
  <c r="C208" i="46"/>
  <c r="H207" i="46"/>
  <c r="C207" i="46"/>
  <c r="H206" i="46"/>
  <c r="C206" i="46"/>
  <c r="H205" i="46"/>
  <c r="C205" i="46"/>
  <c r="H204" i="46"/>
  <c r="C204" i="46"/>
  <c r="H203" i="46"/>
  <c r="C203" i="46"/>
  <c r="L202" i="46"/>
  <c r="K202" i="46"/>
  <c r="J202" i="46"/>
  <c r="I202" i="46"/>
  <c r="H202" i="46" s="1"/>
  <c r="G202" i="46"/>
  <c r="F202" i="46"/>
  <c r="E202" i="46"/>
  <c r="D202" i="46"/>
  <c r="C202" i="46"/>
  <c r="L201" i="46"/>
  <c r="K201" i="46"/>
  <c r="J201" i="46"/>
  <c r="I201" i="46"/>
  <c r="H201" i="46" s="1"/>
  <c r="G201" i="46"/>
  <c r="F201" i="46"/>
  <c r="E201" i="46"/>
  <c r="D201" i="46"/>
  <c r="C201" i="46"/>
  <c r="H200" i="46"/>
  <c r="C200" i="46"/>
  <c r="H199" i="46"/>
  <c r="C199" i="46"/>
  <c r="H198" i="46"/>
  <c r="C198" i="46"/>
  <c r="H197" i="46"/>
  <c r="C197" i="46"/>
  <c r="H196" i="46"/>
  <c r="C196" i="46"/>
  <c r="L195" i="46"/>
  <c r="K195" i="46"/>
  <c r="J195" i="46"/>
  <c r="I195" i="46"/>
  <c r="H195" i="46" s="1"/>
  <c r="G195" i="46"/>
  <c r="F195" i="46"/>
  <c r="E195" i="46"/>
  <c r="D195" i="46"/>
  <c r="C195" i="46"/>
  <c r="H194" i="46"/>
  <c r="C194" i="46"/>
  <c r="L193" i="46"/>
  <c r="K193" i="46"/>
  <c r="J193" i="46"/>
  <c r="I193" i="46"/>
  <c r="H193" i="46" s="1"/>
  <c r="G193" i="46"/>
  <c r="F193" i="46"/>
  <c r="E193" i="46"/>
  <c r="D193" i="46"/>
  <c r="C193" i="46"/>
  <c r="L192" i="46"/>
  <c r="K192" i="46"/>
  <c r="J192" i="46"/>
  <c r="I192" i="46"/>
  <c r="H192" i="46" s="1"/>
  <c r="G192" i="46"/>
  <c r="F192" i="46"/>
  <c r="E192" i="46"/>
  <c r="D192" i="46"/>
  <c r="C192" i="46"/>
  <c r="L191" i="46"/>
  <c r="K191" i="46"/>
  <c r="J191" i="46"/>
  <c r="I191" i="46"/>
  <c r="H191" i="46" s="1"/>
  <c r="G191" i="46"/>
  <c r="F191" i="46"/>
  <c r="E191" i="46"/>
  <c r="D191" i="46"/>
  <c r="C191" i="46"/>
  <c r="H190" i="46"/>
  <c r="C190" i="46"/>
  <c r="L189" i="46"/>
  <c r="K189" i="46"/>
  <c r="J189" i="46"/>
  <c r="I189" i="46"/>
  <c r="H189" i="46" s="1"/>
  <c r="G189" i="46"/>
  <c r="F189" i="46"/>
  <c r="E189" i="46"/>
  <c r="D189" i="46"/>
  <c r="C189" i="46"/>
  <c r="L188" i="46"/>
  <c r="K188" i="46"/>
  <c r="J188" i="46"/>
  <c r="I188" i="46"/>
  <c r="H188" i="46" s="1"/>
  <c r="G188" i="46"/>
  <c r="F188" i="46"/>
  <c r="E188" i="46"/>
  <c r="D188" i="46"/>
  <c r="C188" i="46"/>
  <c r="H187" i="46"/>
  <c r="C187" i="46"/>
  <c r="H186" i="46"/>
  <c r="C186" i="46"/>
  <c r="L185" i="46"/>
  <c r="K185" i="46"/>
  <c r="J185" i="46"/>
  <c r="I185" i="46"/>
  <c r="H185" i="46" s="1"/>
  <c r="G185" i="46"/>
  <c r="F185" i="46"/>
  <c r="E185" i="46"/>
  <c r="D185" i="46"/>
  <c r="C185" i="46"/>
  <c r="L184" i="46"/>
  <c r="K184" i="46"/>
  <c r="J184" i="46"/>
  <c r="I184" i="46"/>
  <c r="H184" i="46" s="1"/>
  <c r="G184" i="46"/>
  <c r="F184" i="46"/>
  <c r="E184" i="46"/>
  <c r="D184" i="46"/>
  <c r="C184" i="46"/>
  <c r="H183" i="46"/>
  <c r="C183" i="46"/>
  <c r="H182" i="46"/>
  <c r="C182" i="46"/>
  <c r="L181" i="46"/>
  <c r="K181" i="46"/>
  <c r="J181" i="46"/>
  <c r="I181" i="46"/>
  <c r="H181" i="46" s="1"/>
  <c r="G181" i="46"/>
  <c r="F181" i="46"/>
  <c r="E181" i="46"/>
  <c r="D181" i="46"/>
  <c r="C181" i="46"/>
  <c r="H180" i="46"/>
  <c r="C180" i="46"/>
  <c r="H179" i="46"/>
  <c r="C179" i="46"/>
  <c r="H178" i="46"/>
  <c r="C178" i="46"/>
  <c r="H177" i="46"/>
  <c r="C177" i="46"/>
  <c r="L176" i="46"/>
  <c r="K176" i="46"/>
  <c r="J176" i="46"/>
  <c r="I176" i="46"/>
  <c r="H176" i="46" s="1"/>
  <c r="G176" i="46"/>
  <c r="F176" i="46"/>
  <c r="E176" i="46"/>
  <c r="D176" i="46"/>
  <c r="C176" i="46"/>
  <c r="H175" i="46"/>
  <c r="C175" i="46"/>
  <c r="H174" i="46"/>
  <c r="C174" i="46"/>
  <c r="H173" i="46"/>
  <c r="C173" i="46"/>
  <c r="L172" i="46"/>
  <c r="K172" i="46"/>
  <c r="J172" i="46"/>
  <c r="I172" i="46"/>
  <c r="H172" i="46" s="1"/>
  <c r="G172" i="46"/>
  <c r="F172" i="46"/>
  <c r="E172" i="46"/>
  <c r="D172" i="46"/>
  <c r="C172" i="46"/>
  <c r="L171" i="46"/>
  <c r="K171" i="46"/>
  <c r="J171" i="46"/>
  <c r="I171" i="46"/>
  <c r="H171" i="46" s="1"/>
  <c r="G171" i="46"/>
  <c r="F171" i="46"/>
  <c r="E171" i="46"/>
  <c r="D171" i="46"/>
  <c r="C171" i="46"/>
  <c r="L170" i="46"/>
  <c r="K170" i="46"/>
  <c r="J170" i="46"/>
  <c r="I170" i="46"/>
  <c r="H170" i="46" s="1"/>
  <c r="G170" i="46"/>
  <c r="F170" i="46"/>
  <c r="E170" i="46"/>
  <c r="D170" i="46"/>
  <c r="C170" i="46"/>
  <c r="H169" i="46"/>
  <c r="C169" i="46"/>
  <c r="H168" i="46"/>
  <c r="C168" i="46"/>
  <c r="H167" i="46"/>
  <c r="C167" i="46"/>
  <c r="H166" i="46"/>
  <c r="C166" i="46"/>
  <c r="H165" i="46"/>
  <c r="C165" i="46"/>
  <c r="H164" i="46"/>
  <c r="C164" i="46"/>
  <c r="L163" i="46"/>
  <c r="K163" i="46"/>
  <c r="J163" i="46"/>
  <c r="I163" i="46"/>
  <c r="H163" i="46" s="1"/>
  <c r="G163" i="46"/>
  <c r="F163" i="46"/>
  <c r="E163" i="46"/>
  <c r="D163" i="46"/>
  <c r="C163" i="46"/>
  <c r="L162" i="46"/>
  <c r="K162" i="46"/>
  <c r="J162" i="46"/>
  <c r="I162" i="46"/>
  <c r="H162" i="46" s="1"/>
  <c r="G162" i="46"/>
  <c r="F162" i="46"/>
  <c r="E162" i="46"/>
  <c r="D162" i="46"/>
  <c r="C162" i="46"/>
  <c r="H161" i="46"/>
  <c r="C161" i="46"/>
  <c r="H160" i="46"/>
  <c r="C160" i="46"/>
  <c r="H159" i="46"/>
  <c r="C159" i="46"/>
  <c r="H158" i="46"/>
  <c r="C158" i="46"/>
  <c r="L157" i="46"/>
  <c r="K157" i="46"/>
  <c r="J157" i="46"/>
  <c r="I157" i="46"/>
  <c r="H157" i="46" s="1"/>
  <c r="G157" i="46"/>
  <c r="F157" i="46"/>
  <c r="E157" i="46"/>
  <c r="D157" i="46"/>
  <c r="C157" i="46"/>
  <c r="H156" i="46"/>
  <c r="C156" i="46"/>
  <c r="H155" i="46"/>
  <c r="C155" i="46"/>
  <c r="H154" i="46"/>
  <c r="C154" i="46"/>
  <c r="H153" i="46"/>
  <c r="C153" i="46"/>
  <c r="H152" i="46"/>
  <c r="C152" i="46"/>
  <c r="H151" i="46"/>
  <c r="C151" i="46"/>
  <c r="H150" i="46"/>
  <c r="C150" i="46"/>
  <c r="H149" i="46"/>
  <c r="C149" i="46"/>
  <c r="L148" i="46"/>
  <c r="K148" i="46"/>
  <c r="J148" i="46"/>
  <c r="I148" i="46"/>
  <c r="H148" i="46" s="1"/>
  <c r="G148" i="46"/>
  <c r="F148" i="46"/>
  <c r="E148" i="46"/>
  <c r="D148" i="46"/>
  <c r="C148" i="46"/>
  <c r="H147" i="46"/>
  <c r="C147" i="46"/>
  <c r="H146" i="46"/>
  <c r="C146" i="46"/>
  <c r="H145" i="46"/>
  <c r="C145" i="46"/>
  <c r="H144" i="46"/>
  <c r="C144" i="46"/>
  <c r="H143" i="46"/>
  <c r="C143" i="46"/>
  <c r="H142" i="46"/>
  <c r="C142" i="46"/>
  <c r="L141" i="46"/>
  <c r="K141" i="46"/>
  <c r="J141" i="46"/>
  <c r="I141" i="46"/>
  <c r="H141" i="46" s="1"/>
  <c r="G141" i="46"/>
  <c r="F141" i="46"/>
  <c r="E141" i="46"/>
  <c r="D141" i="46"/>
  <c r="C141" i="46"/>
  <c r="H140" i="46"/>
  <c r="C140" i="46"/>
  <c r="H139" i="46"/>
  <c r="C139" i="46"/>
  <c r="L138" i="46"/>
  <c r="K138" i="46"/>
  <c r="J138" i="46"/>
  <c r="I138" i="46"/>
  <c r="H138" i="46" s="1"/>
  <c r="G138" i="46"/>
  <c r="F138" i="46"/>
  <c r="E138" i="46"/>
  <c r="D138" i="46"/>
  <c r="C138" i="46"/>
  <c r="H137" i="46"/>
  <c r="C137" i="46"/>
  <c r="H136" i="46"/>
  <c r="C136" i="46"/>
  <c r="H135" i="46"/>
  <c r="C135" i="46"/>
  <c r="H134" i="46"/>
  <c r="C134" i="46"/>
  <c r="L133" i="46"/>
  <c r="K133" i="46"/>
  <c r="J133" i="46"/>
  <c r="I133" i="46"/>
  <c r="H133" i="46" s="1"/>
  <c r="G133" i="46"/>
  <c r="F133" i="46"/>
  <c r="E133" i="46"/>
  <c r="D133" i="46"/>
  <c r="C133" i="46"/>
  <c r="H132" i="46"/>
  <c r="C132" i="46"/>
  <c r="H131" i="46"/>
  <c r="C131" i="46"/>
  <c r="H130" i="46"/>
  <c r="C130" i="46"/>
  <c r="L129" i="46"/>
  <c r="K129" i="46"/>
  <c r="J129" i="46"/>
  <c r="I129" i="46"/>
  <c r="H129" i="46" s="1"/>
  <c r="G129" i="46"/>
  <c r="F129" i="46"/>
  <c r="E129" i="46"/>
  <c r="D129" i="46"/>
  <c r="C129" i="46"/>
  <c r="L128" i="46"/>
  <c r="K128" i="46"/>
  <c r="J128" i="46"/>
  <c r="I128" i="46"/>
  <c r="H128" i="46" s="1"/>
  <c r="G128" i="46"/>
  <c r="F128" i="46"/>
  <c r="E128" i="46"/>
  <c r="D128" i="46"/>
  <c r="C128" i="46"/>
  <c r="H127" i="46"/>
  <c r="C127" i="46"/>
  <c r="L126" i="46"/>
  <c r="K126" i="46"/>
  <c r="J126" i="46"/>
  <c r="I126" i="46"/>
  <c r="H126" i="46"/>
  <c r="G126" i="46"/>
  <c r="F126" i="46"/>
  <c r="E126" i="46"/>
  <c r="D126" i="46"/>
  <c r="C126" i="46"/>
  <c r="H125" i="46"/>
  <c r="C125" i="46"/>
  <c r="H124" i="46"/>
  <c r="C124" i="46"/>
  <c r="H123" i="46"/>
  <c r="C123" i="46"/>
  <c r="H122" i="46"/>
  <c r="C122" i="46"/>
  <c r="H121" i="46"/>
  <c r="C121" i="46"/>
  <c r="L120" i="46"/>
  <c r="K120" i="46"/>
  <c r="J120" i="46"/>
  <c r="I120" i="46"/>
  <c r="H120" i="46" s="1"/>
  <c r="G120" i="46"/>
  <c r="F120" i="46"/>
  <c r="E120" i="46"/>
  <c r="D120" i="46"/>
  <c r="C120" i="46"/>
  <c r="H119" i="46"/>
  <c r="C119" i="46"/>
  <c r="H118" i="46"/>
  <c r="C118" i="46"/>
  <c r="H117" i="46"/>
  <c r="C117" i="46"/>
  <c r="H116" i="46"/>
  <c r="C116" i="46"/>
  <c r="H115" i="46"/>
  <c r="C115" i="46"/>
  <c r="L114" i="46"/>
  <c r="K114" i="46"/>
  <c r="J114" i="46"/>
  <c r="I114" i="46"/>
  <c r="H114" i="46" s="1"/>
  <c r="G114" i="46"/>
  <c r="F114" i="46"/>
  <c r="E114" i="46"/>
  <c r="D114" i="46"/>
  <c r="C114" i="46"/>
  <c r="H113" i="46"/>
  <c r="C113" i="46"/>
  <c r="H112" i="46"/>
  <c r="C112" i="46"/>
  <c r="H111" i="46"/>
  <c r="C111" i="46"/>
  <c r="L110" i="46"/>
  <c r="K110" i="46"/>
  <c r="J110" i="46"/>
  <c r="I110" i="46"/>
  <c r="H110" i="46" s="1"/>
  <c r="G110" i="46"/>
  <c r="F110" i="46"/>
  <c r="E110" i="46"/>
  <c r="D110" i="46"/>
  <c r="C110" i="46"/>
  <c r="H109" i="46"/>
  <c r="C109" i="46"/>
  <c r="H108" i="46"/>
  <c r="C108" i="46"/>
  <c r="H107" i="46"/>
  <c r="C107" i="46"/>
  <c r="H106" i="46"/>
  <c r="C106" i="46"/>
  <c r="H105" i="46"/>
  <c r="C105" i="46"/>
  <c r="H104" i="46"/>
  <c r="C104" i="46"/>
  <c r="H103" i="46"/>
  <c r="C103" i="46"/>
  <c r="H102" i="46"/>
  <c r="C102" i="46"/>
  <c r="L101" i="46"/>
  <c r="K101" i="46"/>
  <c r="J101" i="46"/>
  <c r="I101" i="46"/>
  <c r="H101" i="46" s="1"/>
  <c r="G101" i="46"/>
  <c r="F101" i="46"/>
  <c r="E101" i="46"/>
  <c r="D101" i="46"/>
  <c r="C101" i="46"/>
  <c r="H100" i="46"/>
  <c r="C100" i="46"/>
  <c r="H99" i="46"/>
  <c r="C99" i="46"/>
  <c r="H98" i="46"/>
  <c r="C98" i="46"/>
  <c r="H97" i="46"/>
  <c r="C97" i="46"/>
  <c r="H96" i="46"/>
  <c r="C96" i="46"/>
  <c r="H95" i="46"/>
  <c r="C95" i="46"/>
  <c r="H94" i="46"/>
  <c r="C94" i="46"/>
  <c r="L93" i="46"/>
  <c r="K93" i="46"/>
  <c r="J93" i="46"/>
  <c r="I93" i="46"/>
  <c r="H93" i="46" s="1"/>
  <c r="G93" i="46"/>
  <c r="F93" i="46"/>
  <c r="E93" i="46"/>
  <c r="D93" i="46"/>
  <c r="C93" i="46"/>
  <c r="H92" i="46"/>
  <c r="C92" i="46"/>
  <c r="H91" i="46"/>
  <c r="C91" i="46"/>
  <c r="H90" i="46"/>
  <c r="C90" i="46"/>
  <c r="H89" i="46"/>
  <c r="C89" i="46"/>
  <c r="H88" i="46"/>
  <c r="C88" i="46"/>
  <c r="L87" i="46"/>
  <c r="K87" i="46"/>
  <c r="J87" i="46"/>
  <c r="I87" i="46"/>
  <c r="H87" i="46" s="1"/>
  <c r="G87" i="46"/>
  <c r="F87" i="46"/>
  <c r="E87" i="46"/>
  <c r="D87" i="46"/>
  <c r="C87" i="46"/>
  <c r="H86" i="46"/>
  <c r="C86" i="46"/>
  <c r="H85" i="46"/>
  <c r="C85" i="46"/>
  <c r="H84" i="46"/>
  <c r="C84" i="46"/>
  <c r="H83" i="46"/>
  <c r="C83" i="46"/>
  <c r="L82" i="46"/>
  <c r="K82" i="46"/>
  <c r="J82" i="46"/>
  <c r="I82" i="46"/>
  <c r="H82" i="46" s="1"/>
  <c r="G82" i="46"/>
  <c r="F82" i="46"/>
  <c r="E82" i="46"/>
  <c r="D82" i="46"/>
  <c r="C82" i="46"/>
  <c r="L81" i="46"/>
  <c r="K81" i="46"/>
  <c r="J81" i="46"/>
  <c r="I81" i="46"/>
  <c r="H81" i="46" s="1"/>
  <c r="G81" i="46"/>
  <c r="F81" i="46"/>
  <c r="E81" i="46"/>
  <c r="D81" i="46"/>
  <c r="C81" i="46"/>
  <c r="H80" i="46"/>
  <c r="C80" i="46"/>
  <c r="H79" i="46"/>
  <c r="C79" i="46"/>
  <c r="L78" i="46"/>
  <c r="K78" i="46"/>
  <c r="J78" i="46"/>
  <c r="I78" i="46"/>
  <c r="H78" i="46" s="1"/>
  <c r="G78" i="46"/>
  <c r="F78" i="46"/>
  <c r="E78" i="46"/>
  <c r="D78" i="46"/>
  <c r="C78" i="46"/>
  <c r="H77" i="46"/>
  <c r="C77" i="46"/>
  <c r="H76" i="46"/>
  <c r="C76" i="46"/>
  <c r="L75" i="46"/>
  <c r="K75" i="46"/>
  <c r="J75" i="46"/>
  <c r="I75" i="46"/>
  <c r="H75" i="46" s="1"/>
  <c r="G75" i="46"/>
  <c r="F75" i="46"/>
  <c r="E75" i="46"/>
  <c r="D75" i="46"/>
  <c r="C75" i="46"/>
  <c r="L74" i="46"/>
  <c r="K74" i="46"/>
  <c r="J74" i="46"/>
  <c r="I74" i="46"/>
  <c r="H74" i="46" s="1"/>
  <c r="G74" i="46"/>
  <c r="F74" i="46"/>
  <c r="E74" i="46"/>
  <c r="D74" i="46"/>
  <c r="C74" i="46"/>
  <c r="L73" i="46"/>
  <c r="K73" i="46"/>
  <c r="J73" i="46"/>
  <c r="I73" i="46"/>
  <c r="H73" i="46" s="1"/>
  <c r="G73" i="46"/>
  <c r="F73" i="46"/>
  <c r="E73" i="46"/>
  <c r="D73" i="46"/>
  <c r="C73" i="46"/>
  <c r="H72" i="46"/>
  <c r="C72" i="46"/>
  <c r="H71" i="46"/>
  <c r="C71" i="46"/>
  <c r="H70" i="46"/>
  <c r="C70" i="46"/>
  <c r="H69" i="46"/>
  <c r="C69" i="46"/>
  <c r="L68" i="46"/>
  <c r="K68" i="46"/>
  <c r="J68" i="46"/>
  <c r="I68" i="46"/>
  <c r="H68" i="46" s="1"/>
  <c r="G68" i="46"/>
  <c r="F68" i="46"/>
  <c r="E68" i="46"/>
  <c r="D68" i="46"/>
  <c r="C68" i="46"/>
  <c r="H67" i="46"/>
  <c r="C67" i="46"/>
  <c r="L66" i="46"/>
  <c r="K66" i="46"/>
  <c r="J66" i="46"/>
  <c r="I66" i="46"/>
  <c r="H66" i="46" s="1"/>
  <c r="G66" i="46"/>
  <c r="F66" i="46"/>
  <c r="E66" i="46"/>
  <c r="D66" i="46"/>
  <c r="C66" i="46"/>
  <c r="H65" i="46"/>
  <c r="C65" i="46"/>
  <c r="H64" i="46"/>
  <c r="C64" i="46"/>
  <c r="H63" i="46"/>
  <c r="C63" i="46"/>
  <c r="H62" i="46"/>
  <c r="C62" i="46"/>
  <c r="H61" i="46"/>
  <c r="C61" i="46"/>
  <c r="H60" i="46"/>
  <c r="C60" i="46"/>
  <c r="H59" i="46"/>
  <c r="C59" i="46"/>
  <c r="H58" i="46"/>
  <c r="C58" i="46"/>
  <c r="L57" i="46"/>
  <c r="K57" i="46"/>
  <c r="J57" i="46"/>
  <c r="I57" i="46"/>
  <c r="H57" i="46" s="1"/>
  <c r="G57" i="46"/>
  <c r="F57" i="46"/>
  <c r="E57" i="46"/>
  <c r="D57" i="46"/>
  <c r="C57" i="46"/>
  <c r="H56" i="46"/>
  <c r="C56" i="46"/>
  <c r="H55" i="46"/>
  <c r="C55" i="46"/>
  <c r="L54" i="46"/>
  <c r="K54" i="46"/>
  <c r="K53" i="46" s="1"/>
  <c r="K52" i="46" s="1"/>
  <c r="K51" i="46" s="1"/>
  <c r="K50" i="46" s="1"/>
  <c r="K49" i="46" s="1"/>
  <c r="J54" i="46"/>
  <c r="I54" i="46"/>
  <c r="H54" i="46" s="1"/>
  <c r="G54" i="46"/>
  <c r="F54" i="46"/>
  <c r="E54" i="46"/>
  <c r="D54" i="46"/>
  <c r="C54" i="46"/>
  <c r="L53" i="46"/>
  <c r="J53" i="46"/>
  <c r="G53" i="46"/>
  <c r="F53" i="46"/>
  <c r="E53" i="46"/>
  <c r="D53" i="46"/>
  <c r="C53" i="46"/>
  <c r="L52" i="46"/>
  <c r="J52" i="46"/>
  <c r="G52" i="46"/>
  <c r="F52" i="46"/>
  <c r="E52" i="46"/>
  <c r="D52" i="46"/>
  <c r="C52" i="46"/>
  <c r="L51" i="46"/>
  <c r="J51" i="46"/>
  <c r="G51" i="46"/>
  <c r="F51" i="46"/>
  <c r="E51" i="46"/>
  <c r="D51" i="46"/>
  <c r="C51" i="46"/>
  <c r="L50" i="46"/>
  <c r="J50" i="46"/>
  <c r="J300" i="46" s="1"/>
  <c r="G50" i="46"/>
  <c r="F50" i="46"/>
  <c r="E50" i="46"/>
  <c r="E300" i="46" s="1"/>
  <c r="D50" i="46"/>
  <c r="C50" i="46"/>
  <c r="L49" i="46"/>
  <c r="J49" i="46"/>
  <c r="G49" i="46"/>
  <c r="F49" i="46"/>
  <c r="E49" i="46"/>
  <c r="D49" i="46"/>
  <c r="C49" i="46"/>
  <c r="H46" i="46"/>
  <c r="C46" i="46"/>
  <c r="H45" i="46"/>
  <c r="C45" i="46"/>
  <c r="L44" i="46"/>
  <c r="L300" i="46" s="1"/>
  <c r="H44" i="46"/>
  <c r="G44" i="46"/>
  <c r="G300" i="46" s="1"/>
  <c r="C44" i="46"/>
  <c r="H43" i="46"/>
  <c r="C43" i="46"/>
  <c r="I42" i="46"/>
  <c r="H42" i="46"/>
  <c r="D42" i="46"/>
  <c r="C42" i="46"/>
  <c r="H41" i="46"/>
  <c r="C41" i="46"/>
  <c r="H40" i="46"/>
  <c r="C40" i="46"/>
  <c r="H39" i="46"/>
  <c r="C39" i="46"/>
  <c r="H38" i="46"/>
  <c r="C38" i="46"/>
  <c r="K37" i="46"/>
  <c r="H37" i="46"/>
  <c r="F37" i="46"/>
  <c r="C37" i="46"/>
  <c r="H36" i="46"/>
  <c r="C36" i="46"/>
  <c r="H35" i="46"/>
  <c r="C35" i="46"/>
  <c r="K34" i="46"/>
  <c r="H34" i="46"/>
  <c r="F34" i="46"/>
  <c r="C34" i="46"/>
  <c r="H33" i="46"/>
  <c r="C33" i="46"/>
  <c r="K32" i="46"/>
  <c r="H32" i="46"/>
  <c r="F32" i="46"/>
  <c r="C32" i="46"/>
  <c r="H31" i="46"/>
  <c r="C31" i="46"/>
  <c r="H30" i="46"/>
  <c r="C30" i="46"/>
  <c r="H29" i="46"/>
  <c r="C29" i="46"/>
  <c r="K28" i="46"/>
  <c r="H28" i="46"/>
  <c r="F28" i="46"/>
  <c r="C28" i="46"/>
  <c r="K27" i="46"/>
  <c r="H27" i="46"/>
  <c r="F27" i="46"/>
  <c r="F300" i="46" s="1"/>
  <c r="C27" i="46"/>
  <c r="H26" i="46"/>
  <c r="C26" i="46"/>
  <c r="C25" i="46"/>
  <c r="H24" i="46"/>
  <c r="C24" i="46"/>
  <c r="H23" i="46"/>
  <c r="C23" i="46"/>
  <c r="L22" i="46"/>
  <c r="L303" i="46" s="1"/>
  <c r="L302" i="46" s="1"/>
  <c r="K22" i="46"/>
  <c r="K303" i="46" s="1"/>
  <c r="K302" i="46" s="1"/>
  <c r="J22" i="46"/>
  <c r="J303" i="46" s="1"/>
  <c r="J302" i="46" s="1"/>
  <c r="I22" i="46"/>
  <c r="I303" i="46" s="1"/>
  <c r="I302" i="46" s="1"/>
  <c r="H22" i="46"/>
  <c r="H303" i="46" s="1"/>
  <c r="H302" i="46" s="1"/>
  <c r="G22" i="46"/>
  <c r="G303" i="46" s="1"/>
  <c r="G302" i="46" s="1"/>
  <c r="F22" i="46"/>
  <c r="F303" i="46" s="1"/>
  <c r="F302" i="46" s="1"/>
  <c r="E22" i="46"/>
  <c r="E303" i="46" s="1"/>
  <c r="E302" i="46" s="1"/>
  <c r="D22" i="46"/>
  <c r="D303" i="46" s="1"/>
  <c r="D302" i="46" s="1"/>
  <c r="C22" i="46"/>
  <c r="C303" i="46" s="1"/>
  <c r="C302" i="46" s="1"/>
  <c r="L21" i="46"/>
  <c r="K21" i="46"/>
  <c r="J21" i="46"/>
  <c r="G21" i="46"/>
  <c r="F21" i="46"/>
  <c r="E21" i="46"/>
  <c r="D21" i="46"/>
  <c r="C21" i="46"/>
  <c r="H315" i="45"/>
  <c r="C315" i="45"/>
  <c r="H313" i="45"/>
  <c r="C313" i="45"/>
  <c r="H311" i="45"/>
  <c r="C311" i="45"/>
  <c r="H310" i="45"/>
  <c r="C310" i="45"/>
  <c r="H309" i="45"/>
  <c r="C309" i="45"/>
  <c r="H308" i="45"/>
  <c r="C308" i="45"/>
  <c r="H307" i="45"/>
  <c r="C307" i="45"/>
  <c r="H306" i="45"/>
  <c r="C306" i="45"/>
  <c r="L305" i="45"/>
  <c r="K305" i="45"/>
  <c r="J305" i="45"/>
  <c r="I305" i="45"/>
  <c r="H305" i="45"/>
  <c r="G305" i="45"/>
  <c r="F305" i="45"/>
  <c r="E305" i="45"/>
  <c r="D305" i="45"/>
  <c r="C305" i="45"/>
  <c r="H297" i="45"/>
  <c r="C297" i="45"/>
  <c r="H296" i="45"/>
  <c r="C296" i="45"/>
  <c r="L295" i="45"/>
  <c r="K295" i="45"/>
  <c r="J295" i="45"/>
  <c r="I295" i="45"/>
  <c r="H295" i="45" s="1"/>
  <c r="G295" i="45"/>
  <c r="F295" i="45"/>
  <c r="E295" i="45"/>
  <c r="D295" i="45"/>
  <c r="C295" i="45"/>
  <c r="H294" i="45"/>
  <c r="C294" i="45"/>
  <c r="H293" i="45"/>
  <c r="C293" i="45"/>
  <c r="H292" i="45"/>
  <c r="C292" i="45"/>
  <c r="H291" i="45"/>
  <c r="C291" i="45"/>
  <c r="L290" i="45"/>
  <c r="K290" i="45"/>
  <c r="J290" i="45"/>
  <c r="I290" i="45"/>
  <c r="H290" i="45" s="1"/>
  <c r="G290" i="45"/>
  <c r="F290" i="45"/>
  <c r="E290" i="45"/>
  <c r="D290" i="45"/>
  <c r="C290" i="45"/>
  <c r="H289" i="45"/>
  <c r="C289" i="45"/>
  <c r="H288" i="45"/>
  <c r="C288" i="45"/>
  <c r="H287" i="45"/>
  <c r="C287" i="45"/>
  <c r="L286" i="45"/>
  <c r="K286" i="45"/>
  <c r="J286" i="45"/>
  <c r="I286" i="45"/>
  <c r="H286" i="45" s="1"/>
  <c r="G286" i="45"/>
  <c r="F286" i="45"/>
  <c r="E286" i="45"/>
  <c r="D286" i="45"/>
  <c r="C286" i="45"/>
  <c r="H285" i="45"/>
  <c r="C285" i="45"/>
  <c r="L284" i="45"/>
  <c r="K284" i="45"/>
  <c r="J284" i="45"/>
  <c r="I284" i="45"/>
  <c r="H284" i="45" s="1"/>
  <c r="G284" i="45"/>
  <c r="F284" i="45"/>
  <c r="E284" i="45"/>
  <c r="D284" i="45"/>
  <c r="C284" i="45"/>
  <c r="L283" i="45"/>
  <c r="K283" i="45"/>
  <c r="J283" i="45"/>
  <c r="I283" i="45"/>
  <c r="H283" i="45" s="1"/>
  <c r="G283" i="45"/>
  <c r="F283" i="45"/>
  <c r="E283" i="45"/>
  <c r="D283" i="45"/>
  <c r="C283" i="45"/>
  <c r="H282" i="45"/>
  <c r="C282" i="45"/>
  <c r="H281" i="45"/>
  <c r="C281" i="45"/>
  <c r="H280" i="45"/>
  <c r="C280" i="45"/>
  <c r="L279" i="45"/>
  <c r="K279" i="45"/>
  <c r="J279" i="45"/>
  <c r="I279" i="45"/>
  <c r="H279" i="45" s="1"/>
  <c r="G279" i="45"/>
  <c r="F279" i="45"/>
  <c r="E279" i="45"/>
  <c r="D279" i="45"/>
  <c r="C279" i="45"/>
  <c r="H278" i="45"/>
  <c r="C278" i="45"/>
  <c r="H277" i="45"/>
  <c r="C277" i="45"/>
  <c r="H276" i="45"/>
  <c r="C276" i="45"/>
  <c r="L275" i="45"/>
  <c r="K275" i="45"/>
  <c r="J275" i="45"/>
  <c r="I275" i="45"/>
  <c r="H275" i="45" s="1"/>
  <c r="G275" i="45"/>
  <c r="F275" i="45"/>
  <c r="E275" i="45"/>
  <c r="D275" i="45"/>
  <c r="C275" i="45"/>
  <c r="L274" i="45"/>
  <c r="K274" i="45"/>
  <c r="J274" i="45"/>
  <c r="I274" i="45"/>
  <c r="H274" i="45" s="1"/>
  <c r="G274" i="45"/>
  <c r="F274" i="45"/>
  <c r="E274" i="45"/>
  <c r="D274" i="45"/>
  <c r="C274" i="45"/>
  <c r="H273" i="45"/>
  <c r="C273" i="45"/>
  <c r="H272" i="45"/>
  <c r="C272" i="45"/>
  <c r="H271" i="45"/>
  <c r="C271" i="45"/>
  <c r="L270" i="45"/>
  <c r="K270" i="45"/>
  <c r="J270" i="45"/>
  <c r="I270" i="45"/>
  <c r="H270" i="45" s="1"/>
  <c r="G270" i="45"/>
  <c r="F270" i="45"/>
  <c r="E270" i="45"/>
  <c r="D270" i="45"/>
  <c r="C270" i="45"/>
  <c r="H269" i="45"/>
  <c r="C269" i="45"/>
  <c r="H268" i="45"/>
  <c r="C268" i="45"/>
  <c r="L267" i="45"/>
  <c r="K267" i="45"/>
  <c r="J267" i="45"/>
  <c r="I267" i="45"/>
  <c r="H267" i="45" s="1"/>
  <c r="G267" i="45"/>
  <c r="F267" i="45"/>
  <c r="E267" i="45"/>
  <c r="D267" i="45"/>
  <c r="C267" i="45"/>
  <c r="L266" i="45"/>
  <c r="K266" i="45"/>
  <c r="J266" i="45"/>
  <c r="I266" i="45"/>
  <c r="H266" i="45" s="1"/>
  <c r="G266" i="45"/>
  <c r="F266" i="45"/>
  <c r="E266" i="45"/>
  <c r="D266" i="45"/>
  <c r="C266" i="45"/>
  <c r="H265" i="45"/>
  <c r="C265" i="45"/>
  <c r="H264" i="45"/>
  <c r="C264" i="45"/>
  <c r="H263" i="45"/>
  <c r="C263" i="45"/>
  <c r="L262" i="45"/>
  <c r="K262" i="45"/>
  <c r="J262" i="45"/>
  <c r="I262" i="45"/>
  <c r="H262" i="45" s="1"/>
  <c r="G262" i="45"/>
  <c r="F262" i="45"/>
  <c r="E262" i="45"/>
  <c r="D262" i="45"/>
  <c r="C262" i="45"/>
  <c r="H261" i="45"/>
  <c r="C261" i="45"/>
  <c r="H260" i="45"/>
  <c r="C260" i="45"/>
  <c r="H259" i="45"/>
  <c r="C259" i="45"/>
  <c r="L258" i="45"/>
  <c r="K258" i="45"/>
  <c r="J258" i="45"/>
  <c r="I258" i="45"/>
  <c r="H258" i="45" s="1"/>
  <c r="G258" i="45"/>
  <c r="F258" i="45"/>
  <c r="E258" i="45"/>
  <c r="D258" i="45"/>
  <c r="C258" i="45"/>
  <c r="L257" i="45"/>
  <c r="K257" i="45"/>
  <c r="J257" i="45"/>
  <c r="I257" i="45"/>
  <c r="H257" i="45" s="1"/>
  <c r="G257" i="45"/>
  <c r="F257" i="45"/>
  <c r="E257" i="45"/>
  <c r="D257" i="45"/>
  <c r="C257" i="45"/>
  <c r="H256" i="45"/>
  <c r="C256" i="45"/>
  <c r="H255" i="45"/>
  <c r="C255" i="45"/>
  <c r="H254" i="45"/>
  <c r="C254" i="45"/>
  <c r="H253" i="45"/>
  <c r="C253" i="45"/>
  <c r="H252" i="45"/>
  <c r="C252" i="45"/>
  <c r="L251" i="45"/>
  <c r="K251" i="45"/>
  <c r="J251" i="45"/>
  <c r="I251" i="45"/>
  <c r="H251" i="45" s="1"/>
  <c r="G251" i="45"/>
  <c r="F251" i="45"/>
  <c r="E251" i="45"/>
  <c r="D251" i="45"/>
  <c r="C251" i="45"/>
  <c r="L250" i="45"/>
  <c r="K250" i="45"/>
  <c r="J250" i="45"/>
  <c r="I250" i="45"/>
  <c r="H250" i="45" s="1"/>
  <c r="G250" i="45"/>
  <c r="F250" i="45"/>
  <c r="E250" i="45"/>
  <c r="D250" i="45"/>
  <c r="C250" i="45"/>
  <c r="H249" i="45"/>
  <c r="C249" i="45"/>
  <c r="H248" i="45"/>
  <c r="C248" i="45"/>
  <c r="H247" i="45"/>
  <c r="C247" i="45"/>
  <c r="H246" i="45"/>
  <c r="C246" i="45"/>
  <c r="L245" i="45"/>
  <c r="K245" i="45"/>
  <c r="J245" i="45"/>
  <c r="I245" i="45"/>
  <c r="H245" i="45" s="1"/>
  <c r="G245" i="45"/>
  <c r="F245" i="45"/>
  <c r="E245" i="45"/>
  <c r="D245" i="45"/>
  <c r="C245" i="45"/>
  <c r="H244" i="45"/>
  <c r="C244" i="45"/>
  <c r="H243" i="45"/>
  <c r="C243" i="45"/>
  <c r="H242" i="45"/>
  <c r="C242" i="45"/>
  <c r="H241" i="45"/>
  <c r="C241" i="45"/>
  <c r="H240" i="45"/>
  <c r="C240" i="45"/>
  <c r="H239" i="45"/>
  <c r="C239" i="45"/>
  <c r="H238" i="45"/>
  <c r="C238" i="45"/>
  <c r="L237" i="45"/>
  <c r="K237" i="45"/>
  <c r="J237" i="45"/>
  <c r="I237" i="45"/>
  <c r="H237" i="45" s="1"/>
  <c r="G237" i="45"/>
  <c r="F237" i="45"/>
  <c r="E237" i="45"/>
  <c r="D237" i="45"/>
  <c r="C237" i="45"/>
  <c r="H236" i="45"/>
  <c r="C236" i="45"/>
  <c r="H235" i="45"/>
  <c r="C235" i="45"/>
  <c r="L234" i="45"/>
  <c r="K234" i="45"/>
  <c r="J234" i="45"/>
  <c r="I234" i="45"/>
  <c r="H234" i="45" s="1"/>
  <c r="G234" i="45"/>
  <c r="F234" i="45"/>
  <c r="E234" i="45"/>
  <c r="D234" i="45"/>
  <c r="C234" i="45"/>
  <c r="H233" i="45"/>
  <c r="C233" i="45"/>
  <c r="L232" i="45"/>
  <c r="K232" i="45"/>
  <c r="J232" i="45"/>
  <c r="I232" i="45"/>
  <c r="H232" i="45" s="1"/>
  <c r="G232" i="45"/>
  <c r="F232" i="45"/>
  <c r="E232" i="45"/>
  <c r="D232" i="45"/>
  <c r="C232" i="45"/>
  <c r="L231" i="45"/>
  <c r="K231" i="45"/>
  <c r="J231" i="45"/>
  <c r="I231" i="45"/>
  <c r="H231" i="45" s="1"/>
  <c r="G231" i="45"/>
  <c r="F231" i="45"/>
  <c r="E231" i="45"/>
  <c r="D231" i="45"/>
  <c r="C231" i="45"/>
  <c r="H230" i="45"/>
  <c r="C230" i="45"/>
  <c r="L229" i="45"/>
  <c r="K229" i="45"/>
  <c r="J229" i="45"/>
  <c r="I229" i="45"/>
  <c r="H229" i="45" s="1"/>
  <c r="G229" i="45"/>
  <c r="F229" i="45"/>
  <c r="E229" i="45"/>
  <c r="D229" i="45"/>
  <c r="C229" i="45"/>
  <c r="H228" i="45"/>
  <c r="C228" i="45"/>
  <c r="L227" i="45"/>
  <c r="K227" i="45"/>
  <c r="J227" i="45"/>
  <c r="I227" i="45"/>
  <c r="H227" i="45" s="1"/>
  <c r="G227" i="45"/>
  <c r="F227" i="45"/>
  <c r="E227" i="45"/>
  <c r="D227" i="45"/>
  <c r="C227" i="45"/>
  <c r="H226" i="45"/>
  <c r="C226" i="45"/>
  <c r="H225" i="45"/>
  <c r="C225" i="45"/>
  <c r="L224" i="45"/>
  <c r="K224" i="45"/>
  <c r="J224" i="45"/>
  <c r="I224" i="45"/>
  <c r="H224" i="45" s="1"/>
  <c r="G224" i="45"/>
  <c r="F224" i="45"/>
  <c r="E224" i="45"/>
  <c r="D224" i="45"/>
  <c r="C224" i="45"/>
  <c r="H223" i="45"/>
  <c r="C223" i="45"/>
  <c r="H222" i="45"/>
  <c r="C222" i="45"/>
  <c r="H221" i="45"/>
  <c r="C221" i="45"/>
  <c r="H220" i="45"/>
  <c r="C220" i="45"/>
  <c r="H219" i="45"/>
  <c r="C219" i="45"/>
  <c r="H218" i="45"/>
  <c r="C218" i="45"/>
  <c r="H217" i="45"/>
  <c r="C217" i="45"/>
  <c r="H216" i="45"/>
  <c r="C216" i="45"/>
  <c r="H215" i="45"/>
  <c r="C215" i="45"/>
  <c r="H214" i="45"/>
  <c r="C214" i="45"/>
  <c r="L213" i="45"/>
  <c r="K213" i="45"/>
  <c r="J213" i="45"/>
  <c r="I213" i="45"/>
  <c r="H213" i="45" s="1"/>
  <c r="G213" i="45"/>
  <c r="F213" i="45"/>
  <c r="E213" i="45"/>
  <c r="D213" i="45"/>
  <c r="C213" i="45"/>
  <c r="H212" i="45"/>
  <c r="C212" i="45"/>
  <c r="H211" i="45"/>
  <c r="C211" i="45"/>
  <c r="H210" i="45"/>
  <c r="C210" i="45"/>
  <c r="H209" i="45"/>
  <c r="C209" i="45"/>
  <c r="H208" i="45"/>
  <c r="C208" i="45"/>
  <c r="H207" i="45"/>
  <c r="C207" i="45"/>
  <c r="H206" i="45"/>
  <c r="C206" i="45"/>
  <c r="H205" i="45"/>
  <c r="C205" i="45"/>
  <c r="H204" i="45"/>
  <c r="C204" i="45"/>
  <c r="H203" i="45"/>
  <c r="C203" i="45"/>
  <c r="L202" i="45"/>
  <c r="K202" i="45"/>
  <c r="J202" i="45"/>
  <c r="I202" i="45"/>
  <c r="H202" i="45" s="1"/>
  <c r="G202" i="45"/>
  <c r="F202" i="45"/>
  <c r="E202" i="45"/>
  <c r="D202" i="45"/>
  <c r="C202" i="45"/>
  <c r="L201" i="45"/>
  <c r="K201" i="45"/>
  <c r="J201" i="45"/>
  <c r="I201" i="45"/>
  <c r="H201" i="45" s="1"/>
  <c r="G201" i="45"/>
  <c r="F201" i="45"/>
  <c r="E201" i="45"/>
  <c r="D201" i="45"/>
  <c r="C201" i="45"/>
  <c r="H200" i="45"/>
  <c r="C200" i="45"/>
  <c r="H199" i="45"/>
  <c r="C199" i="45"/>
  <c r="H198" i="45"/>
  <c r="C198" i="45"/>
  <c r="H197" i="45"/>
  <c r="C197" i="45"/>
  <c r="H196" i="45"/>
  <c r="C196" i="45"/>
  <c r="L195" i="45"/>
  <c r="K195" i="45"/>
  <c r="J195" i="45"/>
  <c r="I195" i="45"/>
  <c r="H195" i="45" s="1"/>
  <c r="G195" i="45"/>
  <c r="F195" i="45"/>
  <c r="E195" i="45"/>
  <c r="D195" i="45"/>
  <c r="C195" i="45"/>
  <c r="H194" i="45"/>
  <c r="C194" i="45"/>
  <c r="L193" i="45"/>
  <c r="K193" i="45"/>
  <c r="J193" i="45"/>
  <c r="I193" i="45"/>
  <c r="H193" i="45" s="1"/>
  <c r="G193" i="45"/>
  <c r="F193" i="45"/>
  <c r="E193" i="45"/>
  <c r="D193" i="45"/>
  <c r="C193" i="45"/>
  <c r="L192" i="45"/>
  <c r="K192" i="45"/>
  <c r="J192" i="45"/>
  <c r="I192" i="45"/>
  <c r="H192" i="45" s="1"/>
  <c r="G192" i="45"/>
  <c r="F192" i="45"/>
  <c r="E192" i="45"/>
  <c r="D192" i="45"/>
  <c r="C192" i="45"/>
  <c r="L191" i="45"/>
  <c r="K191" i="45"/>
  <c r="J191" i="45"/>
  <c r="I191" i="45"/>
  <c r="H191" i="45" s="1"/>
  <c r="G191" i="45"/>
  <c r="F191" i="45"/>
  <c r="E191" i="45"/>
  <c r="D191" i="45"/>
  <c r="C191" i="45" s="1"/>
  <c r="H190" i="45"/>
  <c r="C190" i="45"/>
  <c r="L189" i="45"/>
  <c r="K189" i="45"/>
  <c r="J189" i="45"/>
  <c r="I189" i="45"/>
  <c r="H189" i="45"/>
  <c r="G189" i="45"/>
  <c r="F189" i="45"/>
  <c r="E189" i="45"/>
  <c r="D189" i="45"/>
  <c r="C189" i="45" s="1"/>
  <c r="L188" i="45"/>
  <c r="K188" i="45"/>
  <c r="J188" i="45"/>
  <c r="I188" i="45"/>
  <c r="H188" i="45"/>
  <c r="G188" i="45"/>
  <c r="F188" i="45"/>
  <c r="E188" i="45"/>
  <c r="D188" i="45"/>
  <c r="C188" i="45"/>
  <c r="H187" i="45"/>
  <c r="C187" i="45"/>
  <c r="H186" i="45"/>
  <c r="C186" i="45"/>
  <c r="L185" i="45"/>
  <c r="K185" i="45"/>
  <c r="J185" i="45"/>
  <c r="I185" i="45"/>
  <c r="H185" i="45" s="1"/>
  <c r="G185" i="45"/>
  <c r="F185" i="45"/>
  <c r="E185" i="45"/>
  <c r="D185" i="45"/>
  <c r="C185" i="45"/>
  <c r="L184" i="45"/>
  <c r="K184" i="45"/>
  <c r="J184" i="45"/>
  <c r="I184" i="45"/>
  <c r="H184" i="45" s="1"/>
  <c r="G184" i="45"/>
  <c r="F184" i="45"/>
  <c r="E184" i="45"/>
  <c r="D184" i="45"/>
  <c r="C184" i="45"/>
  <c r="H183" i="45"/>
  <c r="C183" i="45"/>
  <c r="H182" i="45"/>
  <c r="C182" i="45"/>
  <c r="L181" i="45"/>
  <c r="K181" i="45"/>
  <c r="J181" i="45"/>
  <c r="I181" i="45"/>
  <c r="H181" i="45" s="1"/>
  <c r="G181" i="45"/>
  <c r="F181" i="45"/>
  <c r="E181" i="45"/>
  <c r="D181" i="45"/>
  <c r="C181" i="45"/>
  <c r="H180" i="45"/>
  <c r="C180" i="45"/>
  <c r="H179" i="45"/>
  <c r="C179" i="45"/>
  <c r="H178" i="45"/>
  <c r="C178" i="45"/>
  <c r="H177" i="45"/>
  <c r="C177" i="45"/>
  <c r="L176" i="45"/>
  <c r="K176" i="45"/>
  <c r="J176" i="45"/>
  <c r="I176" i="45"/>
  <c r="H176" i="45" s="1"/>
  <c r="G176" i="45"/>
  <c r="F176" i="45"/>
  <c r="E176" i="45"/>
  <c r="D176" i="45"/>
  <c r="C176" i="45"/>
  <c r="H175" i="45"/>
  <c r="C175" i="45"/>
  <c r="H174" i="45"/>
  <c r="C174" i="45"/>
  <c r="H173" i="45"/>
  <c r="C173" i="45"/>
  <c r="L172" i="45"/>
  <c r="K172" i="45"/>
  <c r="J172" i="45"/>
  <c r="I172" i="45"/>
  <c r="H172" i="45" s="1"/>
  <c r="G172" i="45"/>
  <c r="F172" i="45"/>
  <c r="E172" i="45"/>
  <c r="D172" i="45"/>
  <c r="C172" i="45"/>
  <c r="L171" i="45"/>
  <c r="K171" i="45"/>
  <c r="J171" i="45"/>
  <c r="I171" i="45"/>
  <c r="H171" i="45" s="1"/>
  <c r="G171" i="45"/>
  <c r="F171" i="45"/>
  <c r="E171" i="45"/>
  <c r="D171" i="45"/>
  <c r="C171" i="45"/>
  <c r="L170" i="45"/>
  <c r="K170" i="45"/>
  <c r="J170" i="45"/>
  <c r="I170" i="45"/>
  <c r="H170" i="45" s="1"/>
  <c r="G170" i="45"/>
  <c r="F170" i="45"/>
  <c r="E170" i="45"/>
  <c r="D170" i="45"/>
  <c r="C170" i="45"/>
  <c r="H169" i="45"/>
  <c r="C169" i="45"/>
  <c r="H168" i="45"/>
  <c r="C168" i="45"/>
  <c r="H167" i="45"/>
  <c r="C167" i="45"/>
  <c r="H166" i="45"/>
  <c r="C166" i="45"/>
  <c r="H165" i="45"/>
  <c r="C165" i="45"/>
  <c r="H164" i="45"/>
  <c r="C164" i="45"/>
  <c r="L163" i="45"/>
  <c r="K163" i="45"/>
  <c r="J163" i="45"/>
  <c r="I163" i="45"/>
  <c r="H163" i="45" s="1"/>
  <c r="G163" i="45"/>
  <c r="F163" i="45"/>
  <c r="E163" i="45"/>
  <c r="D163" i="45"/>
  <c r="C163" i="45"/>
  <c r="L162" i="45"/>
  <c r="K162" i="45"/>
  <c r="J162" i="45"/>
  <c r="I162" i="45"/>
  <c r="H162" i="45" s="1"/>
  <c r="G162" i="45"/>
  <c r="F162" i="45"/>
  <c r="E162" i="45"/>
  <c r="D162" i="45"/>
  <c r="C162" i="45"/>
  <c r="H161" i="45"/>
  <c r="C161" i="45"/>
  <c r="H160" i="45"/>
  <c r="C160" i="45"/>
  <c r="H159" i="45"/>
  <c r="C159" i="45"/>
  <c r="H158" i="45"/>
  <c r="C158" i="45"/>
  <c r="L157" i="45"/>
  <c r="K157" i="45"/>
  <c r="J157" i="45"/>
  <c r="I157" i="45"/>
  <c r="H157" i="45" s="1"/>
  <c r="G157" i="45"/>
  <c r="F157" i="45"/>
  <c r="E157" i="45"/>
  <c r="D157" i="45"/>
  <c r="C157" i="45"/>
  <c r="H156" i="45"/>
  <c r="C156" i="45"/>
  <c r="H155" i="45"/>
  <c r="C155" i="45"/>
  <c r="H154" i="45"/>
  <c r="C154" i="45"/>
  <c r="H153" i="45"/>
  <c r="C153" i="45"/>
  <c r="H152" i="45"/>
  <c r="C152" i="45"/>
  <c r="H151" i="45"/>
  <c r="C151" i="45"/>
  <c r="H150" i="45"/>
  <c r="D150" i="45"/>
  <c r="C150" i="45" s="1"/>
  <c r="H149" i="45"/>
  <c r="C149" i="45"/>
  <c r="L148" i="45"/>
  <c r="K148" i="45"/>
  <c r="J148" i="45"/>
  <c r="I148" i="45"/>
  <c r="H148" i="45"/>
  <c r="G148" i="45"/>
  <c r="F148" i="45"/>
  <c r="E148" i="45"/>
  <c r="D148" i="45"/>
  <c r="C148" i="45" s="1"/>
  <c r="H147" i="45"/>
  <c r="C147" i="45"/>
  <c r="H146" i="45"/>
  <c r="C146" i="45"/>
  <c r="H145" i="45"/>
  <c r="C145" i="45"/>
  <c r="H144" i="45"/>
  <c r="C144" i="45"/>
  <c r="H143" i="45"/>
  <c r="C143" i="45"/>
  <c r="H142" i="45"/>
  <c r="C142" i="45"/>
  <c r="L141" i="45"/>
  <c r="K141" i="45"/>
  <c r="J141" i="45"/>
  <c r="I141" i="45"/>
  <c r="H141" i="45"/>
  <c r="G141" i="45"/>
  <c r="F141" i="45"/>
  <c r="E141" i="45"/>
  <c r="D141" i="45"/>
  <c r="C141" i="45" s="1"/>
  <c r="H140" i="45"/>
  <c r="C140" i="45"/>
  <c r="H139" i="45"/>
  <c r="C139" i="45"/>
  <c r="L138" i="45"/>
  <c r="K138" i="45"/>
  <c r="J138" i="45"/>
  <c r="I138" i="45"/>
  <c r="H138" i="45"/>
  <c r="G138" i="45"/>
  <c r="F138" i="45"/>
  <c r="E138" i="45"/>
  <c r="D138" i="45"/>
  <c r="C138" i="45" s="1"/>
  <c r="H137" i="45"/>
  <c r="C137" i="45"/>
  <c r="H136" i="45"/>
  <c r="C136" i="45"/>
  <c r="H135" i="45"/>
  <c r="C135" i="45"/>
  <c r="H134" i="45"/>
  <c r="C134" i="45"/>
  <c r="L133" i="45"/>
  <c r="K133" i="45"/>
  <c r="J133" i="45"/>
  <c r="I133" i="45"/>
  <c r="H133" i="45"/>
  <c r="G133" i="45"/>
  <c r="F133" i="45"/>
  <c r="E133" i="45"/>
  <c r="D133" i="45"/>
  <c r="C133" i="45" s="1"/>
  <c r="H132" i="45"/>
  <c r="C132" i="45"/>
  <c r="H131" i="45"/>
  <c r="C131" i="45"/>
  <c r="H130" i="45"/>
  <c r="C130" i="45"/>
  <c r="L129" i="45"/>
  <c r="K129" i="45"/>
  <c r="J129" i="45"/>
  <c r="I129" i="45"/>
  <c r="H129" i="45"/>
  <c r="G129" i="45"/>
  <c r="F129" i="45"/>
  <c r="E129" i="45"/>
  <c r="D129" i="45"/>
  <c r="C129" i="45" s="1"/>
  <c r="L128" i="45"/>
  <c r="K128" i="45"/>
  <c r="J128" i="45"/>
  <c r="I128" i="45"/>
  <c r="H128" i="45"/>
  <c r="G128" i="45"/>
  <c r="F128" i="45"/>
  <c r="E128" i="45"/>
  <c r="D128" i="45"/>
  <c r="C128" i="45"/>
  <c r="H127" i="45"/>
  <c r="C127" i="45"/>
  <c r="L126" i="45"/>
  <c r="K126" i="45"/>
  <c r="J126" i="45"/>
  <c r="I126" i="45"/>
  <c r="H126" i="45"/>
  <c r="G126" i="45"/>
  <c r="F126" i="45"/>
  <c r="E126" i="45"/>
  <c r="D126" i="45"/>
  <c r="C126" i="45"/>
  <c r="H125" i="45"/>
  <c r="C125" i="45"/>
  <c r="H124" i="45"/>
  <c r="C124" i="45"/>
  <c r="H123" i="45"/>
  <c r="C123" i="45"/>
  <c r="H122" i="45"/>
  <c r="C122" i="45"/>
  <c r="H121" i="45"/>
  <c r="C121" i="45"/>
  <c r="L120" i="45"/>
  <c r="K120" i="45"/>
  <c r="J120" i="45"/>
  <c r="I120" i="45"/>
  <c r="H120" i="45"/>
  <c r="G120" i="45"/>
  <c r="F120" i="45"/>
  <c r="E120" i="45"/>
  <c r="D120" i="45"/>
  <c r="C120" i="45" s="1"/>
  <c r="H119" i="45"/>
  <c r="C119" i="45"/>
  <c r="H118" i="45"/>
  <c r="C118" i="45"/>
  <c r="H117" i="45"/>
  <c r="C117" i="45"/>
  <c r="H116" i="45"/>
  <c r="C116" i="45"/>
  <c r="H115" i="45"/>
  <c r="C115" i="45"/>
  <c r="L114" i="45"/>
  <c r="K114" i="45"/>
  <c r="J114" i="45"/>
  <c r="I114" i="45"/>
  <c r="H114" i="45"/>
  <c r="G114" i="45"/>
  <c r="F114" i="45"/>
  <c r="E114" i="45"/>
  <c r="D114" i="45"/>
  <c r="C114" i="45" s="1"/>
  <c r="H113" i="45"/>
  <c r="C113" i="45"/>
  <c r="H112" i="45"/>
  <c r="C112" i="45"/>
  <c r="H111" i="45"/>
  <c r="C111" i="45"/>
  <c r="L110" i="45"/>
  <c r="K110" i="45"/>
  <c r="J110" i="45"/>
  <c r="I110" i="45"/>
  <c r="H110" i="45"/>
  <c r="G110" i="45"/>
  <c r="F110" i="45"/>
  <c r="E110" i="45"/>
  <c r="D110" i="45"/>
  <c r="C110" i="45" s="1"/>
  <c r="H109" i="45"/>
  <c r="C109" i="45"/>
  <c r="H108" i="45"/>
  <c r="C108" i="45"/>
  <c r="H107" i="45"/>
  <c r="C107" i="45"/>
  <c r="H106" i="45"/>
  <c r="C106" i="45"/>
  <c r="H105" i="45"/>
  <c r="C105" i="45"/>
  <c r="H104" i="45"/>
  <c r="C104" i="45"/>
  <c r="H103" i="45"/>
  <c r="C103" i="45"/>
  <c r="H102" i="45"/>
  <c r="C102" i="45"/>
  <c r="L101" i="45"/>
  <c r="K101" i="45"/>
  <c r="J101" i="45"/>
  <c r="I101" i="45"/>
  <c r="H101" i="45"/>
  <c r="G101" i="45"/>
  <c r="F101" i="45"/>
  <c r="E101" i="45"/>
  <c r="D101" i="45"/>
  <c r="C101" i="45" s="1"/>
  <c r="H100" i="45"/>
  <c r="C100" i="45"/>
  <c r="H99" i="45"/>
  <c r="C99" i="45"/>
  <c r="H98" i="45"/>
  <c r="C98" i="45"/>
  <c r="H97" i="45"/>
  <c r="C97" i="45"/>
  <c r="H96" i="45"/>
  <c r="C96" i="45"/>
  <c r="H95" i="45"/>
  <c r="C95" i="45"/>
  <c r="H94" i="45"/>
  <c r="C94" i="45"/>
  <c r="L93" i="45"/>
  <c r="K93" i="45"/>
  <c r="J93" i="45"/>
  <c r="I93" i="45"/>
  <c r="H93" i="45"/>
  <c r="G93" i="45"/>
  <c r="F93" i="45"/>
  <c r="E93" i="45"/>
  <c r="D93" i="45"/>
  <c r="C93" i="45" s="1"/>
  <c r="H92" i="45"/>
  <c r="C92" i="45"/>
  <c r="H91" i="45"/>
  <c r="C91" i="45"/>
  <c r="H90" i="45"/>
  <c r="C90" i="45"/>
  <c r="H89" i="45"/>
  <c r="C89" i="45"/>
  <c r="H88" i="45"/>
  <c r="C88" i="45"/>
  <c r="L87" i="45"/>
  <c r="K87" i="45"/>
  <c r="J87" i="45"/>
  <c r="I87" i="45"/>
  <c r="H87" i="45"/>
  <c r="G87" i="45"/>
  <c r="F87" i="45"/>
  <c r="E87" i="45"/>
  <c r="D87" i="45"/>
  <c r="C87" i="45" s="1"/>
  <c r="H86" i="45"/>
  <c r="C86" i="45"/>
  <c r="H85" i="45"/>
  <c r="C85" i="45"/>
  <c r="H84" i="45"/>
  <c r="C84" i="45"/>
  <c r="H83" i="45"/>
  <c r="C83" i="45"/>
  <c r="L82" i="45"/>
  <c r="K82" i="45"/>
  <c r="J82" i="45"/>
  <c r="I82" i="45"/>
  <c r="H82" i="45"/>
  <c r="G82" i="45"/>
  <c r="F82" i="45"/>
  <c r="E82" i="45"/>
  <c r="D82" i="45"/>
  <c r="C82" i="45" s="1"/>
  <c r="L81" i="45"/>
  <c r="K81" i="45"/>
  <c r="J81" i="45"/>
  <c r="I81" i="45"/>
  <c r="H81" i="45"/>
  <c r="G81" i="45"/>
  <c r="F81" i="45"/>
  <c r="E81" i="45"/>
  <c r="D81" i="45"/>
  <c r="C81" i="45" s="1"/>
  <c r="H80" i="45"/>
  <c r="C80" i="45"/>
  <c r="H79" i="45"/>
  <c r="C79" i="45"/>
  <c r="L78" i="45"/>
  <c r="K78" i="45"/>
  <c r="J78" i="45"/>
  <c r="I78" i="45"/>
  <c r="H78" i="45"/>
  <c r="G78" i="45"/>
  <c r="F78" i="45"/>
  <c r="E78" i="45"/>
  <c r="D78" i="45"/>
  <c r="C78" i="45" s="1"/>
  <c r="H77" i="45"/>
  <c r="C77" i="45"/>
  <c r="H76" i="45"/>
  <c r="C76" i="45"/>
  <c r="L75" i="45"/>
  <c r="K75" i="45"/>
  <c r="J75" i="45"/>
  <c r="I75" i="45"/>
  <c r="H75" i="45"/>
  <c r="G75" i="45"/>
  <c r="F75" i="45"/>
  <c r="E75" i="45"/>
  <c r="D75" i="45"/>
  <c r="C75" i="45" s="1"/>
  <c r="L74" i="45"/>
  <c r="K74" i="45"/>
  <c r="J74" i="45"/>
  <c r="I74" i="45"/>
  <c r="H74" i="45"/>
  <c r="G74" i="45"/>
  <c r="F74" i="45"/>
  <c r="E74" i="45"/>
  <c r="D74" i="45"/>
  <c r="C74" i="45" s="1"/>
  <c r="L73" i="45"/>
  <c r="K73" i="45"/>
  <c r="J73" i="45"/>
  <c r="I73" i="45"/>
  <c r="H73" i="45"/>
  <c r="G73" i="45"/>
  <c r="F73" i="45"/>
  <c r="E73" i="45"/>
  <c r="D73" i="45"/>
  <c r="C73" i="45" s="1"/>
  <c r="H72" i="45"/>
  <c r="C72" i="45"/>
  <c r="I71" i="45"/>
  <c r="H71" i="45" s="1"/>
  <c r="D71" i="45"/>
  <c r="C71" i="45" s="1"/>
  <c r="H70" i="45"/>
  <c r="C70" i="45"/>
  <c r="H69" i="45"/>
  <c r="C69" i="45"/>
  <c r="L68" i="45"/>
  <c r="K68" i="45"/>
  <c r="J68" i="45"/>
  <c r="G68" i="45"/>
  <c r="F68" i="45"/>
  <c r="E68" i="45"/>
  <c r="D68" i="45"/>
  <c r="C68" i="45" s="1"/>
  <c r="H67" i="45"/>
  <c r="C67" i="45"/>
  <c r="L66" i="45"/>
  <c r="K66" i="45"/>
  <c r="J66" i="45"/>
  <c r="G66" i="45"/>
  <c r="F66" i="45"/>
  <c r="E66" i="45"/>
  <c r="D66" i="45"/>
  <c r="C66" i="45" s="1"/>
  <c r="H65" i="45"/>
  <c r="C65" i="45"/>
  <c r="H64" i="45"/>
  <c r="C64" i="45"/>
  <c r="H63" i="45"/>
  <c r="C63" i="45"/>
  <c r="H62" i="45"/>
  <c r="C62" i="45"/>
  <c r="H61" i="45"/>
  <c r="C61" i="45"/>
  <c r="H60" i="45"/>
  <c r="C60" i="45"/>
  <c r="H59" i="45"/>
  <c r="C59" i="45"/>
  <c r="H58" i="45"/>
  <c r="C58" i="45"/>
  <c r="L57" i="45"/>
  <c r="K57" i="45"/>
  <c r="J57" i="45"/>
  <c r="I57" i="45"/>
  <c r="H57" i="45" s="1"/>
  <c r="G57" i="45"/>
  <c r="F57" i="45"/>
  <c r="E57" i="45"/>
  <c r="D57" i="45"/>
  <c r="C57" i="45"/>
  <c r="H56" i="45"/>
  <c r="C56" i="45"/>
  <c r="H55" i="45"/>
  <c r="C55" i="45"/>
  <c r="L54" i="45"/>
  <c r="K54" i="45"/>
  <c r="J54" i="45"/>
  <c r="I54" i="45"/>
  <c r="H54" i="45" s="1"/>
  <c r="G54" i="45"/>
  <c r="F54" i="45"/>
  <c r="E54" i="45"/>
  <c r="D54" i="45"/>
  <c r="C54" i="45"/>
  <c r="L53" i="45"/>
  <c r="K53" i="45"/>
  <c r="J53" i="45"/>
  <c r="I53" i="45"/>
  <c r="H53" i="45" s="1"/>
  <c r="G53" i="45"/>
  <c r="F53" i="45"/>
  <c r="E53" i="45"/>
  <c r="D53" i="45"/>
  <c r="C53" i="45"/>
  <c r="L52" i="45"/>
  <c r="K52" i="45"/>
  <c r="J52" i="45"/>
  <c r="G52" i="45"/>
  <c r="F52" i="45"/>
  <c r="E52" i="45"/>
  <c r="D52" i="45"/>
  <c r="C52" i="45"/>
  <c r="L51" i="45"/>
  <c r="K51" i="45"/>
  <c r="J51" i="45"/>
  <c r="G51" i="45"/>
  <c r="F51" i="45"/>
  <c r="E51" i="45"/>
  <c r="D51" i="45"/>
  <c r="C51" i="45"/>
  <c r="L50" i="45"/>
  <c r="K50" i="45"/>
  <c r="J50" i="45"/>
  <c r="G50" i="45"/>
  <c r="F50" i="45"/>
  <c r="E50" i="45"/>
  <c r="E300" i="45" s="1"/>
  <c r="D50" i="45"/>
  <c r="C50" i="45"/>
  <c r="L49" i="45"/>
  <c r="K49" i="45"/>
  <c r="J49" i="45"/>
  <c r="G49" i="45"/>
  <c r="F49" i="45"/>
  <c r="E49" i="45"/>
  <c r="D49" i="45"/>
  <c r="C49" i="45"/>
  <c r="H46" i="45"/>
  <c r="C46" i="45"/>
  <c r="H45" i="45"/>
  <c r="C45" i="45"/>
  <c r="L44" i="45"/>
  <c r="L300" i="45" s="1"/>
  <c r="H44" i="45"/>
  <c r="G44" i="45"/>
  <c r="G300" i="45" s="1"/>
  <c r="C44" i="45"/>
  <c r="H43" i="45"/>
  <c r="C43" i="45"/>
  <c r="I42" i="45"/>
  <c r="H42" i="45" s="1"/>
  <c r="D42" i="45"/>
  <c r="C42" i="45" s="1"/>
  <c r="H41" i="45"/>
  <c r="C41" i="45"/>
  <c r="H40" i="45"/>
  <c r="C40" i="45"/>
  <c r="H39" i="45"/>
  <c r="C39" i="45"/>
  <c r="H38" i="45"/>
  <c r="C38" i="45"/>
  <c r="K37" i="45"/>
  <c r="H37" i="45" s="1"/>
  <c r="F37" i="45"/>
  <c r="C37" i="45" s="1"/>
  <c r="H36" i="45"/>
  <c r="C36" i="45"/>
  <c r="H35" i="45"/>
  <c r="C35" i="45"/>
  <c r="K34" i="45"/>
  <c r="H34" i="45" s="1"/>
  <c r="F34" i="45"/>
  <c r="C34" i="45" s="1"/>
  <c r="H33" i="45"/>
  <c r="C33" i="45"/>
  <c r="K32" i="45"/>
  <c r="H32" i="45" s="1"/>
  <c r="F32" i="45"/>
  <c r="C32" i="45" s="1"/>
  <c r="H31" i="45"/>
  <c r="C31" i="45"/>
  <c r="H30" i="45"/>
  <c r="C30" i="45"/>
  <c r="H29" i="45"/>
  <c r="C29" i="45"/>
  <c r="K28" i="45"/>
  <c r="H28" i="45" s="1"/>
  <c r="F28" i="45"/>
  <c r="C28" i="45" s="1"/>
  <c r="K27" i="45"/>
  <c r="K300" i="45" s="1"/>
  <c r="F27" i="45"/>
  <c r="F300" i="45" s="1"/>
  <c r="H26" i="45"/>
  <c r="C26" i="45"/>
  <c r="J25" i="45"/>
  <c r="D25" i="45"/>
  <c r="C25" i="45"/>
  <c r="H24" i="45"/>
  <c r="C24" i="45"/>
  <c r="H23" i="45"/>
  <c r="C23" i="45"/>
  <c r="L22" i="45"/>
  <c r="L303" i="45" s="1"/>
  <c r="L302" i="45" s="1"/>
  <c r="K22" i="45"/>
  <c r="K303" i="45" s="1"/>
  <c r="K302" i="45" s="1"/>
  <c r="J22" i="45"/>
  <c r="J303" i="45" s="1"/>
  <c r="J302" i="45" s="1"/>
  <c r="I22" i="45"/>
  <c r="I303" i="45" s="1"/>
  <c r="I302" i="45" s="1"/>
  <c r="G22" i="45"/>
  <c r="G303" i="45" s="1"/>
  <c r="G302" i="45" s="1"/>
  <c r="F22" i="45"/>
  <c r="F303" i="45" s="1"/>
  <c r="F302" i="45" s="1"/>
  <c r="E22" i="45"/>
  <c r="E303" i="45" s="1"/>
  <c r="E302" i="45" s="1"/>
  <c r="D22" i="45"/>
  <c r="D303" i="45" s="1"/>
  <c r="D302" i="45" s="1"/>
  <c r="C22" i="45"/>
  <c r="C303" i="45" s="1"/>
  <c r="C302" i="45" s="1"/>
  <c r="L21" i="45"/>
  <c r="K21" i="45"/>
  <c r="J21" i="45"/>
  <c r="G21" i="45"/>
  <c r="F21" i="45"/>
  <c r="E21" i="45"/>
  <c r="D21" i="45"/>
  <c r="C21" i="45"/>
  <c r="H315" i="44"/>
  <c r="C315" i="44"/>
  <c r="H313" i="44"/>
  <c r="C313" i="44"/>
  <c r="H311" i="44"/>
  <c r="C311" i="44"/>
  <c r="H310" i="44"/>
  <c r="C310" i="44"/>
  <c r="H309" i="44"/>
  <c r="C309" i="44"/>
  <c r="H308" i="44"/>
  <c r="C308" i="44"/>
  <c r="H307" i="44"/>
  <c r="C307" i="44"/>
  <c r="H306" i="44"/>
  <c r="C306" i="44"/>
  <c r="L305" i="44"/>
  <c r="K305" i="44"/>
  <c r="J305" i="44"/>
  <c r="I305" i="44"/>
  <c r="H305" i="44"/>
  <c r="G305" i="44"/>
  <c r="F305" i="44"/>
  <c r="E305" i="44"/>
  <c r="D305" i="44"/>
  <c r="C305" i="44"/>
  <c r="H297" i="44"/>
  <c r="C297" i="44"/>
  <c r="H296" i="44"/>
  <c r="C296" i="44"/>
  <c r="L295" i="44"/>
  <c r="K295" i="44"/>
  <c r="J295" i="44"/>
  <c r="I295" i="44"/>
  <c r="H295" i="44" s="1"/>
  <c r="G295" i="44"/>
  <c r="F295" i="44"/>
  <c r="E295" i="44"/>
  <c r="D295" i="44"/>
  <c r="C295" i="44"/>
  <c r="H294" i="44"/>
  <c r="C294" i="44"/>
  <c r="H293" i="44"/>
  <c r="C293" i="44"/>
  <c r="H292" i="44"/>
  <c r="C292" i="44"/>
  <c r="H291" i="44"/>
  <c r="C291" i="44"/>
  <c r="L290" i="44"/>
  <c r="K290" i="44"/>
  <c r="J290" i="44"/>
  <c r="I290" i="44"/>
  <c r="H290" i="44" s="1"/>
  <c r="G290" i="44"/>
  <c r="F290" i="44"/>
  <c r="E290" i="44"/>
  <c r="D290" i="44"/>
  <c r="C290" i="44"/>
  <c r="H289" i="44"/>
  <c r="C289" i="44"/>
  <c r="H288" i="44"/>
  <c r="C288" i="44"/>
  <c r="H287" i="44"/>
  <c r="C287" i="44"/>
  <c r="L286" i="44"/>
  <c r="K286" i="44"/>
  <c r="J286" i="44"/>
  <c r="I286" i="44"/>
  <c r="H286" i="44" s="1"/>
  <c r="G286" i="44"/>
  <c r="F286" i="44"/>
  <c r="E286" i="44"/>
  <c r="D286" i="44"/>
  <c r="C286" i="44"/>
  <c r="H285" i="44"/>
  <c r="C285" i="44"/>
  <c r="L284" i="44"/>
  <c r="K284" i="44"/>
  <c r="J284" i="44"/>
  <c r="I284" i="44"/>
  <c r="H284" i="44" s="1"/>
  <c r="G284" i="44"/>
  <c r="F284" i="44"/>
  <c r="E284" i="44"/>
  <c r="D284" i="44"/>
  <c r="C284" i="44"/>
  <c r="L283" i="44"/>
  <c r="K283" i="44"/>
  <c r="J283" i="44"/>
  <c r="I283" i="44"/>
  <c r="H283" i="44" s="1"/>
  <c r="G283" i="44"/>
  <c r="F283" i="44"/>
  <c r="E283" i="44"/>
  <c r="D283" i="44"/>
  <c r="C283" i="44"/>
  <c r="H282" i="44"/>
  <c r="C282" i="44"/>
  <c r="H281" i="44"/>
  <c r="C281" i="44"/>
  <c r="H280" i="44"/>
  <c r="C280" i="44"/>
  <c r="L279" i="44"/>
  <c r="K279" i="44"/>
  <c r="J279" i="44"/>
  <c r="I279" i="44"/>
  <c r="H279" i="44" s="1"/>
  <c r="G279" i="44"/>
  <c r="F279" i="44"/>
  <c r="E279" i="44"/>
  <c r="D279" i="44"/>
  <c r="C279" i="44"/>
  <c r="H278" i="44"/>
  <c r="C278" i="44"/>
  <c r="H277" i="44"/>
  <c r="C277" i="44"/>
  <c r="H276" i="44"/>
  <c r="C276" i="44"/>
  <c r="L275" i="44"/>
  <c r="K275" i="44"/>
  <c r="J275" i="44"/>
  <c r="I275" i="44"/>
  <c r="H275" i="44" s="1"/>
  <c r="G275" i="44"/>
  <c r="F275" i="44"/>
  <c r="E275" i="44"/>
  <c r="D275" i="44"/>
  <c r="C275" i="44"/>
  <c r="L274" i="44"/>
  <c r="K274" i="44"/>
  <c r="J274" i="44"/>
  <c r="I274" i="44"/>
  <c r="H274" i="44" s="1"/>
  <c r="G274" i="44"/>
  <c r="F274" i="44"/>
  <c r="E274" i="44"/>
  <c r="D274" i="44"/>
  <c r="C274" i="44"/>
  <c r="H273" i="44"/>
  <c r="C273" i="44"/>
  <c r="H272" i="44"/>
  <c r="C272" i="44"/>
  <c r="H271" i="44"/>
  <c r="C271" i="44"/>
  <c r="L270" i="44"/>
  <c r="K270" i="44"/>
  <c r="J270" i="44"/>
  <c r="I270" i="44"/>
  <c r="H270" i="44" s="1"/>
  <c r="G270" i="44"/>
  <c r="F270" i="44"/>
  <c r="E270" i="44"/>
  <c r="D270" i="44"/>
  <c r="C270" i="44"/>
  <c r="H269" i="44"/>
  <c r="C269" i="44"/>
  <c r="H268" i="44"/>
  <c r="C268" i="44"/>
  <c r="L267" i="44"/>
  <c r="K267" i="44"/>
  <c r="J267" i="44"/>
  <c r="I267" i="44"/>
  <c r="H267" i="44" s="1"/>
  <c r="G267" i="44"/>
  <c r="F267" i="44"/>
  <c r="E267" i="44"/>
  <c r="D267" i="44"/>
  <c r="C267" i="44"/>
  <c r="L266" i="44"/>
  <c r="K266" i="44"/>
  <c r="J266" i="44"/>
  <c r="I266" i="44"/>
  <c r="H266" i="44" s="1"/>
  <c r="G266" i="44"/>
  <c r="F266" i="44"/>
  <c r="E266" i="44"/>
  <c r="D266" i="44"/>
  <c r="C266" i="44"/>
  <c r="H265" i="44"/>
  <c r="C265" i="44"/>
  <c r="H264" i="44"/>
  <c r="C264" i="44"/>
  <c r="H263" i="44"/>
  <c r="C263" i="44"/>
  <c r="L262" i="44"/>
  <c r="K262" i="44"/>
  <c r="J262" i="44"/>
  <c r="I262" i="44"/>
  <c r="H262" i="44" s="1"/>
  <c r="G262" i="44"/>
  <c r="F262" i="44"/>
  <c r="E262" i="44"/>
  <c r="D262" i="44"/>
  <c r="C262" i="44"/>
  <c r="H261" i="44"/>
  <c r="C261" i="44"/>
  <c r="H260" i="44"/>
  <c r="C260" i="44"/>
  <c r="H259" i="44"/>
  <c r="C259" i="44"/>
  <c r="L258" i="44"/>
  <c r="K258" i="44"/>
  <c r="J258" i="44"/>
  <c r="I258" i="44"/>
  <c r="H258" i="44" s="1"/>
  <c r="G258" i="44"/>
  <c r="F258" i="44"/>
  <c r="E258" i="44"/>
  <c r="D258" i="44"/>
  <c r="C258" i="44"/>
  <c r="L257" i="44"/>
  <c r="K257" i="44"/>
  <c r="J257" i="44"/>
  <c r="I257" i="44"/>
  <c r="H257" i="44" s="1"/>
  <c r="G257" i="44"/>
  <c r="F257" i="44"/>
  <c r="E257" i="44"/>
  <c r="D257" i="44"/>
  <c r="C257" i="44"/>
  <c r="H256" i="44"/>
  <c r="C256" i="44"/>
  <c r="H255" i="44"/>
  <c r="C255" i="44"/>
  <c r="H254" i="44"/>
  <c r="C254" i="44"/>
  <c r="H253" i="44"/>
  <c r="C253" i="44"/>
  <c r="H252" i="44"/>
  <c r="C252" i="44"/>
  <c r="L251" i="44"/>
  <c r="K251" i="44"/>
  <c r="J251" i="44"/>
  <c r="I251" i="44"/>
  <c r="H251" i="44" s="1"/>
  <c r="G251" i="44"/>
  <c r="F251" i="44"/>
  <c r="E251" i="44"/>
  <c r="D251" i="44"/>
  <c r="C251" i="44"/>
  <c r="L250" i="44"/>
  <c r="K250" i="44"/>
  <c r="J250" i="44"/>
  <c r="I250" i="44"/>
  <c r="H250" i="44" s="1"/>
  <c r="G250" i="44"/>
  <c r="F250" i="44"/>
  <c r="E250" i="44"/>
  <c r="D250" i="44"/>
  <c r="C250" i="44"/>
  <c r="H249" i="44"/>
  <c r="C249" i="44"/>
  <c r="H248" i="44"/>
  <c r="C248" i="44"/>
  <c r="H247" i="44"/>
  <c r="C247" i="44"/>
  <c r="H246" i="44"/>
  <c r="C246" i="44"/>
  <c r="L245" i="44"/>
  <c r="K245" i="44"/>
  <c r="J245" i="44"/>
  <c r="I245" i="44"/>
  <c r="H245" i="44" s="1"/>
  <c r="G245" i="44"/>
  <c r="F245" i="44"/>
  <c r="E245" i="44"/>
  <c r="D245" i="44"/>
  <c r="C245" i="44"/>
  <c r="H244" i="44"/>
  <c r="C244" i="44"/>
  <c r="H243" i="44"/>
  <c r="C243" i="44"/>
  <c r="H242" i="44"/>
  <c r="C242" i="44"/>
  <c r="H241" i="44"/>
  <c r="C241" i="44"/>
  <c r="H240" i="44"/>
  <c r="C240" i="44"/>
  <c r="H239" i="44"/>
  <c r="C239" i="44"/>
  <c r="H238" i="44"/>
  <c r="C238" i="44"/>
  <c r="L237" i="44"/>
  <c r="K237" i="44"/>
  <c r="J237" i="44"/>
  <c r="I237" i="44"/>
  <c r="H237" i="44" s="1"/>
  <c r="G237" i="44"/>
  <c r="F237" i="44"/>
  <c r="E237" i="44"/>
  <c r="D237" i="44"/>
  <c r="C237" i="44"/>
  <c r="H236" i="44"/>
  <c r="C236" i="44"/>
  <c r="H235" i="44"/>
  <c r="C235" i="44"/>
  <c r="L234" i="44"/>
  <c r="K234" i="44"/>
  <c r="J234" i="44"/>
  <c r="I234" i="44"/>
  <c r="H234" i="44" s="1"/>
  <c r="G234" i="44"/>
  <c r="F234" i="44"/>
  <c r="E234" i="44"/>
  <c r="D234" i="44"/>
  <c r="C234" i="44"/>
  <c r="H233" i="44"/>
  <c r="C233" i="44"/>
  <c r="L232" i="44"/>
  <c r="K232" i="44"/>
  <c r="J232" i="44"/>
  <c r="I232" i="44"/>
  <c r="H232" i="44" s="1"/>
  <c r="G232" i="44"/>
  <c r="F232" i="44"/>
  <c r="E232" i="44"/>
  <c r="D232" i="44"/>
  <c r="C232" i="44"/>
  <c r="L231" i="44"/>
  <c r="K231" i="44"/>
  <c r="J231" i="44"/>
  <c r="I231" i="44"/>
  <c r="H231" i="44" s="1"/>
  <c r="G231" i="44"/>
  <c r="F231" i="44"/>
  <c r="E231" i="44"/>
  <c r="D231" i="44"/>
  <c r="C231" i="44"/>
  <c r="H230" i="44"/>
  <c r="C230" i="44"/>
  <c r="L229" i="44"/>
  <c r="K229" i="44"/>
  <c r="J229" i="44"/>
  <c r="I229" i="44"/>
  <c r="H229" i="44" s="1"/>
  <c r="G229" i="44"/>
  <c r="F229" i="44"/>
  <c r="E229" i="44"/>
  <c r="D229" i="44"/>
  <c r="C229" i="44"/>
  <c r="H228" i="44"/>
  <c r="C228" i="44"/>
  <c r="L227" i="44"/>
  <c r="K227" i="44"/>
  <c r="J227" i="44"/>
  <c r="I227" i="44"/>
  <c r="H227" i="44" s="1"/>
  <c r="G227" i="44"/>
  <c r="F227" i="44"/>
  <c r="E227" i="44"/>
  <c r="D227" i="44"/>
  <c r="C227" i="44"/>
  <c r="H226" i="44"/>
  <c r="C226" i="44"/>
  <c r="H225" i="44"/>
  <c r="C225" i="44"/>
  <c r="L224" i="44"/>
  <c r="K224" i="44"/>
  <c r="J224" i="44"/>
  <c r="I224" i="44"/>
  <c r="H224" i="44" s="1"/>
  <c r="G224" i="44"/>
  <c r="F224" i="44"/>
  <c r="E224" i="44"/>
  <c r="D224" i="44"/>
  <c r="C224" i="44"/>
  <c r="H223" i="44"/>
  <c r="C223" i="44"/>
  <c r="H222" i="44"/>
  <c r="C222" i="44"/>
  <c r="H221" i="44"/>
  <c r="C221" i="44"/>
  <c r="H220" i="44"/>
  <c r="C220" i="44"/>
  <c r="H219" i="44"/>
  <c r="C219" i="44"/>
  <c r="H218" i="44"/>
  <c r="C218" i="44"/>
  <c r="H217" i="44"/>
  <c r="C217" i="44"/>
  <c r="H216" i="44"/>
  <c r="C216" i="44"/>
  <c r="H215" i="44"/>
  <c r="C215" i="44"/>
  <c r="H214" i="44"/>
  <c r="C214" i="44"/>
  <c r="L213" i="44"/>
  <c r="K213" i="44"/>
  <c r="J213" i="44"/>
  <c r="I213" i="44"/>
  <c r="H213" i="44" s="1"/>
  <c r="G213" i="44"/>
  <c r="F213" i="44"/>
  <c r="E213" i="44"/>
  <c r="D213" i="44"/>
  <c r="C213" i="44"/>
  <c r="H212" i="44"/>
  <c r="C212" i="44"/>
  <c r="H211" i="44"/>
  <c r="C211" i="44"/>
  <c r="H210" i="44"/>
  <c r="C210" i="44"/>
  <c r="H209" i="44"/>
  <c r="C209" i="44"/>
  <c r="H208" i="44"/>
  <c r="C208" i="44"/>
  <c r="H207" i="44"/>
  <c r="C207" i="44"/>
  <c r="H206" i="44"/>
  <c r="C206" i="44"/>
  <c r="H205" i="44"/>
  <c r="C205" i="44"/>
  <c r="H204" i="44"/>
  <c r="C204" i="44"/>
  <c r="H203" i="44"/>
  <c r="C203" i="44"/>
  <c r="L202" i="44"/>
  <c r="K202" i="44"/>
  <c r="J202" i="44"/>
  <c r="I202" i="44"/>
  <c r="H202" i="44" s="1"/>
  <c r="G202" i="44"/>
  <c r="F202" i="44"/>
  <c r="E202" i="44"/>
  <c r="D202" i="44"/>
  <c r="C202" i="44"/>
  <c r="L201" i="44"/>
  <c r="K201" i="44"/>
  <c r="J201" i="44"/>
  <c r="I201" i="44"/>
  <c r="H201" i="44" s="1"/>
  <c r="G201" i="44"/>
  <c r="F201" i="44"/>
  <c r="E201" i="44"/>
  <c r="D201" i="44"/>
  <c r="C201" i="44"/>
  <c r="H200" i="44"/>
  <c r="C200" i="44"/>
  <c r="H199" i="44"/>
  <c r="C199" i="44"/>
  <c r="H198" i="44"/>
  <c r="C198" i="44"/>
  <c r="H197" i="44"/>
  <c r="C197" i="44"/>
  <c r="H196" i="44"/>
  <c r="C196" i="44"/>
  <c r="L195" i="44"/>
  <c r="K195" i="44"/>
  <c r="J195" i="44"/>
  <c r="I195" i="44"/>
  <c r="H195" i="44" s="1"/>
  <c r="G195" i="44"/>
  <c r="F195" i="44"/>
  <c r="E195" i="44"/>
  <c r="D195" i="44"/>
  <c r="C195" i="44"/>
  <c r="H194" i="44"/>
  <c r="C194" i="44"/>
  <c r="L193" i="44"/>
  <c r="K193" i="44"/>
  <c r="J193" i="44"/>
  <c r="I193" i="44"/>
  <c r="H193" i="44" s="1"/>
  <c r="G193" i="44"/>
  <c r="F193" i="44"/>
  <c r="E193" i="44"/>
  <c r="D193" i="44"/>
  <c r="C193" i="44"/>
  <c r="L192" i="44"/>
  <c r="K192" i="44"/>
  <c r="J192" i="44"/>
  <c r="I192" i="44"/>
  <c r="H192" i="44" s="1"/>
  <c r="G192" i="44"/>
  <c r="F192" i="44"/>
  <c r="E192" i="44"/>
  <c r="D192" i="44"/>
  <c r="C192" i="44"/>
  <c r="L191" i="44"/>
  <c r="K191" i="44"/>
  <c r="J191" i="44"/>
  <c r="I191" i="44"/>
  <c r="H191" i="44" s="1"/>
  <c r="G191" i="44"/>
  <c r="F191" i="44"/>
  <c r="E191" i="44"/>
  <c r="D191" i="44"/>
  <c r="C191" i="44"/>
  <c r="H190" i="44"/>
  <c r="C190" i="44"/>
  <c r="L189" i="44"/>
  <c r="K189" i="44"/>
  <c r="J189" i="44"/>
  <c r="I189" i="44"/>
  <c r="H189" i="44" s="1"/>
  <c r="G189" i="44"/>
  <c r="F189" i="44"/>
  <c r="E189" i="44"/>
  <c r="D189" i="44"/>
  <c r="C189" i="44"/>
  <c r="L188" i="44"/>
  <c r="K188" i="44"/>
  <c r="J188" i="44"/>
  <c r="I188" i="44"/>
  <c r="H188" i="44" s="1"/>
  <c r="G188" i="44"/>
  <c r="F188" i="44"/>
  <c r="E188" i="44"/>
  <c r="D188" i="44"/>
  <c r="C188" i="44"/>
  <c r="H187" i="44"/>
  <c r="C187" i="44"/>
  <c r="H186" i="44"/>
  <c r="C186" i="44"/>
  <c r="L185" i="44"/>
  <c r="K185" i="44"/>
  <c r="J185" i="44"/>
  <c r="I185" i="44"/>
  <c r="H185" i="44" s="1"/>
  <c r="G185" i="44"/>
  <c r="F185" i="44"/>
  <c r="E185" i="44"/>
  <c r="D185" i="44"/>
  <c r="C185" i="44"/>
  <c r="L184" i="44"/>
  <c r="K184" i="44"/>
  <c r="J184" i="44"/>
  <c r="I184" i="44"/>
  <c r="H184" i="44" s="1"/>
  <c r="G184" i="44"/>
  <c r="F184" i="44"/>
  <c r="E184" i="44"/>
  <c r="D184" i="44"/>
  <c r="C184" i="44"/>
  <c r="H183" i="44"/>
  <c r="C183" i="44"/>
  <c r="H182" i="44"/>
  <c r="C182" i="44"/>
  <c r="L181" i="44"/>
  <c r="K181" i="44"/>
  <c r="J181" i="44"/>
  <c r="I181" i="44"/>
  <c r="H181" i="44" s="1"/>
  <c r="G181" i="44"/>
  <c r="F181" i="44"/>
  <c r="E181" i="44"/>
  <c r="D181" i="44"/>
  <c r="C181" i="44"/>
  <c r="H180" i="44"/>
  <c r="C180" i="44"/>
  <c r="H179" i="44"/>
  <c r="C179" i="44"/>
  <c r="H178" i="44"/>
  <c r="C178" i="44"/>
  <c r="H177" i="44"/>
  <c r="C177" i="44"/>
  <c r="L176" i="44"/>
  <c r="K176" i="44"/>
  <c r="J176" i="44"/>
  <c r="I176" i="44"/>
  <c r="H176" i="44" s="1"/>
  <c r="G176" i="44"/>
  <c r="F176" i="44"/>
  <c r="E176" i="44"/>
  <c r="D176" i="44"/>
  <c r="C176" i="44"/>
  <c r="H175" i="44"/>
  <c r="C175" i="44"/>
  <c r="H174" i="44"/>
  <c r="C174" i="44"/>
  <c r="H173" i="44"/>
  <c r="C173" i="44"/>
  <c r="L172" i="44"/>
  <c r="K172" i="44"/>
  <c r="J172" i="44"/>
  <c r="I172" i="44"/>
  <c r="H172" i="44" s="1"/>
  <c r="G172" i="44"/>
  <c r="F172" i="44"/>
  <c r="E172" i="44"/>
  <c r="D172" i="44"/>
  <c r="C172" i="44"/>
  <c r="L171" i="44"/>
  <c r="K171" i="44"/>
  <c r="J171" i="44"/>
  <c r="I171" i="44"/>
  <c r="H171" i="44" s="1"/>
  <c r="G171" i="44"/>
  <c r="F171" i="44"/>
  <c r="E171" i="44"/>
  <c r="D171" i="44"/>
  <c r="C171" i="44"/>
  <c r="L170" i="44"/>
  <c r="K170" i="44"/>
  <c r="J170" i="44"/>
  <c r="I170" i="44"/>
  <c r="H170" i="44" s="1"/>
  <c r="G170" i="44"/>
  <c r="F170" i="44"/>
  <c r="E170" i="44"/>
  <c r="D170" i="44"/>
  <c r="C170" i="44"/>
  <c r="H169" i="44"/>
  <c r="C169" i="44"/>
  <c r="H168" i="44"/>
  <c r="C168" i="44"/>
  <c r="H167" i="44"/>
  <c r="C167" i="44"/>
  <c r="H166" i="44"/>
  <c r="C166" i="44"/>
  <c r="H165" i="44"/>
  <c r="C165" i="44"/>
  <c r="H164" i="44"/>
  <c r="C164" i="44"/>
  <c r="L163" i="44"/>
  <c r="K163" i="44"/>
  <c r="J163" i="44"/>
  <c r="I163" i="44"/>
  <c r="H163" i="44" s="1"/>
  <c r="G163" i="44"/>
  <c r="F163" i="44"/>
  <c r="E163" i="44"/>
  <c r="D163" i="44"/>
  <c r="C163" i="44"/>
  <c r="L162" i="44"/>
  <c r="K162" i="44"/>
  <c r="J162" i="44"/>
  <c r="I162" i="44"/>
  <c r="H162" i="44" s="1"/>
  <c r="G162" i="44"/>
  <c r="F162" i="44"/>
  <c r="E162" i="44"/>
  <c r="D162" i="44"/>
  <c r="C162" i="44"/>
  <c r="H161" i="44"/>
  <c r="C161" i="44"/>
  <c r="H160" i="44"/>
  <c r="C160" i="44"/>
  <c r="H159" i="44"/>
  <c r="C159" i="44"/>
  <c r="H158" i="44"/>
  <c r="C158" i="44"/>
  <c r="L157" i="44"/>
  <c r="K157" i="44"/>
  <c r="J157" i="44"/>
  <c r="I157" i="44"/>
  <c r="H157" i="44" s="1"/>
  <c r="G157" i="44"/>
  <c r="F157" i="44"/>
  <c r="E157" i="44"/>
  <c r="D157" i="44"/>
  <c r="C157" i="44"/>
  <c r="H156" i="44"/>
  <c r="C156" i="44"/>
  <c r="H155" i="44"/>
  <c r="C155" i="44"/>
  <c r="H154" i="44"/>
  <c r="C154" i="44"/>
  <c r="H153" i="44"/>
  <c r="C153" i="44"/>
  <c r="H152" i="44"/>
  <c r="C152" i="44"/>
  <c r="H151" i="44"/>
  <c r="C151" i="44"/>
  <c r="H150" i="44"/>
  <c r="C150" i="44"/>
  <c r="H149" i="44"/>
  <c r="C149" i="44"/>
  <c r="L148" i="44"/>
  <c r="K148" i="44"/>
  <c r="J148" i="44"/>
  <c r="I148" i="44"/>
  <c r="H148" i="44" s="1"/>
  <c r="G148" i="44"/>
  <c r="F148" i="44"/>
  <c r="E148" i="44"/>
  <c r="D148" i="44"/>
  <c r="C148" i="44"/>
  <c r="H147" i="44"/>
  <c r="C147" i="44"/>
  <c r="H146" i="44"/>
  <c r="C146" i="44"/>
  <c r="H145" i="44"/>
  <c r="C145" i="44"/>
  <c r="H144" i="44"/>
  <c r="C144" i="44"/>
  <c r="H143" i="44"/>
  <c r="C143" i="44"/>
  <c r="H142" i="44"/>
  <c r="C142" i="44"/>
  <c r="L141" i="44"/>
  <c r="K141" i="44"/>
  <c r="J141" i="44"/>
  <c r="I141" i="44"/>
  <c r="H141" i="44" s="1"/>
  <c r="G141" i="44"/>
  <c r="F141" i="44"/>
  <c r="E141" i="44"/>
  <c r="D141" i="44"/>
  <c r="C141" i="44"/>
  <c r="H140" i="44"/>
  <c r="C140" i="44"/>
  <c r="H139" i="44"/>
  <c r="C139" i="44"/>
  <c r="L138" i="44"/>
  <c r="K138" i="44"/>
  <c r="J138" i="44"/>
  <c r="I138" i="44"/>
  <c r="H138" i="44" s="1"/>
  <c r="G138" i="44"/>
  <c r="F138" i="44"/>
  <c r="E138" i="44"/>
  <c r="D138" i="44"/>
  <c r="C138" i="44"/>
  <c r="H137" i="44"/>
  <c r="C137" i="44"/>
  <c r="H136" i="44"/>
  <c r="C136" i="44"/>
  <c r="H135" i="44"/>
  <c r="C135" i="44"/>
  <c r="H134" i="44"/>
  <c r="C134" i="44"/>
  <c r="L133" i="44"/>
  <c r="K133" i="44"/>
  <c r="J133" i="44"/>
  <c r="I133" i="44"/>
  <c r="H133" i="44" s="1"/>
  <c r="G133" i="44"/>
  <c r="F133" i="44"/>
  <c r="E133" i="44"/>
  <c r="D133" i="44"/>
  <c r="C133" i="44"/>
  <c r="H132" i="44"/>
  <c r="C132" i="44"/>
  <c r="H131" i="44"/>
  <c r="C131" i="44"/>
  <c r="H130" i="44"/>
  <c r="C130" i="44"/>
  <c r="L129" i="44"/>
  <c r="K129" i="44"/>
  <c r="J129" i="44"/>
  <c r="I129" i="44"/>
  <c r="H129" i="44" s="1"/>
  <c r="G129" i="44"/>
  <c r="F129" i="44"/>
  <c r="E129" i="44"/>
  <c r="D129" i="44"/>
  <c r="C129" i="44"/>
  <c r="L128" i="44"/>
  <c r="K128" i="44"/>
  <c r="J128" i="44"/>
  <c r="I128" i="44"/>
  <c r="H128" i="44" s="1"/>
  <c r="G128" i="44"/>
  <c r="F128" i="44"/>
  <c r="E128" i="44"/>
  <c r="D128" i="44"/>
  <c r="C128" i="44"/>
  <c r="H127" i="44"/>
  <c r="C127" i="44"/>
  <c r="L126" i="44"/>
  <c r="K126" i="44"/>
  <c r="J126" i="44"/>
  <c r="I126" i="44"/>
  <c r="H126" i="44"/>
  <c r="G126" i="44"/>
  <c r="F126" i="44"/>
  <c r="E126" i="44"/>
  <c r="D126" i="44"/>
  <c r="C126" i="44"/>
  <c r="H125" i="44"/>
  <c r="C125" i="44"/>
  <c r="H124" i="44"/>
  <c r="C124" i="44"/>
  <c r="H123" i="44"/>
  <c r="C123" i="44"/>
  <c r="H122" i="44"/>
  <c r="C122" i="44"/>
  <c r="H121" i="44"/>
  <c r="C121" i="44"/>
  <c r="L120" i="44"/>
  <c r="K120" i="44"/>
  <c r="J120" i="44"/>
  <c r="I120" i="44"/>
  <c r="H120" i="44" s="1"/>
  <c r="G120" i="44"/>
  <c r="F120" i="44"/>
  <c r="E120" i="44"/>
  <c r="D120" i="44"/>
  <c r="C120" i="44"/>
  <c r="H119" i="44"/>
  <c r="C119" i="44"/>
  <c r="H118" i="44"/>
  <c r="C118" i="44"/>
  <c r="H117" i="44"/>
  <c r="C117" i="44"/>
  <c r="H116" i="44"/>
  <c r="C116" i="44"/>
  <c r="H115" i="44"/>
  <c r="C115" i="44"/>
  <c r="L114" i="44"/>
  <c r="K114" i="44"/>
  <c r="J114" i="44"/>
  <c r="I114" i="44"/>
  <c r="H114" i="44" s="1"/>
  <c r="G114" i="44"/>
  <c r="F114" i="44"/>
  <c r="E114" i="44"/>
  <c r="D114" i="44"/>
  <c r="C114" i="44"/>
  <c r="H113" i="44"/>
  <c r="C113" i="44"/>
  <c r="H112" i="44"/>
  <c r="C112" i="44"/>
  <c r="H111" i="44"/>
  <c r="C111" i="44"/>
  <c r="L110" i="44"/>
  <c r="K110" i="44"/>
  <c r="J110" i="44"/>
  <c r="I110" i="44"/>
  <c r="H110" i="44" s="1"/>
  <c r="G110" i="44"/>
  <c r="F110" i="44"/>
  <c r="E110" i="44"/>
  <c r="D110" i="44"/>
  <c r="C110" i="44"/>
  <c r="H109" i="44"/>
  <c r="C109" i="44"/>
  <c r="H108" i="44"/>
  <c r="C108" i="44"/>
  <c r="H107" i="44"/>
  <c r="C107" i="44"/>
  <c r="H106" i="44"/>
  <c r="C106" i="44"/>
  <c r="H105" i="44"/>
  <c r="C105" i="44"/>
  <c r="H104" i="44"/>
  <c r="C104" i="44"/>
  <c r="H103" i="44"/>
  <c r="C103" i="44"/>
  <c r="H102" i="44"/>
  <c r="C102" i="44"/>
  <c r="L101" i="44"/>
  <c r="K101" i="44"/>
  <c r="J101" i="44"/>
  <c r="I101" i="44"/>
  <c r="H101" i="44" s="1"/>
  <c r="G101" i="44"/>
  <c r="F101" i="44"/>
  <c r="E101" i="44"/>
  <c r="D101" i="44"/>
  <c r="C101" i="44"/>
  <c r="H100" i="44"/>
  <c r="C100" i="44"/>
  <c r="H99" i="44"/>
  <c r="C99" i="44"/>
  <c r="H98" i="44"/>
  <c r="C98" i="44"/>
  <c r="H97" i="44"/>
  <c r="C97" i="44"/>
  <c r="H96" i="44"/>
  <c r="C96" i="44"/>
  <c r="H95" i="44"/>
  <c r="C95" i="44"/>
  <c r="H94" i="44"/>
  <c r="C94" i="44"/>
  <c r="L93" i="44"/>
  <c r="K93" i="44"/>
  <c r="J93" i="44"/>
  <c r="I93" i="44"/>
  <c r="H93" i="44" s="1"/>
  <c r="G93" i="44"/>
  <c r="F93" i="44"/>
  <c r="E93" i="44"/>
  <c r="D93" i="44"/>
  <c r="C93" i="44"/>
  <c r="H92" i="44"/>
  <c r="C92" i="44"/>
  <c r="H91" i="44"/>
  <c r="C91" i="44"/>
  <c r="H90" i="44"/>
  <c r="C90" i="44"/>
  <c r="H89" i="44"/>
  <c r="C89" i="44"/>
  <c r="H88" i="44"/>
  <c r="C88" i="44"/>
  <c r="L87" i="44"/>
  <c r="K87" i="44"/>
  <c r="J87" i="44"/>
  <c r="I87" i="44"/>
  <c r="H87" i="44" s="1"/>
  <c r="G87" i="44"/>
  <c r="F87" i="44"/>
  <c r="E87" i="44"/>
  <c r="D87" i="44"/>
  <c r="C87" i="44"/>
  <c r="H86" i="44"/>
  <c r="C86" i="44"/>
  <c r="H85" i="44"/>
  <c r="C85" i="44"/>
  <c r="H84" i="44"/>
  <c r="C84" i="44"/>
  <c r="H83" i="44"/>
  <c r="C83" i="44"/>
  <c r="L82" i="44"/>
  <c r="K82" i="44"/>
  <c r="J82" i="44"/>
  <c r="I82" i="44"/>
  <c r="H82" i="44" s="1"/>
  <c r="G82" i="44"/>
  <c r="F82" i="44"/>
  <c r="E82" i="44"/>
  <c r="D82" i="44"/>
  <c r="C82" i="44"/>
  <c r="L81" i="44"/>
  <c r="K81" i="44"/>
  <c r="J81" i="44"/>
  <c r="I81" i="44"/>
  <c r="H81" i="44" s="1"/>
  <c r="G81" i="44"/>
  <c r="F81" i="44"/>
  <c r="E81" i="44"/>
  <c r="D81" i="44"/>
  <c r="C81" i="44"/>
  <c r="H80" i="44"/>
  <c r="C80" i="44"/>
  <c r="H79" i="44"/>
  <c r="C79" i="44"/>
  <c r="L78" i="44"/>
  <c r="K78" i="44"/>
  <c r="J78" i="44"/>
  <c r="I78" i="44"/>
  <c r="H78" i="44" s="1"/>
  <c r="G78" i="44"/>
  <c r="F78" i="44"/>
  <c r="E78" i="44"/>
  <c r="D78" i="44"/>
  <c r="C78" i="44"/>
  <c r="H77" i="44"/>
  <c r="C77" i="44"/>
  <c r="H76" i="44"/>
  <c r="C76" i="44"/>
  <c r="L75" i="44"/>
  <c r="K75" i="44"/>
  <c r="J75" i="44"/>
  <c r="I75" i="44"/>
  <c r="H75" i="44" s="1"/>
  <c r="G75" i="44"/>
  <c r="F75" i="44"/>
  <c r="E75" i="44"/>
  <c r="D75" i="44"/>
  <c r="C75" i="44"/>
  <c r="L74" i="44"/>
  <c r="K74" i="44"/>
  <c r="J74" i="44"/>
  <c r="I74" i="44"/>
  <c r="H74" i="44" s="1"/>
  <c r="G74" i="44"/>
  <c r="F74" i="44"/>
  <c r="E74" i="44"/>
  <c r="D74" i="44"/>
  <c r="C74" i="44"/>
  <c r="L73" i="44"/>
  <c r="K73" i="44"/>
  <c r="J73" i="44"/>
  <c r="I73" i="44"/>
  <c r="H73" i="44" s="1"/>
  <c r="G73" i="44"/>
  <c r="F73" i="44"/>
  <c r="E73" i="44"/>
  <c r="D73" i="44"/>
  <c r="C73" i="44"/>
  <c r="H72" i="44"/>
  <c r="C72" i="44"/>
  <c r="H71" i="44"/>
  <c r="C71" i="44"/>
  <c r="H70" i="44"/>
  <c r="C70" i="44"/>
  <c r="H69" i="44"/>
  <c r="C69" i="44"/>
  <c r="L68" i="44"/>
  <c r="K68" i="44"/>
  <c r="J68" i="44"/>
  <c r="I68" i="44"/>
  <c r="H68" i="44" s="1"/>
  <c r="G68" i="44"/>
  <c r="F68" i="44"/>
  <c r="E68" i="44"/>
  <c r="D68" i="44"/>
  <c r="C68" i="44"/>
  <c r="H67" i="44"/>
  <c r="C67" i="44"/>
  <c r="L66" i="44"/>
  <c r="K66" i="44"/>
  <c r="J66" i="44"/>
  <c r="I66" i="44"/>
  <c r="H66" i="44" s="1"/>
  <c r="G66" i="44"/>
  <c r="F66" i="44"/>
  <c r="E66" i="44"/>
  <c r="D66" i="44"/>
  <c r="C66" i="44"/>
  <c r="H65" i="44"/>
  <c r="C65" i="44"/>
  <c r="H64" i="44"/>
  <c r="C64" i="44"/>
  <c r="H63" i="44"/>
  <c r="C63" i="44"/>
  <c r="H62" i="44"/>
  <c r="C62" i="44"/>
  <c r="H61" i="44"/>
  <c r="C61" i="44"/>
  <c r="H60" i="44"/>
  <c r="C60" i="44"/>
  <c r="H59" i="44"/>
  <c r="C59" i="44"/>
  <c r="H58" i="44"/>
  <c r="C58" i="44"/>
  <c r="L57" i="44"/>
  <c r="K57" i="44"/>
  <c r="J57" i="44"/>
  <c r="I57" i="44"/>
  <c r="H57" i="44" s="1"/>
  <c r="G57" i="44"/>
  <c r="F57" i="44"/>
  <c r="E57" i="44"/>
  <c r="D57" i="44"/>
  <c r="C57" i="44"/>
  <c r="H56" i="44"/>
  <c r="C56" i="44"/>
  <c r="H55" i="44"/>
  <c r="C55" i="44"/>
  <c r="L54" i="44"/>
  <c r="K54" i="44"/>
  <c r="J54" i="44"/>
  <c r="I54" i="44"/>
  <c r="H54" i="44" s="1"/>
  <c r="G54" i="44"/>
  <c r="F54" i="44"/>
  <c r="E54" i="44"/>
  <c r="D54" i="44"/>
  <c r="C54" i="44"/>
  <c r="L53" i="44"/>
  <c r="K53" i="44"/>
  <c r="J53" i="44"/>
  <c r="I53" i="44"/>
  <c r="H53" i="44" s="1"/>
  <c r="G53" i="44"/>
  <c r="F53" i="44"/>
  <c r="E53" i="44"/>
  <c r="D53" i="44"/>
  <c r="C53" i="44"/>
  <c r="L52" i="44"/>
  <c r="K52" i="44"/>
  <c r="J52" i="44"/>
  <c r="I52" i="44"/>
  <c r="H52" i="44" s="1"/>
  <c r="G52" i="44"/>
  <c r="F52" i="44"/>
  <c r="E52" i="44"/>
  <c r="D52" i="44"/>
  <c r="C52" i="44"/>
  <c r="L51" i="44"/>
  <c r="K51" i="44"/>
  <c r="J51" i="44"/>
  <c r="I51" i="44"/>
  <c r="H51" i="44" s="1"/>
  <c r="G51" i="44"/>
  <c r="F51" i="44"/>
  <c r="E51" i="44"/>
  <c r="D51" i="44"/>
  <c r="C51" i="44"/>
  <c r="L50" i="44"/>
  <c r="K50" i="44"/>
  <c r="J50" i="44"/>
  <c r="J300" i="44" s="1"/>
  <c r="I50" i="44"/>
  <c r="H50" i="44" s="1"/>
  <c r="G50" i="44"/>
  <c r="F50" i="44"/>
  <c r="E50" i="44"/>
  <c r="E300" i="44" s="1"/>
  <c r="D50" i="44"/>
  <c r="C50" i="44"/>
  <c r="L49" i="44"/>
  <c r="K49" i="44"/>
  <c r="J49" i="44"/>
  <c r="I49" i="44"/>
  <c r="H49" i="44" s="1"/>
  <c r="G49" i="44"/>
  <c r="F49" i="44"/>
  <c r="E49" i="44"/>
  <c r="D49" i="44"/>
  <c r="C49" i="44"/>
  <c r="H46" i="44"/>
  <c r="C46" i="44"/>
  <c r="H45" i="44"/>
  <c r="C45" i="44"/>
  <c r="L44" i="44"/>
  <c r="L300" i="44" s="1"/>
  <c r="H44" i="44"/>
  <c r="G44" i="44"/>
  <c r="G300" i="44" s="1"/>
  <c r="C44" i="44"/>
  <c r="H43" i="44"/>
  <c r="C43" i="44"/>
  <c r="I42" i="44"/>
  <c r="H42" i="44"/>
  <c r="D42" i="44"/>
  <c r="C42" i="44"/>
  <c r="H41" i="44"/>
  <c r="C41" i="44"/>
  <c r="H40" i="44"/>
  <c r="C40" i="44"/>
  <c r="H39" i="44"/>
  <c r="C39" i="44"/>
  <c r="H38" i="44"/>
  <c r="C38" i="44"/>
  <c r="K37" i="44"/>
  <c r="H37" i="44"/>
  <c r="F37" i="44"/>
  <c r="C37" i="44"/>
  <c r="H36" i="44"/>
  <c r="C36" i="44"/>
  <c r="H35" i="44"/>
  <c r="C35" i="44"/>
  <c r="K34" i="44"/>
  <c r="H34" i="44"/>
  <c r="F34" i="44"/>
  <c r="C34" i="44"/>
  <c r="H33" i="44"/>
  <c r="C33" i="44"/>
  <c r="K32" i="44"/>
  <c r="H32" i="44"/>
  <c r="F32" i="44"/>
  <c r="C32" i="44"/>
  <c r="H31" i="44"/>
  <c r="C31" i="44"/>
  <c r="H30" i="44"/>
  <c r="C30" i="44"/>
  <c r="H29" i="44"/>
  <c r="C29" i="44"/>
  <c r="K28" i="44"/>
  <c r="H28" i="44"/>
  <c r="F28" i="44"/>
  <c r="C28" i="44"/>
  <c r="K27" i="44"/>
  <c r="K300" i="44" s="1"/>
  <c r="F27" i="44"/>
  <c r="F300" i="44" s="1"/>
  <c r="H26" i="44"/>
  <c r="C26" i="44"/>
  <c r="I25" i="44"/>
  <c r="H25" i="44" s="1"/>
  <c r="C25" i="44"/>
  <c r="H24" i="44"/>
  <c r="C24" i="44"/>
  <c r="H23" i="44"/>
  <c r="C23" i="44"/>
  <c r="L22" i="44"/>
  <c r="L303" i="44" s="1"/>
  <c r="L302" i="44" s="1"/>
  <c r="K22" i="44"/>
  <c r="K303" i="44" s="1"/>
  <c r="K302" i="44" s="1"/>
  <c r="J22" i="44"/>
  <c r="J303" i="44" s="1"/>
  <c r="J302" i="44" s="1"/>
  <c r="I22" i="44"/>
  <c r="I303" i="44" s="1"/>
  <c r="I302" i="44" s="1"/>
  <c r="G22" i="44"/>
  <c r="G303" i="44" s="1"/>
  <c r="G302" i="44" s="1"/>
  <c r="F22" i="44"/>
  <c r="F303" i="44" s="1"/>
  <c r="F302" i="44" s="1"/>
  <c r="E22" i="44"/>
  <c r="E303" i="44" s="1"/>
  <c r="E302" i="44" s="1"/>
  <c r="D22" i="44"/>
  <c r="D303" i="44" s="1"/>
  <c r="D302" i="44" s="1"/>
  <c r="C22" i="44"/>
  <c r="C303" i="44" s="1"/>
  <c r="C302" i="44" s="1"/>
  <c r="L21" i="44"/>
  <c r="K21" i="44"/>
  <c r="J21" i="44"/>
  <c r="I21" i="44"/>
  <c r="H21" i="44" s="1"/>
  <c r="G21" i="44"/>
  <c r="F21" i="44"/>
  <c r="E21" i="44"/>
  <c r="D21" i="44"/>
  <c r="C21" i="44"/>
  <c r="H315" i="43"/>
  <c r="C315" i="43"/>
  <c r="H313" i="43"/>
  <c r="C313" i="43"/>
  <c r="H311" i="43"/>
  <c r="C311" i="43"/>
  <c r="H310" i="43"/>
  <c r="C310" i="43"/>
  <c r="H309" i="43"/>
  <c r="C309" i="43"/>
  <c r="H308" i="43"/>
  <c r="C308" i="43"/>
  <c r="H307" i="43"/>
  <c r="C307" i="43"/>
  <c r="H306" i="43"/>
  <c r="C306" i="43"/>
  <c r="L305" i="43"/>
  <c r="K305" i="43"/>
  <c r="J305" i="43"/>
  <c r="I305" i="43"/>
  <c r="H305" i="43"/>
  <c r="G305" i="43"/>
  <c r="F305" i="43"/>
  <c r="E305" i="43"/>
  <c r="D305" i="43"/>
  <c r="C305" i="43"/>
  <c r="H297" i="43"/>
  <c r="C297" i="43"/>
  <c r="H296" i="43"/>
  <c r="C296" i="43"/>
  <c r="L295" i="43"/>
  <c r="L298" i="43" s="1"/>
  <c r="K295" i="43"/>
  <c r="K298" i="43" s="1"/>
  <c r="J295" i="43"/>
  <c r="J298" i="43" s="1"/>
  <c r="I295" i="43"/>
  <c r="H295" i="43" s="1"/>
  <c r="G295" i="43"/>
  <c r="G298" i="43" s="1"/>
  <c r="F295" i="43"/>
  <c r="F298" i="43" s="1"/>
  <c r="E295" i="43"/>
  <c r="E298" i="43" s="1"/>
  <c r="D295" i="43"/>
  <c r="D298" i="43" s="1"/>
  <c r="C295" i="43"/>
  <c r="H294" i="43"/>
  <c r="C294" i="43"/>
  <c r="H293" i="43"/>
  <c r="C293" i="43"/>
  <c r="H292" i="43"/>
  <c r="C292" i="43"/>
  <c r="H291" i="43"/>
  <c r="C291" i="43"/>
  <c r="L290" i="43"/>
  <c r="K290" i="43"/>
  <c r="J290" i="43"/>
  <c r="I290" i="43"/>
  <c r="H290" i="43" s="1"/>
  <c r="G290" i="43"/>
  <c r="F290" i="43"/>
  <c r="E290" i="43"/>
  <c r="D290" i="43"/>
  <c r="C290" i="43"/>
  <c r="H289" i="43"/>
  <c r="C289" i="43"/>
  <c r="H288" i="43"/>
  <c r="C288" i="43"/>
  <c r="H287" i="43"/>
  <c r="C287" i="43"/>
  <c r="L286" i="43"/>
  <c r="K286" i="43"/>
  <c r="J286" i="43"/>
  <c r="I286" i="43"/>
  <c r="H286" i="43" s="1"/>
  <c r="G286" i="43"/>
  <c r="F286" i="43"/>
  <c r="E286" i="43"/>
  <c r="D286" i="43"/>
  <c r="C286" i="43"/>
  <c r="H285" i="43"/>
  <c r="C285" i="43"/>
  <c r="L284" i="43"/>
  <c r="K284" i="43"/>
  <c r="J284" i="43"/>
  <c r="I284" i="43"/>
  <c r="H284" i="43" s="1"/>
  <c r="G284" i="43"/>
  <c r="F284" i="43"/>
  <c r="E284" i="43"/>
  <c r="D284" i="43"/>
  <c r="C284" i="43"/>
  <c r="L283" i="43"/>
  <c r="K283" i="43"/>
  <c r="J283" i="43"/>
  <c r="I283" i="43"/>
  <c r="H283" i="43" s="1"/>
  <c r="G283" i="43"/>
  <c r="F283" i="43"/>
  <c r="E283" i="43"/>
  <c r="D283" i="43"/>
  <c r="C283" i="43"/>
  <c r="H282" i="43"/>
  <c r="C282" i="43"/>
  <c r="H281" i="43"/>
  <c r="C281" i="43"/>
  <c r="H280" i="43"/>
  <c r="C280" i="43"/>
  <c r="L279" i="43"/>
  <c r="K279" i="43"/>
  <c r="J279" i="43"/>
  <c r="I279" i="43"/>
  <c r="H279" i="43" s="1"/>
  <c r="G279" i="43"/>
  <c r="F279" i="43"/>
  <c r="E279" i="43"/>
  <c r="D279" i="43"/>
  <c r="C279" i="43"/>
  <c r="H278" i="43"/>
  <c r="C278" i="43"/>
  <c r="H277" i="43"/>
  <c r="C277" i="43"/>
  <c r="H276" i="43"/>
  <c r="C276" i="43"/>
  <c r="L275" i="43"/>
  <c r="K275" i="43"/>
  <c r="J275" i="43"/>
  <c r="I275" i="43"/>
  <c r="H275" i="43" s="1"/>
  <c r="G275" i="43"/>
  <c r="F275" i="43"/>
  <c r="E275" i="43"/>
  <c r="D275" i="43"/>
  <c r="C275" i="43"/>
  <c r="L274" i="43"/>
  <c r="K274" i="43"/>
  <c r="J274" i="43"/>
  <c r="I274" i="43"/>
  <c r="H274" i="43" s="1"/>
  <c r="G274" i="43"/>
  <c r="F274" i="43"/>
  <c r="E274" i="43"/>
  <c r="D274" i="43"/>
  <c r="C274" i="43"/>
  <c r="H273" i="43"/>
  <c r="C273" i="43"/>
  <c r="H272" i="43"/>
  <c r="C272" i="43"/>
  <c r="H271" i="43"/>
  <c r="C271" i="43"/>
  <c r="L270" i="43"/>
  <c r="K270" i="43"/>
  <c r="J270" i="43"/>
  <c r="I270" i="43"/>
  <c r="H270" i="43" s="1"/>
  <c r="G270" i="43"/>
  <c r="F270" i="43"/>
  <c r="E270" i="43"/>
  <c r="D270" i="43"/>
  <c r="C270" i="43"/>
  <c r="H269" i="43"/>
  <c r="C269" i="43"/>
  <c r="H268" i="43"/>
  <c r="C268" i="43"/>
  <c r="L267" i="43"/>
  <c r="K267" i="43"/>
  <c r="J267" i="43"/>
  <c r="I267" i="43"/>
  <c r="H267" i="43" s="1"/>
  <c r="G267" i="43"/>
  <c r="F267" i="43"/>
  <c r="E267" i="43"/>
  <c r="D267" i="43"/>
  <c r="C267" i="43"/>
  <c r="L266" i="43"/>
  <c r="K266" i="43"/>
  <c r="J266" i="43"/>
  <c r="I266" i="43"/>
  <c r="H266" i="43" s="1"/>
  <c r="G266" i="43"/>
  <c r="F266" i="43"/>
  <c r="E266" i="43"/>
  <c r="D266" i="43"/>
  <c r="C266" i="43"/>
  <c r="H265" i="43"/>
  <c r="C265" i="43"/>
  <c r="H264" i="43"/>
  <c r="C264" i="43"/>
  <c r="H263" i="43"/>
  <c r="C263" i="43"/>
  <c r="L262" i="43"/>
  <c r="K262" i="43"/>
  <c r="J262" i="43"/>
  <c r="I262" i="43"/>
  <c r="H262" i="43" s="1"/>
  <c r="G262" i="43"/>
  <c r="F262" i="43"/>
  <c r="E262" i="43"/>
  <c r="D262" i="43"/>
  <c r="C262" i="43"/>
  <c r="H261" i="43"/>
  <c r="C261" i="43"/>
  <c r="H260" i="43"/>
  <c r="C260" i="43"/>
  <c r="H259" i="43"/>
  <c r="C259" i="43"/>
  <c r="L258" i="43"/>
  <c r="K258" i="43"/>
  <c r="J258" i="43"/>
  <c r="I258" i="43"/>
  <c r="H258" i="43" s="1"/>
  <c r="G258" i="43"/>
  <c r="F258" i="43"/>
  <c r="E258" i="43"/>
  <c r="D258" i="43"/>
  <c r="C258" i="43"/>
  <c r="L257" i="43"/>
  <c r="K257" i="43"/>
  <c r="J257" i="43"/>
  <c r="I257" i="43"/>
  <c r="H257" i="43" s="1"/>
  <c r="G257" i="43"/>
  <c r="F257" i="43"/>
  <c r="E257" i="43"/>
  <c r="D257" i="43"/>
  <c r="C257" i="43"/>
  <c r="H256" i="43"/>
  <c r="C256" i="43"/>
  <c r="H255" i="43"/>
  <c r="C255" i="43"/>
  <c r="H254" i="43"/>
  <c r="C254" i="43"/>
  <c r="H253" i="43"/>
  <c r="C253" i="43"/>
  <c r="H252" i="43"/>
  <c r="C252" i="43"/>
  <c r="L251" i="43"/>
  <c r="K251" i="43"/>
  <c r="J251" i="43"/>
  <c r="I251" i="43"/>
  <c r="H251" i="43" s="1"/>
  <c r="G251" i="43"/>
  <c r="F251" i="43"/>
  <c r="E251" i="43"/>
  <c r="D251" i="43"/>
  <c r="C251" i="43"/>
  <c r="L250" i="43"/>
  <c r="K250" i="43"/>
  <c r="J250" i="43"/>
  <c r="I250" i="43"/>
  <c r="H250" i="43" s="1"/>
  <c r="G250" i="43"/>
  <c r="F250" i="43"/>
  <c r="E250" i="43"/>
  <c r="D250" i="43"/>
  <c r="C250" i="43"/>
  <c r="H249" i="43"/>
  <c r="C249" i="43"/>
  <c r="H248" i="43"/>
  <c r="C248" i="43"/>
  <c r="H247" i="43"/>
  <c r="C247" i="43"/>
  <c r="H246" i="43"/>
  <c r="C246" i="43"/>
  <c r="L245" i="43"/>
  <c r="K245" i="43"/>
  <c r="J245" i="43"/>
  <c r="I245" i="43"/>
  <c r="H245" i="43" s="1"/>
  <c r="G245" i="43"/>
  <c r="F245" i="43"/>
  <c r="E245" i="43"/>
  <c r="D245" i="43"/>
  <c r="C245" i="43"/>
  <c r="H244" i="43"/>
  <c r="C244" i="43"/>
  <c r="H243" i="43"/>
  <c r="C243" i="43"/>
  <c r="H242" i="43"/>
  <c r="C242" i="43"/>
  <c r="H241" i="43"/>
  <c r="C241" i="43"/>
  <c r="H240" i="43"/>
  <c r="C240" i="43"/>
  <c r="H239" i="43"/>
  <c r="C239" i="43"/>
  <c r="H238" i="43"/>
  <c r="C238" i="43"/>
  <c r="L237" i="43"/>
  <c r="K237" i="43"/>
  <c r="J237" i="43"/>
  <c r="I237" i="43"/>
  <c r="H237" i="43" s="1"/>
  <c r="G237" i="43"/>
  <c r="F237" i="43"/>
  <c r="E237" i="43"/>
  <c r="D237" i="43"/>
  <c r="C237" i="43"/>
  <c r="H236" i="43"/>
  <c r="C236" i="43"/>
  <c r="H235" i="43"/>
  <c r="C235" i="43"/>
  <c r="L234" i="43"/>
  <c r="K234" i="43"/>
  <c r="J234" i="43"/>
  <c r="I234" i="43"/>
  <c r="H234" i="43" s="1"/>
  <c r="G234" i="43"/>
  <c r="F234" i="43"/>
  <c r="E234" i="43"/>
  <c r="D234" i="43"/>
  <c r="C234" i="43"/>
  <c r="H233" i="43"/>
  <c r="C233" i="43"/>
  <c r="L232" i="43"/>
  <c r="K232" i="43"/>
  <c r="J232" i="43"/>
  <c r="I232" i="43"/>
  <c r="H232" i="43" s="1"/>
  <c r="G232" i="43"/>
  <c r="F232" i="43"/>
  <c r="E232" i="43"/>
  <c r="D232" i="43"/>
  <c r="C232" i="43"/>
  <c r="L231" i="43"/>
  <c r="K231" i="43"/>
  <c r="J231" i="43"/>
  <c r="I231" i="43"/>
  <c r="H231" i="43"/>
  <c r="G231" i="43"/>
  <c r="F231" i="43"/>
  <c r="E231" i="43"/>
  <c r="D231" i="43"/>
  <c r="C231" i="43" s="1"/>
  <c r="H230" i="43"/>
  <c r="C230" i="43"/>
  <c r="L229" i="43"/>
  <c r="K229" i="43"/>
  <c r="J229" i="43"/>
  <c r="I229" i="43"/>
  <c r="H229" i="43"/>
  <c r="G229" i="43"/>
  <c r="F229" i="43"/>
  <c r="E229" i="43"/>
  <c r="D229" i="43"/>
  <c r="C229" i="43" s="1"/>
  <c r="H228" i="43"/>
  <c r="C228" i="43"/>
  <c r="L227" i="43"/>
  <c r="K227" i="43"/>
  <c r="J227" i="43"/>
  <c r="I227" i="43"/>
  <c r="H227" i="43"/>
  <c r="G227" i="43"/>
  <c r="F227" i="43"/>
  <c r="E227" i="43"/>
  <c r="D227" i="43"/>
  <c r="C227" i="43" s="1"/>
  <c r="H226" i="43"/>
  <c r="C226" i="43"/>
  <c r="H225" i="43"/>
  <c r="C225" i="43"/>
  <c r="L224" i="43"/>
  <c r="K224" i="43"/>
  <c r="J224" i="43"/>
  <c r="I224" i="43"/>
  <c r="H224" i="43"/>
  <c r="G224" i="43"/>
  <c r="F224" i="43"/>
  <c r="E224" i="43"/>
  <c r="D224" i="43"/>
  <c r="C224" i="43" s="1"/>
  <c r="H223" i="43"/>
  <c r="C223" i="43"/>
  <c r="H222" i="43"/>
  <c r="C222" i="43"/>
  <c r="H221" i="43"/>
  <c r="C221" i="43"/>
  <c r="H220" i="43"/>
  <c r="C220" i="43"/>
  <c r="H219" i="43"/>
  <c r="C219" i="43"/>
  <c r="H218" i="43"/>
  <c r="C218" i="43"/>
  <c r="H217" i="43"/>
  <c r="C217" i="43"/>
  <c r="H216" i="43"/>
  <c r="C216" i="43"/>
  <c r="H215" i="43"/>
  <c r="C215" i="43"/>
  <c r="H214" i="43"/>
  <c r="C214" i="43"/>
  <c r="L213" i="43"/>
  <c r="K213" i="43"/>
  <c r="J213" i="43"/>
  <c r="I213" i="43"/>
  <c r="H213" i="43"/>
  <c r="G213" i="43"/>
  <c r="F213" i="43"/>
  <c r="E213" i="43"/>
  <c r="D213" i="43"/>
  <c r="C213" i="43" s="1"/>
  <c r="H212" i="43"/>
  <c r="C212" i="43"/>
  <c r="H211" i="43"/>
  <c r="C211" i="43"/>
  <c r="H210" i="43"/>
  <c r="C210" i="43"/>
  <c r="H209" i="43"/>
  <c r="C209" i="43"/>
  <c r="H208" i="43"/>
  <c r="C208" i="43"/>
  <c r="H207" i="43"/>
  <c r="C207" i="43"/>
  <c r="H206" i="43"/>
  <c r="C206" i="43"/>
  <c r="H205" i="43"/>
  <c r="C205" i="43"/>
  <c r="H204" i="43"/>
  <c r="C204" i="43"/>
  <c r="H203" i="43"/>
  <c r="C203" i="43"/>
  <c r="L202" i="43"/>
  <c r="K202" i="43"/>
  <c r="J202" i="43"/>
  <c r="I202" i="43"/>
  <c r="H202" i="43"/>
  <c r="G202" i="43"/>
  <c r="F202" i="43"/>
  <c r="E202" i="43"/>
  <c r="D202" i="43"/>
  <c r="C202" i="43" s="1"/>
  <c r="L201" i="43"/>
  <c r="K201" i="43"/>
  <c r="J201" i="43"/>
  <c r="I201" i="43"/>
  <c r="H201" i="43" s="1"/>
  <c r="G201" i="43"/>
  <c r="F201" i="43"/>
  <c r="E201" i="43"/>
  <c r="D201" i="43"/>
  <c r="C201" i="43"/>
  <c r="H200" i="43"/>
  <c r="C200" i="43"/>
  <c r="H199" i="43"/>
  <c r="C199" i="43"/>
  <c r="H198" i="43"/>
  <c r="C198" i="43"/>
  <c r="H197" i="43"/>
  <c r="C197" i="43"/>
  <c r="H196" i="43"/>
  <c r="C196" i="43"/>
  <c r="L195" i="43"/>
  <c r="K195" i="43"/>
  <c r="J195" i="43"/>
  <c r="I195" i="43"/>
  <c r="H195" i="43" s="1"/>
  <c r="G195" i="43"/>
  <c r="F195" i="43"/>
  <c r="E195" i="43"/>
  <c r="D195" i="43"/>
  <c r="C195" i="43"/>
  <c r="H194" i="43"/>
  <c r="C194" i="43"/>
  <c r="L193" i="43"/>
  <c r="K193" i="43"/>
  <c r="J193" i="43"/>
  <c r="I193" i="43"/>
  <c r="H193" i="43" s="1"/>
  <c r="G193" i="43"/>
  <c r="F193" i="43"/>
  <c r="E193" i="43"/>
  <c r="D193" i="43"/>
  <c r="C193" i="43" s="1"/>
  <c r="L192" i="43"/>
  <c r="K192" i="43"/>
  <c r="J192" i="43"/>
  <c r="I192" i="43"/>
  <c r="H192" i="43"/>
  <c r="G192" i="43"/>
  <c r="F192" i="43"/>
  <c r="E192" i="43"/>
  <c r="D192" i="43"/>
  <c r="C192" i="43" s="1"/>
  <c r="L191" i="43"/>
  <c r="K191" i="43"/>
  <c r="J191" i="43"/>
  <c r="I191" i="43"/>
  <c r="H191" i="43"/>
  <c r="G191" i="43"/>
  <c r="F191" i="43"/>
  <c r="E191" i="43"/>
  <c r="D191" i="43"/>
  <c r="C191" i="43"/>
  <c r="H190" i="43"/>
  <c r="C190" i="43"/>
  <c r="L189" i="43"/>
  <c r="K189" i="43"/>
  <c r="J189" i="43"/>
  <c r="I189" i="43"/>
  <c r="H189" i="43"/>
  <c r="G189" i="43"/>
  <c r="F189" i="43"/>
  <c r="E189" i="43"/>
  <c r="D189" i="43"/>
  <c r="C189" i="43" s="1"/>
  <c r="L188" i="43"/>
  <c r="K188" i="43"/>
  <c r="J188" i="43"/>
  <c r="I188" i="43"/>
  <c r="H188" i="43"/>
  <c r="G188" i="43"/>
  <c r="F188" i="43"/>
  <c r="E188" i="43"/>
  <c r="D188" i="43"/>
  <c r="C188" i="43"/>
  <c r="H187" i="43"/>
  <c r="C187" i="43"/>
  <c r="H186" i="43"/>
  <c r="C186" i="43"/>
  <c r="L185" i="43"/>
  <c r="K185" i="43"/>
  <c r="J185" i="43"/>
  <c r="I185" i="43"/>
  <c r="H185" i="43" s="1"/>
  <c r="G185" i="43"/>
  <c r="F185" i="43"/>
  <c r="E185" i="43"/>
  <c r="D185" i="43"/>
  <c r="C185" i="43"/>
  <c r="L184" i="43"/>
  <c r="K184" i="43"/>
  <c r="J184" i="43"/>
  <c r="I184" i="43"/>
  <c r="H184" i="43" s="1"/>
  <c r="G184" i="43"/>
  <c r="F184" i="43"/>
  <c r="E184" i="43"/>
  <c r="D184" i="43"/>
  <c r="C184" i="43"/>
  <c r="H183" i="43"/>
  <c r="C183" i="43"/>
  <c r="H182" i="43"/>
  <c r="C182" i="43"/>
  <c r="L181" i="43"/>
  <c r="K181" i="43"/>
  <c r="J181" i="43"/>
  <c r="I181" i="43"/>
  <c r="H181" i="43" s="1"/>
  <c r="G181" i="43"/>
  <c r="F181" i="43"/>
  <c r="E181" i="43"/>
  <c r="D181" i="43"/>
  <c r="C181" i="43"/>
  <c r="H180" i="43"/>
  <c r="C180" i="43"/>
  <c r="H179" i="43"/>
  <c r="C179" i="43"/>
  <c r="H178" i="43"/>
  <c r="C178" i="43"/>
  <c r="H177" i="43"/>
  <c r="C177" i="43"/>
  <c r="L176" i="43"/>
  <c r="K176" i="43"/>
  <c r="J176" i="43"/>
  <c r="I176" i="43"/>
  <c r="H176" i="43" s="1"/>
  <c r="G176" i="43"/>
  <c r="F176" i="43"/>
  <c r="E176" i="43"/>
  <c r="D176" i="43"/>
  <c r="C176" i="43"/>
  <c r="H175" i="43"/>
  <c r="C175" i="43"/>
  <c r="H174" i="43"/>
  <c r="C174" i="43"/>
  <c r="H173" i="43"/>
  <c r="C173" i="43"/>
  <c r="L172" i="43"/>
  <c r="K172" i="43"/>
  <c r="J172" i="43"/>
  <c r="I172" i="43"/>
  <c r="H172" i="43" s="1"/>
  <c r="G172" i="43"/>
  <c r="F172" i="43"/>
  <c r="E172" i="43"/>
  <c r="D172" i="43"/>
  <c r="C172" i="43"/>
  <c r="L171" i="43"/>
  <c r="K171" i="43"/>
  <c r="J171" i="43"/>
  <c r="I171" i="43"/>
  <c r="H171" i="43" s="1"/>
  <c r="G171" i="43"/>
  <c r="F171" i="43"/>
  <c r="E171" i="43"/>
  <c r="D171" i="43"/>
  <c r="C171" i="43"/>
  <c r="L170" i="43"/>
  <c r="K170" i="43"/>
  <c r="J170" i="43"/>
  <c r="I170" i="43"/>
  <c r="H170" i="43" s="1"/>
  <c r="G170" i="43"/>
  <c r="F170" i="43"/>
  <c r="E170" i="43"/>
  <c r="D170" i="43"/>
  <c r="C170" i="43"/>
  <c r="H169" i="43"/>
  <c r="C169" i="43"/>
  <c r="H168" i="43"/>
  <c r="C168" i="43"/>
  <c r="H167" i="43"/>
  <c r="C167" i="43"/>
  <c r="H166" i="43"/>
  <c r="C166" i="43"/>
  <c r="H165" i="43"/>
  <c r="C165" i="43"/>
  <c r="H164" i="43"/>
  <c r="C164" i="43"/>
  <c r="L163" i="43"/>
  <c r="K163" i="43"/>
  <c r="J163" i="43"/>
  <c r="I163" i="43"/>
  <c r="H163" i="43" s="1"/>
  <c r="G163" i="43"/>
  <c r="F163" i="43"/>
  <c r="E163" i="43"/>
  <c r="D163" i="43"/>
  <c r="C163" i="43"/>
  <c r="L162" i="43"/>
  <c r="K162" i="43"/>
  <c r="J162" i="43"/>
  <c r="I162" i="43"/>
  <c r="H162" i="43" s="1"/>
  <c r="G162" i="43"/>
  <c r="F162" i="43"/>
  <c r="E162" i="43"/>
  <c r="D162" i="43"/>
  <c r="C162" i="43"/>
  <c r="H161" i="43"/>
  <c r="C161" i="43"/>
  <c r="H160" i="43"/>
  <c r="C160" i="43"/>
  <c r="H159" i="43"/>
  <c r="C159" i="43"/>
  <c r="H158" i="43"/>
  <c r="C158" i="43"/>
  <c r="L157" i="43"/>
  <c r="K157" i="43"/>
  <c r="J157" i="43"/>
  <c r="I157" i="43"/>
  <c r="H157" i="43" s="1"/>
  <c r="G157" i="43"/>
  <c r="F157" i="43"/>
  <c r="E157" i="43"/>
  <c r="D157" i="43"/>
  <c r="C157" i="43"/>
  <c r="H156" i="43"/>
  <c r="C156" i="43"/>
  <c r="H155" i="43"/>
  <c r="C155" i="43"/>
  <c r="H154" i="43"/>
  <c r="C154" i="43"/>
  <c r="H153" i="43"/>
  <c r="C153" i="43"/>
  <c r="H152" i="43"/>
  <c r="C152" i="43"/>
  <c r="H151" i="43"/>
  <c r="F151" i="43"/>
  <c r="C151" i="43" s="1"/>
  <c r="H150" i="43"/>
  <c r="C150" i="43"/>
  <c r="H149" i="43"/>
  <c r="C149" i="43"/>
  <c r="L148" i="43"/>
  <c r="K148" i="43"/>
  <c r="J148" i="43"/>
  <c r="I148" i="43"/>
  <c r="H148" i="43"/>
  <c r="G148" i="43"/>
  <c r="F148" i="43"/>
  <c r="E148" i="43"/>
  <c r="D148" i="43"/>
  <c r="C148" i="43" s="1"/>
  <c r="H147" i="43"/>
  <c r="C147" i="43"/>
  <c r="H146" i="43"/>
  <c r="C146" i="43"/>
  <c r="H145" i="43"/>
  <c r="C145" i="43"/>
  <c r="H144" i="43"/>
  <c r="C144" i="43"/>
  <c r="H143" i="43"/>
  <c r="C143" i="43"/>
  <c r="H142" i="43"/>
  <c r="C142" i="43"/>
  <c r="L141" i="43"/>
  <c r="K141" i="43"/>
  <c r="J141" i="43"/>
  <c r="I141" i="43"/>
  <c r="H141" i="43"/>
  <c r="G141" i="43"/>
  <c r="F141" i="43"/>
  <c r="E141" i="43"/>
  <c r="D141" i="43"/>
  <c r="C141" i="43" s="1"/>
  <c r="H140" i="43"/>
  <c r="C140" i="43"/>
  <c r="H139" i="43"/>
  <c r="C139" i="43"/>
  <c r="L138" i="43"/>
  <c r="K138" i="43"/>
  <c r="J138" i="43"/>
  <c r="I138" i="43"/>
  <c r="H138" i="43"/>
  <c r="G138" i="43"/>
  <c r="F138" i="43"/>
  <c r="E138" i="43"/>
  <c r="D138" i="43"/>
  <c r="C138" i="43" s="1"/>
  <c r="H137" i="43"/>
  <c r="C137" i="43"/>
  <c r="H136" i="43"/>
  <c r="C136" i="43"/>
  <c r="H135" i="43"/>
  <c r="C135" i="43"/>
  <c r="H134" i="43"/>
  <c r="C134" i="43"/>
  <c r="L133" i="43"/>
  <c r="K133" i="43"/>
  <c r="J133" i="43"/>
  <c r="I133" i="43"/>
  <c r="H133" i="43"/>
  <c r="G133" i="43"/>
  <c r="F133" i="43"/>
  <c r="E133" i="43"/>
  <c r="D133" i="43"/>
  <c r="C133" i="43" s="1"/>
  <c r="H132" i="43"/>
  <c r="C132" i="43"/>
  <c r="H131" i="43"/>
  <c r="C131" i="43"/>
  <c r="H130" i="43"/>
  <c r="C130" i="43"/>
  <c r="L129" i="43"/>
  <c r="K129" i="43"/>
  <c r="J129" i="43"/>
  <c r="I129" i="43"/>
  <c r="H129" i="43"/>
  <c r="G129" i="43"/>
  <c r="F129" i="43"/>
  <c r="E129" i="43"/>
  <c r="D129" i="43"/>
  <c r="C129" i="43" s="1"/>
  <c r="L128" i="43"/>
  <c r="K128" i="43"/>
  <c r="J128" i="43"/>
  <c r="I128" i="43"/>
  <c r="H128" i="43"/>
  <c r="G128" i="43"/>
  <c r="F128" i="43"/>
  <c r="E128" i="43"/>
  <c r="D128" i="43"/>
  <c r="C128" i="43" s="1"/>
  <c r="H127" i="43"/>
  <c r="C127" i="43"/>
  <c r="L126" i="43"/>
  <c r="K126" i="43"/>
  <c r="J126" i="43"/>
  <c r="I126" i="43"/>
  <c r="H126" i="43"/>
  <c r="G126" i="43"/>
  <c r="F126" i="43"/>
  <c r="E126" i="43"/>
  <c r="D126" i="43"/>
  <c r="C126" i="43"/>
  <c r="H125" i="43"/>
  <c r="C125" i="43"/>
  <c r="H124" i="43"/>
  <c r="C124" i="43"/>
  <c r="H123" i="43"/>
  <c r="C123" i="43"/>
  <c r="H122" i="43"/>
  <c r="C122" i="43"/>
  <c r="H121" i="43"/>
  <c r="C121" i="43"/>
  <c r="L120" i="43"/>
  <c r="K120" i="43"/>
  <c r="J120" i="43"/>
  <c r="I120" i="43"/>
  <c r="H120" i="43"/>
  <c r="G120" i="43"/>
  <c r="F120" i="43"/>
  <c r="E120" i="43"/>
  <c r="D120" i="43"/>
  <c r="C120" i="43" s="1"/>
  <c r="H119" i="43"/>
  <c r="C119" i="43"/>
  <c r="H118" i="43"/>
  <c r="C118" i="43"/>
  <c r="H117" i="43"/>
  <c r="C117" i="43"/>
  <c r="H116" i="43"/>
  <c r="C116" i="43"/>
  <c r="H115" i="43"/>
  <c r="C115" i="43"/>
  <c r="L114" i="43"/>
  <c r="K114" i="43"/>
  <c r="J114" i="43"/>
  <c r="I114" i="43"/>
  <c r="H114" i="43"/>
  <c r="G114" i="43"/>
  <c r="F114" i="43"/>
  <c r="E114" i="43"/>
  <c r="D114" i="43"/>
  <c r="C114" i="43" s="1"/>
  <c r="H113" i="43"/>
  <c r="C113" i="43"/>
  <c r="H112" i="43"/>
  <c r="C112" i="43"/>
  <c r="H111" i="43"/>
  <c r="C111" i="43"/>
  <c r="L110" i="43"/>
  <c r="K110" i="43"/>
  <c r="J110" i="43"/>
  <c r="I110" i="43"/>
  <c r="H110" i="43"/>
  <c r="G110" i="43"/>
  <c r="F110" i="43"/>
  <c r="E110" i="43"/>
  <c r="D110" i="43"/>
  <c r="C110" i="43" s="1"/>
  <c r="H109" i="43"/>
  <c r="C109" i="43"/>
  <c r="H108" i="43"/>
  <c r="C108" i="43"/>
  <c r="H107" i="43"/>
  <c r="C107" i="43"/>
  <c r="H106" i="43"/>
  <c r="C106" i="43"/>
  <c r="H105" i="43"/>
  <c r="C105" i="43"/>
  <c r="H104" i="43"/>
  <c r="C104" i="43"/>
  <c r="H103" i="43"/>
  <c r="C103" i="43"/>
  <c r="H102" i="43"/>
  <c r="C102" i="43"/>
  <c r="L101" i="43"/>
  <c r="K101" i="43"/>
  <c r="J101" i="43"/>
  <c r="I101" i="43"/>
  <c r="H101" i="43"/>
  <c r="G101" i="43"/>
  <c r="F101" i="43"/>
  <c r="E101" i="43"/>
  <c r="D101" i="43"/>
  <c r="C101" i="43" s="1"/>
  <c r="H100" i="43"/>
  <c r="C100" i="43"/>
  <c r="H99" i="43"/>
  <c r="C99" i="43"/>
  <c r="H98" i="43"/>
  <c r="C98" i="43"/>
  <c r="H97" i="43"/>
  <c r="C97" i="43"/>
  <c r="H96" i="43"/>
  <c r="C96" i="43"/>
  <c r="H95" i="43"/>
  <c r="C95" i="43"/>
  <c r="H94" i="43"/>
  <c r="C94" i="43"/>
  <c r="L93" i="43"/>
  <c r="K93" i="43"/>
  <c r="J93" i="43"/>
  <c r="I93" i="43"/>
  <c r="H93" i="43"/>
  <c r="G93" i="43"/>
  <c r="F93" i="43"/>
  <c r="E93" i="43"/>
  <c r="D93" i="43"/>
  <c r="C93" i="43" s="1"/>
  <c r="H92" i="43"/>
  <c r="C92" i="43"/>
  <c r="H91" i="43"/>
  <c r="C91" i="43"/>
  <c r="H90" i="43"/>
  <c r="C90" i="43"/>
  <c r="H89" i="43"/>
  <c r="C89" i="43"/>
  <c r="H88" i="43"/>
  <c r="C88" i="43"/>
  <c r="L87" i="43"/>
  <c r="K87" i="43"/>
  <c r="J87" i="43"/>
  <c r="I87" i="43"/>
  <c r="H87" i="43"/>
  <c r="G87" i="43"/>
  <c r="F87" i="43"/>
  <c r="E87" i="43"/>
  <c r="D87" i="43"/>
  <c r="C87" i="43" s="1"/>
  <c r="H86" i="43"/>
  <c r="C86" i="43"/>
  <c r="H85" i="43"/>
  <c r="C85" i="43"/>
  <c r="H84" i="43"/>
  <c r="C84" i="43"/>
  <c r="H83" i="43"/>
  <c r="C83" i="43"/>
  <c r="L82" i="43"/>
  <c r="K82" i="43"/>
  <c r="J82" i="43"/>
  <c r="I82" i="43"/>
  <c r="H82" i="43"/>
  <c r="G82" i="43"/>
  <c r="F82" i="43"/>
  <c r="E82" i="43"/>
  <c r="D82" i="43"/>
  <c r="C82" i="43" s="1"/>
  <c r="L81" i="43"/>
  <c r="K81" i="43"/>
  <c r="J81" i="43"/>
  <c r="I81" i="43"/>
  <c r="H81" i="43"/>
  <c r="G81" i="43"/>
  <c r="F81" i="43"/>
  <c r="E81" i="43"/>
  <c r="D81" i="43"/>
  <c r="C81" i="43" s="1"/>
  <c r="H80" i="43"/>
  <c r="C80" i="43"/>
  <c r="H79" i="43"/>
  <c r="C79" i="43"/>
  <c r="L78" i="43"/>
  <c r="K78" i="43"/>
  <c r="J78" i="43"/>
  <c r="I78" i="43"/>
  <c r="H78" i="43"/>
  <c r="G78" i="43"/>
  <c r="F78" i="43"/>
  <c r="E78" i="43"/>
  <c r="D78" i="43"/>
  <c r="C78" i="43" s="1"/>
  <c r="H77" i="43"/>
  <c r="C77" i="43"/>
  <c r="H76" i="43"/>
  <c r="C76" i="43"/>
  <c r="L75" i="43"/>
  <c r="K75" i="43"/>
  <c r="J75" i="43"/>
  <c r="I75" i="43"/>
  <c r="H75" i="43"/>
  <c r="G75" i="43"/>
  <c r="F75" i="43"/>
  <c r="E75" i="43"/>
  <c r="D75" i="43"/>
  <c r="C75" i="43" s="1"/>
  <c r="L74" i="43"/>
  <c r="K74" i="43"/>
  <c r="J74" i="43"/>
  <c r="I74" i="43"/>
  <c r="H74" i="43"/>
  <c r="G74" i="43"/>
  <c r="F74" i="43"/>
  <c r="E74" i="43"/>
  <c r="D74" i="43"/>
  <c r="C74" i="43" s="1"/>
  <c r="L73" i="43"/>
  <c r="K73" i="43"/>
  <c r="J73" i="43"/>
  <c r="I73" i="43"/>
  <c r="H73" i="43"/>
  <c r="G73" i="43"/>
  <c r="F73" i="43"/>
  <c r="E73" i="43"/>
  <c r="D73" i="43"/>
  <c r="C73" i="43" s="1"/>
  <c r="H72" i="43"/>
  <c r="C72" i="43"/>
  <c r="H71" i="43"/>
  <c r="C71" i="43"/>
  <c r="H70" i="43"/>
  <c r="C70" i="43"/>
  <c r="H69" i="43"/>
  <c r="C69" i="43"/>
  <c r="L68" i="43"/>
  <c r="K68" i="43"/>
  <c r="J68" i="43"/>
  <c r="I68" i="43"/>
  <c r="H68" i="43"/>
  <c r="G68" i="43"/>
  <c r="F68" i="43"/>
  <c r="E68" i="43"/>
  <c r="D68" i="43"/>
  <c r="C68" i="43" s="1"/>
  <c r="H67" i="43"/>
  <c r="C67" i="43"/>
  <c r="L66" i="43"/>
  <c r="K66" i="43"/>
  <c r="J66" i="43"/>
  <c r="I66" i="43"/>
  <c r="H66" i="43"/>
  <c r="G66" i="43"/>
  <c r="F66" i="43"/>
  <c r="E66" i="43"/>
  <c r="D66" i="43"/>
  <c r="C66" i="43" s="1"/>
  <c r="H65" i="43"/>
  <c r="C65" i="43"/>
  <c r="H64" i="43"/>
  <c r="C64" i="43"/>
  <c r="H63" i="43"/>
  <c r="C63" i="43"/>
  <c r="H62" i="43"/>
  <c r="C62" i="43"/>
  <c r="H61" i="43"/>
  <c r="C61" i="43"/>
  <c r="H60" i="43"/>
  <c r="C60" i="43"/>
  <c r="H59" i="43"/>
  <c r="C59" i="43"/>
  <c r="H58" i="43"/>
  <c r="C58" i="43"/>
  <c r="L57" i="43"/>
  <c r="K57" i="43"/>
  <c r="J57" i="43"/>
  <c r="I57" i="43"/>
  <c r="H57" i="43"/>
  <c r="G57" i="43"/>
  <c r="F57" i="43"/>
  <c r="E57" i="43"/>
  <c r="D57" i="43"/>
  <c r="C57" i="43" s="1"/>
  <c r="H56" i="43"/>
  <c r="C56" i="43"/>
  <c r="H55" i="43"/>
  <c r="C55" i="43"/>
  <c r="L54" i="43"/>
  <c r="K54" i="43"/>
  <c r="J54" i="43"/>
  <c r="I54" i="43"/>
  <c r="H54" i="43"/>
  <c r="G54" i="43"/>
  <c r="F54" i="43"/>
  <c r="E54" i="43"/>
  <c r="D54" i="43"/>
  <c r="C54" i="43" s="1"/>
  <c r="L53" i="43"/>
  <c r="K53" i="43"/>
  <c r="J53" i="43"/>
  <c r="I53" i="43"/>
  <c r="H53" i="43"/>
  <c r="G53" i="43"/>
  <c r="F53" i="43"/>
  <c r="E53" i="43"/>
  <c r="D53" i="43"/>
  <c r="C53" i="43" s="1"/>
  <c r="L52" i="43"/>
  <c r="K52" i="43"/>
  <c r="J52" i="43"/>
  <c r="I52" i="43"/>
  <c r="H52" i="43"/>
  <c r="G52" i="43"/>
  <c r="F52" i="43"/>
  <c r="E52" i="43"/>
  <c r="D52" i="43"/>
  <c r="C52" i="43" s="1"/>
  <c r="L51" i="43"/>
  <c r="K51" i="43"/>
  <c r="J51" i="43"/>
  <c r="I51" i="43"/>
  <c r="H51" i="43"/>
  <c r="G51" i="43"/>
  <c r="F51" i="43"/>
  <c r="E51" i="43"/>
  <c r="D51" i="43"/>
  <c r="C51" i="43" s="1"/>
  <c r="L50" i="43"/>
  <c r="K50" i="43"/>
  <c r="J50" i="43"/>
  <c r="I50" i="43"/>
  <c r="H50" i="43"/>
  <c r="G50" i="43"/>
  <c r="F50" i="43"/>
  <c r="E50" i="43"/>
  <c r="E300" i="43" s="1"/>
  <c r="D50" i="43"/>
  <c r="L49" i="43"/>
  <c r="K49" i="43"/>
  <c r="J49" i="43"/>
  <c r="I49" i="43"/>
  <c r="H49" i="43"/>
  <c r="G49" i="43"/>
  <c r="F49" i="43"/>
  <c r="E49" i="43"/>
  <c r="D49" i="43"/>
  <c r="C49" i="43" s="1"/>
  <c r="H46" i="43"/>
  <c r="C46" i="43"/>
  <c r="H45" i="43"/>
  <c r="C45" i="43"/>
  <c r="L44" i="43"/>
  <c r="G44" i="43"/>
  <c r="H43" i="43"/>
  <c r="C43" i="43"/>
  <c r="I42" i="43"/>
  <c r="H42" i="43" s="1"/>
  <c r="D42" i="43"/>
  <c r="C42" i="43" s="1"/>
  <c r="H41" i="43"/>
  <c r="F41" i="43"/>
  <c r="C41" i="43" s="1"/>
  <c r="H40" i="43"/>
  <c r="C40" i="43"/>
  <c r="H39" i="43"/>
  <c r="C39" i="43"/>
  <c r="H38" i="43"/>
  <c r="C38" i="43"/>
  <c r="K37" i="43"/>
  <c r="H37" i="43" s="1"/>
  <c r="F37" i="43"/>
  <c r="C37" i="43" s="1"/>
  <c r="H36" i="43"/>
  <c r="C36" i="43"/>
  <c r="H35" i="43"/>
  <c r="C35" i="43"/>
  <c r="K34" i="43"/>
  <c r="H34" i="43" s="1"/>
  <c r="F34" i="43"/>
  <c r="C34" i="43" s="1"/>
  <c r="H33" i="43"/>
  <c r="C33" i="43"/>
  <c r="K32" i="43"/>
  <c r="H32" i="43" s="1"/>
  <c r="F32" i="43"/>
  <c r="C32" i="43" s="1"/>
  <c r="H31" i="43"/>
  <c r="C31" i="43"/>
  <c r="H30" i="43"/>
  <c r="C30" i="43"/>
  <c r="H29" i="43"/>
  <c r="C29" i="43"/>
  <c r="K28" i="43"/>
  <c r="H28" i="43" s="1"/>
  <c r="F28" i="43"/>
  <c r="C28" i="43" s="1"/>
  <c r="K27" i="43"/>
  <c r="K300" i="43" s="1"/>
  <c r="F27" i="43"/>
  <c r="F300" i="43" s="1"/>
  <c r="H26" i="43"/>
  <c r="C26" i="43"/>
  <c r="J25" i="43"/>
  <c r="J21" i="43" s="1"/>
  <c r="I25" i="43"/>
  <c r="H25" i="43"/>
  <c r="D25" i="43"/>
  <c r="C25" i="43"/>
  <c r="H24" i="43"/>
  <c r="C24" i="43"/>
  <c r="H23" i="43"/>
  <c r="C23" i="43"/>
  <c r="L22" i="43"/>
  <c r="L303" i="43" s="1"/>
  <c r="L302" i="43" s="1"/>
  <c r="K22" i="43"/>
  <c r="K303" i="43" s="1"/>
  <c r="K302" i="43" s="1"/>
  <c r="J22" i="43"/>
  <c r="J303" i="43" s="1"/>
  <c r="J302" i="43" s="1"/>
  <c r="I22" i="43"/>
  <c r="I303" i="43" s="1"/>
  <c r="I302" i="43" s="1"/>
  <c r="G22" i="43"/>
  <c r="G303" i="43" s="1"/>
  <c r="G302" i="43" s="1"/>
  <c r="F22" i="43"/>
  <c r="F303" i="43" s="1"/>
  <c r="F302" i="43" s="1"/>
  <c r="E22" i="43"/>
  <c r="E303" i="43" s="1"/>
  <c r="E302" i="43" s="1"/>
  <c r="D22" i="43"/>
  <c r="D303" i="43" s="1"/>
  <c r="D302" i="43" s="1"/>
  <c r="C22" i="43"/>
  <c r="C303" i="43" s="1"/>
  <c r="C302" i="43" s="1"/>
  <c r="L21" i="43"/>
  <c r="K21" i="43"/>
  <c r="I21" i="43"/>
  <c r="H21" i="43" s="1"/>
  <c r="G21" i="43"/>
  <c r="F21" i="43"/>
  <c r="E21" i="43"/>
  <c r="D21" i="43"/>
  <c r="C21" i="43"/>
  <c r="H315" i="42"/>
  <c r="C315" i="42"/>
  <c r="H313" i="42"/>
  <c r="C313" i="42"/>
  <c r="H311" i="42"/>
  <c r="C311" i="42"/>
  <c r="H310" i="42"/>
  <c r="C310" i="42"/>
  <c r="H309" i="42"/>
  <c r="C309" i="42"/>
  <c r="H308" i="42"/>
  <c r="C308" i="42"/>
  <c r="H307" i="42"/>
  <c r="C307" i="42"/>
  <c r="H306" i="42"/>
  <c r="C306" i="42"/>
  <c r="L305" i="42"/>
  <c r="K305" i="42"/>
  <c r="J305" i="42"/>
  <c r="I305" i="42"/>
  <c r="H305" i="42"/>
  <c r="G305" i="42"/>
  <c r="F305" i="42"/>
  <c r="E305" i="42"/>
  <c r="D305" i="42"/>
  <c r="C305" i="42"/>
  <c r="H297" i="42"/>
  <c r="C297" i="42"/>
  <c r="H296" i="42"/>
  <c r="C296" i="42"/>
  <c r="L295" i="42"/>
  <c r="L298" i="42" s="1"/>
  <c r="K295" i="42"/>
  <c r="K298" i="42" s="1"/>
  <c r="J295" i="42"/>
  <c r="J298" i="42" s="1"/>
  <c r="I295" i="42"/>
  <c r="H295" i="42" s="1"/>
  <c r="G295" i="42"/>
  <c r="G298" i="42" s="1"/>
  <c r="F295" i="42"/>
  <c r="F298" i="42" s="1"/>
  <c r="E295" i="42"/>
  <c r="E298" i="42" s="1"/>
  <c r="D295" i="42"/>
  <c r="D298" i="42" s="1"/>
  <c r="C295" i="42"/>
  <c r="H294" i="42"/>
  <c r="C294" i="42"/>
  <c r="H293" i="42"/>
  <c r="C293" i="42"/>
  <c r="H292" i="42"/>
  <c r="C292" i="42"/>
  <c r="H291" i="42"/>
  <c r="C291" i="42"/>
  <c r="L290" i="42"/>
  <c r="K290" i="42"/>
  <c r="J290" i="42"/>
  <c r="I290" i="42"/>
  <c r="H290" i="42" s="1"/>
  <c r="G290" i="42"/>
  <c r="F290" i="42"/>
  <c r="E290" i="42"/>
  <c r="D290" i="42"/>
  <c r="C290" i="42"/>
  <c r="H289" i="42"/>
  <c r="C289" i="42"/>
  <c r="H288" i="42"/>
  <c r="C288" i="42"/>
  <c r="H287" i="42"/>
  <c r="C287" i="42"/>
  <c r="L286" i="42"/>
  <c r="K286" i="42"/>
  <c r="J286" i="42"/>
  <c r="I286" i="42"/>
  <c r="H286" i="42" s="1"/>
  <c r="G286" i="42"/>
  <c r="F286" i="42"/>
  <c r="E286" i="42"/>
  <c r="D286" i="42"/>
  <c r="C286" i="42"/>
  <c r="H285" i="42"/>
  <c r="C285" i="42"/>
  <c r="L284" i="42"/>
  <c r="K284" i="42"/>
  <c r="J284" i="42"/>
  <c r="I284" i="42"/>
  <c r="H284" i="42" s="1"/>
  <c r="G284" i="42"/>
  <c r="F284" i="42"/>
  <c r="E284" i="42"/>
  <c r="D284" i="42"/>
  <c r="C284" i="42" s="1"/>
  <c r="L283" i="42"/>
  <c r="K283" i="42"/>
  <c r="J283" i="42"/>
  <c r="I283" i="42"/>
  <c r="H283" i="42" s="1"/>
  <c r="G283" i="42"/>
  <c r="F283" i="42"/>
  <c r="E283" i="42"/>
  <c r="D283" i="42"/>
  <c r="C283" i="42" s="1"/>
  <c r="H282" i="42"/>
  <c r="C282" i="42"/>
  <c r="H281" i="42"/>
  <c r="C281" i="42"/>
  <c r="H280" i="42"/>
  <c r="C280" i="42"/>
  <c r="L279" i="42"/>
  <c r="K279" i="42"/>
  <c r="J279" i="42"/>
  <c r="I279" i="42"/>
  <c r="H279" i="42" s="1"/>
  <c r="G279" i="42"/>
  <c r="F279" i="42"/>
  <c r="E279" i="42"/>
  <c r="D279" i="42"/>
  <c r="C279" i="42"/>
  <c r="H278" i="42"/>
  <c r="C278" i="42"/>
  <c r="H277" i="42"/>
  <c r="C277" i="42"/>
  <c r="H276" i="42"/>
  <c r="C276" i="42"/>
  <c r="L275" i="42"/>
  <c r="K275" i="42"/>
  <c r="J275" i="42"/>
  <c r="I275" i="42"/>
  <c r="H275" i="42" s="1"/>
  <c r="G275" i="42"/>
  <c r="F275" i="42"/>
  <c r="E275" i="42"/>
  <c r="D275" i="42"/>
  <c r="C275" i="42"/>
  <c r="L274" i="42"/>
  <c r="K274" i="42"/>
  <c r="J274" i="42"/>
  <c r="I274" i="42"/>
  <c r="H274" i="42" s="1"/>
  <c r="G274" i="42"/>
  <c r="F274" i="42"/>
  <c r="E274" i="42"/>
  <c r="D274" i="42"/>
  <c r="C274" i="42"/>
  <c r="H273" i="42"/>
  <c r="C273" i="42"/>
  <c r="H272" i="42"/>
  <c r="C272" i="42"/>
  <c r="H271" i="42"/>
  <c r="C271" i="42"/>
  <c r="L270" i="42"/>
  <c r="K270" i="42"/>
  <c r="J270" i="42"/>
  <c r="I270" i="42"/>
  <c r="H270" i="42" s="1"/>
  <c r="G270" i="42"/>
  <c r="F270" i="42"/>
  <c r="E270" i="42"/>
  <c r="D270" i="42"/>
  <c r="C270" i="42"/>
  <c r="H269" i="42"/>
  <c r="C269" i="42"/>
  <c r="H268" i="42"/>
  <c r="C268" i="42"/>
  <c r="L267" i="42"/>
  <c r="K267" i="42"/>
  <c r="J267" i="42"/>
  <c r="I267" i="42"/>
  <c r="H267" i="42" s="1"/>
  <c r="G267" i="42"/>
  <c r="F267" i="42"/>
  <c r="E267" i="42"/>
  <c r="D267" i="42"/>
  <c r="C267" i="42"/>
  <c r="L266" i="42"/>
  <c r="K266" i="42"/>
  <c r="J266" i="42"/>
  <c r="I266" i="42"/>
  <c r="H266" i="42" s="1"/>
  <c r="G266" i="42"/>
  <c r="F266" i="42"/>
  <c r="E266" i="42"/>
  <c r="D266" i="42"/>
  <c r="C266" i="42"/>
  <c r="H265" i="42"/>
  <c r="C265" i="42"/>
  <c r="H264" i="42"/>
  <c r="C264" i="42"/>
  <c r="H263" i="42"/>
  <c r="C263" i="42"/>
  <c r="L262" i="42"/>
  <c r="K262" i="42"/>
  <c r="J262" i="42"/>
  <c r="I262" i="42"/>
  <c r="H262" i="42" s="1"/>
  <c r="G262" i="42"/>
  <c r="F262" i="42"/>
  <c r="E262" i="42"/>
  <c r="D262" i="42"/>
  <c r="C262" i="42"/>
  <c r="H261" i="42"/>
  <c r="C261" i="42"/>
  <c r="H260" i="42"/>
  <c r="C260" i="42"/>
  <c r="H259" i="42"/>
  <c r="C259" i="42"/>
  <c r="L258" i="42"/>
  <c r="K258" i="42"/>
  <c r="J258" i="42"/>
  <c r="I258" i="42"/>
  <c r="H258" i="42" s="1"/>
  <c r="G258" i="42"/>
  <c r="F258" i="42"/>
  <c r="E258" i="42"/>
  <c r="D258" i="42"/>
  <c r="C258" i="42"/>
  <c r="L257" i="42"/>
  <c r="K257" i="42"/>
  <c r="J257" i="42"/>
  <c r="I257" i="42"/>
  <c r="H257" i="42" s="1"/>
  <c r="G257" i="42"/>
  <c r="F257" i="42"/>
  <c r="E257" i="42"/>
  <c r="D257" i="42"/>
  <c r="C257" i="42"/>
  <c r="H256" i="42"/>
  <c r="C256" i="42"/>
  <c r="H255" i="42"/>
  <c r="C255" i="42"/>
  <c r="H254" i="42"/>
  <c r="C254" i="42"/>
  <c r="H253" i="42"/>
  <c r="C253" i="42"/>
  <c r="H252" i="42"/>
  <c r="C252" i="42"/>
  <c r="L251" i="42"/>
  <c r="K251" i="42"/>
  <c r="J251" i="42"/>
  <c r="I251" i="42"/>
  <c r="H251" i="42" s="1"/>
  <c r="G251" i="42"/>
  <c r="F251" i="42"/>
  <c r="E251" i="42"/>
  <c r="D251" i="42"/>
  <c r="C251" i="42"/>
  <c r="L250" i="42"/>
  <c r="K250" i="42"/>
  <c r="J250" i="42"/>
  <c r="I250" i="42"/>
  <c r="H250" i="42" s="1"/>
  <c r="G250" i="42"/>
  <c r="F250" i="42"/>
  <c r="E250" i="42"/>
  <c r="D250" i="42"/>
  <c r="C250" i="42"/>
  <c r="H249" i="42"/>
  <c r="C249" i="42"/>
  <c r="H248" i="42"/>
  <c r="C248" i="42"/>
  <c r="H247" i="42"/>
  <c r="C247" i="42"/>
  <c r="H246" i="42"/>
  <c r="C246" i="42"/>
  <c r="L245" i="42"/>
  <c r="K245" i="42"/>
  <c r="J245" i="42"/>
  <c r="I245" i="42"/>
  <c r="H245" i="42" s="1"/>
  <c r="G245" i="42"/>
  <c r="F245" i="42"/>
  <c r="E245" i="42"/>
  <c r="D245" i="42"/>
  <c r="C245" i="42"/>
  <c r="H244" i="42"/>
  <c r="C244" i="42"/>
  <c r="H243" i="42"/>
  <c r="C243" i="42"/>
  <c r="H242" i="42"/>
  <c r="C242" i="42"/>
  <c r="H241" i="42"/>
  <c r="C241" i="42"/>
  <c r="H240" i="42"/>
  <c r="C240" i="42"/>
  <c r="H239" i="42"/>
  <c r="C239" i="42"/>
  <c r="H238" i="42"/>
  <c r="C238" i="42"/>
  <c r="L237" i="42"/>
  <c r="K237" i="42"/>
  <c r="J237" i="42"/>
  <c r="I237" i="42"/>
  <c r="H237" i="42" s="1"/>
  <c r="G237" i="42"/>
  <c r="F237" i="42"/>
  <c r="E237" i="42"/>
  <c r="D237" i="42"/>
  <c r="C237" i="42"/>
  <c r="H236" i="42"/>
  <c r="C236" i="42"/>
  <c r="H235" i="42"/>
  <c r="C235" i="42"/>
  <c r="L234" i="42"/>
  <c r="K234" i="42"/>
  <c r="J234" i="42"/>
  <c r="I234" i="42"/>
  <c r="H234" i="42" s="1"/>
  <c r="G234" i="42"/>
  <c r="F234" i="42"/>
  <c r="E234" i="42"/>
  <c r="D234" i="42"/>
  <c r="C234" i="42"/>
  <c r="H233" i="42"/>
  <c r="C233" i="42"/>
  <c r="L232" i="42"/>
  <c r="K232" i="42"/>
  <c r="J232" i="42"/>
  <c r="I232" i="42"/>
  <c r="H232" i="42" s="1"/>
  <c r="G232" i="42"/>
  <c r="F232" i="42"/>
  <c r="E232" i="42"/>
  <c r="D232" i="42"/>
  <c r="C232" i="42"/>
  <c r="L231" i="42"/>
  <c r="K231" i="42"/>
  <c r="J231" i="42"/>
  <c r="I231" i="42"/>
  <c r="H231" i="42"/>
  <c r="G231" i="42"/>
  <c r="F231" i="42"/>
  <c r="E231" i="42"/>
  <c r="D231" i="42"/>
  <c r="C231" i="42" s="1"/>
  <c r="H230" i="42"/>
  <c r="C230" i="42"/>
  <c r="L229" i="42"/>
  <c r="K229" i="42"/>
  <c r="J229" i="42"/>
  <c r="I229" i="42"/>
  <c r="H229" i="42" s="1"/>
  <c r="G229" i="42"/>
  <c r="F229" i="42"/>
  <c r="E229" i="42"/>
  <c r="D229" i="42"/>
  <c r="C229" i="42"/>
  <c r="H228" i="42"/>
  <c r="C228" i="42"/>
  <c r="L227" i="42"/>
  <c r="K227" i="42"/>
  <c r="J227" i="42"/>
  <c r="I227" i="42"/>
  <c r="H227" i="42" s="1"/>
  <c r="G227" i="42"/>
  <c r="F227" i="42"/>
  <c r="E227" i="42"/>
  <c r="D227" i="42"/>
  <c r="C227" i="42"/>
  <c r="H226" i="42"/>
  <c r="C226" i="42"/>
  <c r="H225" i="42"/>
  <c r="C225" i="42"/>
  <c r="L224" i="42"/>
  <c r="K224" i="42"/>
  <c r="J224" i="42"/>
  <c r="I224" i="42"/>
  <c r="H224" i="42" s="1"/>
  <c r="G224" i="42"/>
  <c r="F224" i="42"/>
  <c r="E224" i="42"/>
  <c r="D224" i="42"/>
  <c r="C224" i="42"/>
  <c r="H223" i="42"/>
  <c r="C223" i="42"/>
  <c r="H222" i="42"/>
  <c r="C222" i="42"/>
  <c r="H221" i="42"/>
  <c r="C221" i="42"/>
  <c r="H220" i="42"/>
  <c r="C220" i="42"/>
  <c r="H219" i="42"/>
  <c r="C219" i="42"/>
  <c r="H218" i="42"/>
  <c r="C218" i="42"/>
  <c r="H217" i="42"/>
  <c r="C217" i="42"/>
  <c r="H216" i="42"/>
  <c r="C216" i="42"/>
  <c r="H215" i="42"/>
  <c r="C215" i="42"/>
  <c r="H214" i="42"/>
  <c r="C214" i="42"/>
  <c r="L213" i="42"/>
  <c r="K213" i="42"/>
  <c r="J213" i="42"/>
  <c r="I213" i="42"/>
  <c r="H213" i="42" s="1"/>
  <c r="G213" i="42"/>
  <c r="F213" i="42"/>
  <c r="E213" i="42"/>
  <c r="D213" i="42"/>
  <c r="C213" i="42"/>
  <c r="H212" i="42"/>
  <c r="C212" i="42"/>
  <c r="H211" i="42"/>
  <c r="C211" i="42"/>
  <c r="H210" i="42"/>
  <c r="C210" i="42"/>
  <c r="H209" i="42"/>
  <c r="C209" i="42"/>
  <c r="H208" i="42"/>
  <c r="C208" i="42"/>
  <c r="H207" i="42"/>
  <c r="C207" i="42"/>
  <c r="H206" i="42"/>
  <c r="C206" i="42"/>
  <c r="H205" i="42"/>
  <c r="C205" i="42"/>
  <c r="H204" i="42"/>
  <c r="C204" i="42"/>
  <c r="H203" i="42"/>
  <c r="C203" i="42"/>
  <c r="L202" i="42"/>
  <c r="K202" i="42"/>
  <c r="J202" i="42"/>
  <c r="I202" i="42"/>
  <c r="H202" i="42" s="1"/>
  <c r="G202" i="42"/>
  <c r="F202" i="42"/>
  <c r="E202" i="42"/>
  <c r="D202" i="42"/>
  <c r="C202" i="42"/>
  <c r="L201" i="42"/>
  <c r="K201" i="42"/>
  <c r="J201" i="42"/>
  <c r="I201" i="42"/>
  <c r="H201" i="42" s="1"/>
  <c r="G201" i="42"/>
  <c r="F201" i="42"/>
  <c r="E201" i="42"/>
  <c r="D201" i="42"/>
  <c r="C201" i="42" s="1"/>
  <c r="H200" i="42"/>
  <c r="C200" i="42"/>
  <c r="H199" i="42"/>
  <c r="C199" i="42"/>
  <c r="H198" i="42"/>
  <c r="C198" i="42"/>
  <c r="H197" i="42"/>
  <c r="C197" i="42"/>
  <c r="H196" i="42"/>
  <c r="C196" i="42"/>
  <c r="L195" i="42"/>
  <c r="K195" i="42"/>
  <c r="J195" i="42"/>
  <c r="I195" i="42"/>
  <c r="H195" i="42"/>
  <c r="G195" i="42"/>
  <c r="F195" i="42"/>
  <c r="E195" i="42"/>
  <c r="D195" i="42"/>
  <c r="C195" i="42"/>
  <c r="H194" i="42"/>
  <c r="C194" i="42"/>
  <c r="L193" i="42"/>
  <c r="K193" i="42"/>
  <c r="J193" i="42"/>
  <c r="I193" i="42"/>
  <c r="H193" i="42" s="1"/>
  <c r="G193" i="42"/>
  <c r="F193" i="42"/>
  <c r="E193" i="42"/>
  <c r="D193" i="42"/>
  <c r="C193" i="42"/>
  <c r="L192" i="42"/>
  <c r="K192" i="42"/>
  <c r="J192" i="42"/>
  <c r="I192" i="42"/>
  <c r="H192" i="42" s="1"/>
  <c r="G192" i="42"/>
  <c r="F192" i="42"/>
  <c r="E192" i="42"/>
  <c r="D192" i="42"/>
  <c r="C192" i="42"/>
  <c r="L191" i="42"/>
  <c r="K191" i="42"/>
  <c r="J191" i="42"/>
  <c r="I191" i="42"/>
  <c r="H191" i="42"/>
  <c r="G191" i="42"/>
  <c r="F191" i="42"/>
  <c r="E191" i="42"/>
  <c r="D191" i="42"/>
  <c r="C191" i="42" s="1"/>
  <c r="H190" i="42"/>
  <c r="C190" i="42"/>
  <c r="L189" i="42"/>
  <c r="K189" i="42"/>
  <c r="J189" i="42"/>
  <c r="I189" i="42"/>
  <c r="H189" i="42"/>
  <c r="G189" i="42"/>
  <c r="F189" i="42"/>
  <c r="E189" i="42"/>
  <c r="D189" i="42"/>
  <c r="C189" i="42" s="1"/>
  <c r="L188" i="42"/>
  <c r="K188" i="42"/>
  <c r="J188" i="42"/>
  <c r="I188" i="42"/>
  <c r="H188" i="42"/>
  <c r="G188" i="42"/>
  <c r="F188" i="42"/>
  <c r="E188" i="42"/>
  <c r="D188" i="42"/>
  <c r="C188" i="42" s="1"/>
  <c r="H187" i="42"/>
  <c r="C187" i="42"/>
  <c r="H186" i="42"/>
  <c r="C186" i="42"/>
  <c r="L185" i="42"/>
  <c r="K185" i="42"/>
  <c r="J185" i="42"/>
  <c r="I185" i="42"/>
  <c r="H185" i="42"/>
  <c r="G185" i="42"/>
  <c r="F185" i="42"/>
  <c r="E185" i="42"/>
  <c r="D185" i="42"/>
  <c r="C185" i="42" s="1"/>
  <c r="L184" i="42"/>
  <c r="K184" i="42"/>
  <c r="J184" i="42"/>
  <c r="I184" i="42"/>
  <c r="H184" i="42"/>
  <c r="G184" i="42"/>
  <c r="F184" i="42"/>
  <c r="E184" i="42"/>
  <c r="D184" i="42"/>
  <c r="C184" i="42" s="1"/>
  <c r="H183" i="42"/>
  <c r="C183" i="42"/>
  <c r="H182" i="42"/>
  <c r="C182" i="42"/>
  <c r="L181" i="42"/>
  <c r="K181" i="42"/>
  <c r="J181" i="42"/>
  <c r="I181" i="42"/>
  <c r="H181" i="42"/>
  <c r="G181" i="42"/>
  <c r="F181" i="42"/>
  <c r="E181" i="42"/>
  <c r="D181" i="42"/>
  <c r="C181" i="42" s="1"/>
  <c r="H180" i="42"/>
  <c r="C180" i="42"/>
  <c r="H179" i="42"/>
  <c r="C179" i="42"/>
  <c r="H178" i="42"/>
  <c r="C178" i="42"/>
  <c r="H177" i="42"/>
  <c r="C177" i="42"/>
  <c r="L176" i="42"/>
  <c r="K176" i="42"/>
  <c r="J176" i="42"/>
  <c r="I176" i="42"/>
  <c r="H176" i="42"/>
  <c r="G176" i="42"/>
  <c r="F176" i="42"/>
  <c r="E176" i="42"/>
  <c r="D176" i="42"/>
  <c r="C176" i="42" s="1"/>
  <c r="H175" i="42"/>
  <c r="C175" i="42"/>
  <c r="H174" i="42"/>
  <c r="C174" i="42"/>
  <c r="H173" i="42"/>
  <c r="C173" i="42"/>
  <c r="L172" i="42"/>
  <c r="K172" i="42"/>
  <c r="J172" i="42"/>
  <c r="I172" i="42"/>
  <c r="H172" i="42"/>
  <c r="G172" i="42"/>
  <c r="F172" i="42"/>
  <c r="E172" i="42"/>
  <c r="D172" i="42"/>
  <c r="C172" i="42" s="1"/>
  <c r="L171" i="42"/>
  <c r="K171" i="42"/>
  <c r="J171" i="42"/>
  <c r="I171" i="42"/>
  <c r="H171" i="42"/>
  <c r="G171" i="42"/>
  <c r="F171" i="42"/>
  <c r="E171" i="42"/>
  <c r="D171" i="42"/>
  <c r="C171" i="42"/>
  <c r="L170" i="42"/>
  <c r="K170" i="42"/>
  <c r="J170" i="42"/>
  <c r="I170" i="42"/>
  <c r="H170" i="42" s="1"/>
  <c r="G170" i="42"/>
  <c r="F170" i="42"/>
  <c r="E170" i="42"/>
  <c r="D170" i="42"/>
  <c r="C170" i="42"/>
  <c r="H169" i="42"/>
  <c r="C169" i="42"/>
  <c r="H168" i="42"/>
  <c r="C168" i="42"/>
  <c r="H167" i="42"/>
  <c r="C167" i="42"/>
  <c r="H166" i="42"/>
  <c r="C166" i="42"/>
  <c r="H165" i="42"/>
  <c r="C165" i="42"/>
  <c r="H164" i="42"/>
  <c r="C164" i="42"/>
  <c r="L163" i="42"/>
  <c r="K163" i="42"/>
  <c r="J163" i="42"/>
  <c r="I163" i="42"/>
  <c r="H163" i="42" s="1"/>
  <c r="G163" i="42"/>
  <c r="F163" i="42"/>
  <c r="E163" i="42"/>
  <c r="D163" i="42"/>
  <c r="C163" i="42"/>
  <c r="L162" i="42"/>
  <c r="K162" i="42"/>
  <c r="J162" i="42"/>
  <c r="I162" i="42"/>
  <c r="H162" i="42" s="1"/>
  <c r="G162" i="42"/>
  <c r="F162" i="42"/>
  <c r="E162" i="42"/>
  <c r="D162" i="42"/>
  <c r="C162" i="42"/>
  <c r="H161" i="42"/>
  <c r="C161" i="42"/>
  <c r="H160" i="42"/>
  <c r="C160" i="42"/>
  <c r="H159" i="42"/>
  <c r="C159" i="42"/>
  <c r="H158" i="42"/>
  <c r="C158" i="42"/>
  <c r="L157" i="42"/>
  <c r="K157" i="42"/>
  <c r="J157" i="42"/>
  <c r="I157" i="42"/>
  <c r="H157" i="42" s="1"/>
  <c r="G157" i="42"/>
  <c r="F157" i="42"/>
  <c r="E157" i="42"/>
  <c r="D157" i="42"/>
  <c r="C157" i="42"/>
  <c r="H156" i="42"/>
  <c r="C156" i="42"/>
  <c r="H155" i="42"/>
  <c r="C155" i="42"/>
  <c r="H154" i="42"/>
  <c r="C154" i="42"/>
  <c r="H153" i="42"/>
  <c r="C153" i="42"/>
  <c r="H152" i="42"/>
  <c r="C152" i="42"/>
  <c r="H151" i="42"/>
  <c r="C151" i="42"/>
  <c r="H150" i="42"/>
  <c r="C150" i="42"/>
  <c r="H149" i="42"/>
  <c r="C149" i="42"/>
  <c r="L148" i="42"/>
  <c r="K148" i="42"/>
  <c r="J148" i="42"/>
  <c r="I148" i="42"/>
  <c r="H148" i="42" s="1"/>
  <c r="G148" i="42"/>
  <c r="F148" i="42"/>
  <c r="E148" i="42"/>
  <c r="D148" i="42"/>
  <c r="C148" i="42"/>
  <c r="H147" i="42"/>
  <c r="C147" i="42"/>
  <c r="H146" i="42"/>
  <c r="C146" i="42"/>
  <c r="H145" i="42"/>
  <c r="C145" i="42"/>
  <c r="H144" i="42"/>
  <c r="C144" i="42"/>
  <c r="H143" i="42"/>
  <c r="C143" i="42"/>
  <c r="H142" i="42"/>
  <c r="C142" i="42"/>
  <c r="L141" i="42"/>
  <c r="K141" i="42"/>
  <c r="J141" i="42"/>
  <c r="I141" i="42"/>
  <c r="H141" i="42" s="1"/>
  <c r="G141" i="42"/>
  <c r="F141" i="42"/>
  <c r="E141" i="42"/>
  <c r="D141" i="42"/>
  <c r="C141" i="42"/>
  <c r="H140" i="42"/>
  <c r="C140" i="42"/>
  <c r="H139" i="42"/>
  <c r="C139" i="42"/>
  <c r="L138" i="42"/>
  <c r="K138" i="42"/>
  <c r="J138" i="42"/>
  <c r="I138" i="42"/>
  <c r="H138" i="42" s="1"/>
  <c r="G138" i="42"/>
  <c r="F138" i="42"/>
  <c r="E138" i="42"/>
  <c r="D138" i="42"/>
  <c r="C138" i="42"/>
  <c r="H137" i="42"/>
  <c r="C137" i="42"/>
  <c r="H136" i="42"/>
  <c r="C136" i="42"/>
  <c r="H135" i="42"/>
  <c r="C135" i="42"/>
  <c r="H134" i="42"/>
  <c r="C134" i="42"/>
  <c r="L133" i="42"/>
  <c r="K133" i="42"/>
  <c r="J133" i="42"/>
  <c r="I133" i="42"/>
  <c r="H133" i="42" s="1"/>
  <c r="G133" i="42"/>
  <c r="F133" i="42"/>
  <c r="E133" i="42"/>
  <c r="D133" i="42"/>
  <c r="C133" i="42"/>
  <c r="H132" i="42"/>
  <c r="C132" i="42"/>
  <c r="H131" i="42"/>
  <c r="C131" i="42"/>
  <c r="H130" i="42"/>
  <c r="C130" i="42"/>
  <c r="L129" i="42"/>
  <c r="K129" i="42"/>
  <c r="J129" i="42"/>
  <c r="I129" i="42"/>
  <c r="H129" i="42" s="1"/>
  <c r="G129" i="42"/>
  <c r="F129" i="42"/>
  <c r="E129" i="42"/>
  <c r="D129" i="42"/>
  <c r="C129" i="42"/>
  <c r="L128" i="42"/>
  <c r="K128" i="42"/>
  <c r="J128" i="42"/>
  <c r="I128" i="42"/>
  <c r="H128" i="42" s="1"/>
  <c r="G128" i="42"/>
  <c r="F128" i="42"/>
  <c r="E128" i="42"/>
  <c r="D128" i="42"/>
  <c r="C128" i="42" s="1"/>
  <c r="H127" i="42"/>
  <c r="C127" i="42"/>
  <c r="L126" i="42"/>
  <c r="K126" i="42"/>
  <c r="J126" i="42"/>
  <c r="I126" i="42"/>
  <c r="H126" i="42"/>
  <c r="G126" i="42"/>
  <c r="F126" i="42"/>
  <c r="E126" i="42"/>
  <c r="D126" i="42"/>
  <c r="C126" i="42"/>
  <c r="H125" i="42"/>
  <c r="C125" i="42"/>
  <c r="H124" i="42"/>
  <c r="C124" i="42"/>
  <c r="H123" i="42"/>
  <c r="C123" i="42"/>
  <c r="H122" i="42"/>
  <c r="C122" i="42"/>
  <c r="H121" i="42"/>
  <c r="C121" i="42"/>
  <c r="L120" i="42"/>
  <c r="K120" i="42"/>
  <c r="J120" i="42"/>
  <c r="I120" i="42"/>
  <c r="H120" i="42" s="1"/>
  <c r="G120" i="42"/>
  <c r="F120" i="42"/>
  <c r="E120" i="42"/>
  <c r="D120" i="42"/>
  <c r="C120" i="42"/>
  <c r="H119" i="42"/>
  <c r="C119" i="42"/>
  <c r="H118" i="42"/>
  <c r="C118" i="42"/>
  <c r="H117" i="42"/>
  <c r="C117" i="42"/>
  <c r="H116" i="42"/>
  <c r="C116" i="42"/>
  <c r="H115" i="42"/>
  <c r="C115" i="42"/>
  <c r="L114" i="42"/>
  <c r="K114" i="42"/>
  <c r="J114" i="42"/>
  <c r="I114" i="42"/>
  <c r="H114" i="42" s="1"/>
  <c r="G114" i="42"/>
  <c r="F114" i="42"/>
  <c r="E114" i="42"/>
  <c r="D114" i="42"/>
  <c r="C114" i="42"/>
  <c r="H113" i="42"/>
  <c r="C113" i="42"/>
  <c r="H112" i="42"/>
  <c r="C112" i="42"/>
  <c r="H111" i="42"/>
  <c r="C111" i="42"/>
  <c r="L110" i="42"/>
  <c r="K110" i="42"/>
  <c r="J110" i="42"/>
  <c r="I110" i="42"/>
  <c r="H110" i="42" s="1"/>
  <c r="G110" i="42"/>
  <c r="F110" i="42"/>
  <c r="E110" i="42"/>
  <c r="D110" i="42"/>
  <c r="C110" i="42"/>
  <c r="H109" i="42"/>
  <c r="C109" i="42"/>
  <c r="H108" i="42"/>
  <c r="C108" i="42"/>
  <c r="H107" i="42"/>
  <c r="C107" i="42"/>
  <c r="H106" i="42"/>
  <c r="C106" i="42"/>
  <c r="H105" i="42"/>
  <c r="C105" i="42"/>
  <c r="H104" i="42"/>
  <c r="C104" i="42"/>
  <c r="H103" i="42"/>
  <c r="C103" i="42"/>
  <c r="H102" i="42"/>
  <c r="C102" i="42"/>
  <c r="L101" i="42"/>
  <c r="K101" i="42"/>
  <c r="J101" i="42"/>
  <c r="I101" i="42"/>
  <c r="H101" i="42" s="1"/>
  <c r="G101" i="42"/>
  <c r="F101" i="42"/>
  <c r="E101" i="42"/>
  <c r="D101" i="42"/>
  <c r="C101" i="42"/>
  <c r="H100" i="42"/>
  <c r="C100" i="42"/>
  <c r="H99" i="42"/>
  <c r="C99" i="42"/>
  <c r="H98" i="42"/>
  <c r="C98" i="42"/>
  <c r="H97" i="42"/>
  <c r="C97" i="42"/>
  <c r="H96" i="42"/>
  <c r="C96" i="42"/>
  <c r="H95" i="42"/>
  <c r="C95" i="42"/>
  <c r="H94" i="42"/>
  <c r="C94" i="42"/>
  <c r="L93" i="42"/>
  <c r="K93" i="42"/>
  <c r="J93" i="42"/>
  <c r="I93" i="42"/>
  <c r="H93" i="42" s="1"/>
  <c r="G93" i="42"/>
  <c r="F93" i="42"/>
  <c r="E93" i="42"/>
  <c r="D93" i="42"/>
  <c r="C93" i="42"/>
  <c r="H92" i="42"/>
  <c r="C92" i="42"/>
  <c r="H91" i="42"/>
  <c r="C91" i="42"/>
  <c r="H90" i="42"/>
  <c r="C90" i="42"/>
  <c r="H89" i="42"/>
  <c r="C89" i="42"/>
  <c r="H88" i="42"/>
  <c r="C88" i="42"/>
  <c r="L87" i="42"/>
  <c r="K87" i="42"/>
  <c r="J87" i="42"/>
  <c r="I87" i="42"/>
  <c r="H87" i="42" s="1"/>
  <c r="G87" i="42"/>
  <c r="F87" i="42"/>
  <c r="E87" i="42"/>
  <c r="D87" i="42"/>
  <c r="C87" i="42"/>
  <c r="H86" i="42"/>
  <c r="C86" i="42"/>
  <c r="H85" i="42"/>
  <c r="C85" i="42"/>
  <c r="H84" i="42"/>
  <c r="C84" i="42"/>
  <c r="H83" i="42"/>
  <c r="C83" i="42"/>
  <c r="L82" i="42"/>
  <c r="K82" i="42"/>
  <c r="J82" i="42"/>
  <c r="I82" i="42"/>
  <c r="H82" i="42" s="1"/>
  <c r="G82" i="42"/>
  <c r="F82" i="42"/>
  <c r="E82" i="42"/>
  <c r="D82" i="42"/>
  <c r="C82" i="42"/>
  <c r="L81" i="42"/>
  <c r="K81" i="42"/>
  <c r="J81" i="42"/>
  <c r="I81" i="42"/>
  <c r="H81" i="42" s="1"/>
  <c r="G81" i="42"/>
  <c r="F81" i="42"/>
  <c r="E81" i="42"/>
  <c r="D81" i="42"/>
  <c r="C81" i="42"/>
  <c r="H80" i="42"/>
  <c r="C80" i="42"/>
  <c r="H79" i="42"/>
  <c r="C79" i="42"/>
  <c r="L78" i="42"/>
  <c r="K78" i="42"/>
  <c r="J78" i="42"/>
  <c r="I78" i="42"/>
  <c r="H78" i="42" s="1"/>
  <c r="G78" i="42"/>
  <c r="F78" i="42"/>
  <c r="E78" i="42"/>
  <c r="D78" i="42"/>
  <c r="C78" i="42"/>
  <c r="H77" i="42"/>
  <c r="C77" i="42"/>
  <c r="H76" i="42"/>
  <c r="C76" i="42"/>
  <c r="L75" i="42"/>
  <c r="K75" i="42"/>
  <c r="J75" i="42"/>
  <c r="I75" i="42"/>
  <c r="H75" i="42" s="1"/>
  <c r="G75" i="42"/>
  <c r="F75" i="42"/>
  <c r="E75" i="42"/>
  <c r="D75" i="42"/>
  <c r="C75" i="42"/>
  <c r="L74" i="42"/>
  <c r="K74" i="42"/>
  <c r="J74" i="42"/>
  <c r="I74" i="42"/>
  <c r="H74" i="42" s="1"/>
  <c r="G74" i="42"/>
  <c r="F74" i="42"/>
  <c r="E74" i="42"/>
  <c r="D74" i="42"/>
  <c r="C74" i="42"/>
  <c r="L73" i="42"/>
  <c r="K73" i="42"/>
  <c r="J73" i="42"/>
  <c r="I73" i="42"/>
  <c r="H73" i="42" s="1"/>
  <c r="G73" i="42"/>
  <c r="F73" i="42"/>
  <c r="E73" i="42"/>
  <c r="D73" i="42"/>
  <c r="C73" i="42"/>
  <c r="H72" i="42"/>
  <c r="C72" i="42"/>
  <c r="H71" i="42"/>
  <c r="C71" i="42"/>
  <c r="H70" i="42"/>
  <c r="C70" i="42"/>
  <c r="H69" i="42"/>
  <c r="C69" i="42"/>
  <c r="L68" i="42"/>
  <c r="K68" i="42"/>
  <c r="J68" i="42"/>
  <c r="I68" i="42"/>
  <c r="H68" i="42" s="1"/>
  <c r="G68" i="42"/>
  <c r="F68" i="42"/>
  <c r="E68" i="42"/>
  <c r="D68" i="42"/>
  <c r="C68" i="42"/>
  <c r="H67" i="42"/>
  <c r="C67" i="42"/>
  <c r="L66" i="42"/>
  <c r="K66" i="42"/>
  <c r="J66" i="42"/>
  <c r="I66" i="42"/>
  <c r="H66" i="42" s="1"/>
  <c r="G66" i="42"/>
  <c r="F66" i="42"/>
  <c r="E66" i="42"/>
  <c r="D66" i="42"/>
  <c r="C66" i="42"/>
  <c r="H65" i="42"/>
  <c r="C65" i="42"/>
  <c r="H64" i="42"/>
  <c r="C64" i="42"/>
  <c r="H63" i="42"/>
  <c r="C63" i="42"/>
  <c r="H62" i="42"/>
  <c r="C62" i="42"/>
  <c r="H61" i="42"/>
  <c r="C61" i="42"/>
  <c r="H60" i="42"/>
  <c r="C60" i="42"/>
  <c r="H59" i="42"/>
  <c r="C59" i="42"/>
  <c r="H58" i="42"/>
  <c r="C58" i="42"/>
  <c r="L57" i="42"/>
  <c r="K57" i="42"/>
  <c r="J57" i="42"/>
  <c r="I57" i="42"/>
  <c r="H57" i="42" s="1"/>
  <c r="G57" i="42"/>
  <c r="F57" i="42"/>
  <c r="E57" i="42"/>
  <c r="D57" i="42"/>
  <c r="C57" i="42"/>
  <c r="H56" i="42"/>
  <c r="C56" i="42"/>
  <c r="H55" i="42"/>
  <c r="C55" i="42"/>
  <c r="L54" i="42"/>
  <c r="K54" i="42"/>
  <c r="J54" i="42"/>
  <c r="I54" i="42"/>
  <c r="H54" i="42" s="1"/>
  <c r="G54" i="42"/>
  <c r="F54" i="42"/>
  <c r="E54" i="42"/>
  <c r="D54" i="42"/>
  <c r="C54" i="42"/>
  <c r="L53" i="42"/>
  <c r="K53" i="42"/>
  <c r="J53" i="42"/>
  <c r="I53" i="42"/>
  <c r="H53" i="42" s="1"/>
  <c r="G53" i="42"/>
  <c r="F53" i="42"/>
  <c r="E53" i="42"/>
  <c r="D53" i="42"/>
  <c r="C53" i="42"/>
  <c r="L52" i="42"/>
  <c r="K52" i="42"/>
  <c r="J52" i="42"/>
  <c r="I52" i="42"/>
  <c r="H52" i="42" s="1"/>
  <c r="G52" i="42"/>
  <c r="F52" i="42"/>
  <c r="E52" i="42"/>
  <c r="D52" i="42"/>
  <c r="C52" i="42"/>
  <c r="L51" i="42"/>
  <c r="K51" i="42"/>
  <c r="J51" i="42"/>
  <c r="I51" i="42"/>
  <c r="H51" i="42" s="1"/>
  <c r="G51" i="42"/>
  <c r="F51" i="42"/>
  <c r="E51" i="42"/>
  <c r="D51" i="42"/>
  <c r="C51" i="42"/>
  <c r="L50" i="42"/>
  <c r="K50" i="42"/>
  <c r="J50" i="42"/>
  <c r="J300" i="42" s="1"/>
  <c r="I50" i="42"/>
  <c r="H50" i="42" s="1"/>
  <c r="G50" i="42"/>
  <c r="F50" i="42"/>
  <c r="E50" i="42"/>
  <c r="E300" i="42" s="1"/>
  <c r="D50" i="42"/>
  <c r="D300" i="42" s="1"/>
  <c r="C50" i="42"/>
  <c r="L49" i="42"/>
  <c r="K49" i="42"/>
  <c r="J49" i="42"/>
  <c r="I49" i="42"/>
  <c r="H49" i="42" s="1"/>
  <c r="G49" i="42"/>
  <c r="F49" i="42"/>
  <c r="E49" i="42"/>
  <c r="D49" i="42"/>
  <c r="C49" i="42"/>
  <c r="H46" i="42"/>
  <c r="C46" i="42"/>
  <c r="H45" i="42"/>
  <c r="C45" i="42"/>
  <c r="L44" i="42"/>
  <c r="L300" i="42" s="1"/>
  <c r="H44" i="42"/>
  <c r="G44" i="42"/>
  <c r="G300" i="42" s="1"/>
  <c r="C44" i="42"/>
  <c r="H43" i="42"/>
  <c r="C43" i="42"/>
  <c r="I42" i="42"/>
  <c r="H42" i="42"/>
  <c r="D42" i="42"/>
  <c r="C42" i="42"/>
  <c r="H41" i="42"/>
  <c r="C41" i="42"/>
  <c r="H40" i="42"/>
  <c r="C40" i="42"/>
  <c r="H39" i="42"/>
  <c r="C39" i="42"/>
  <c r="H38" i="42"/>
  <c r="C38" i="42"/>
  <c r="K37" i="42"/>
  <c r="H37" i="42"/>
  <c r="F37" i="42"/>
  <c r="C37" i="42"/>
  <c r="H36" i="42"/>
  <c r="C36" i="42"/>
  <c r="H35" i="42"/>
  <c r="C35" i="42"/>
  <c r="K34" i="42"/>
  <c r="H34" i="42"/>
  <c r="F34" i="42"/>
  <c r="C34" i="42"/>
  <c r="H33" i="42"/>
  <c r="C33" i="42"/>
  <c r="K32" i="42"/>
  <c r="H32" i="42"/>
  <c r="F32" i="42"/>
  <c r="C32" i="42"/>
  <c r="H31" i="42"/>
  <c r="C31" i="42"/>
  <c r="H30" i="42"/>
  <c r="C30" i="42"/>
  <c r="H29" i="42"/>
  <c r="C29" i="42"/>
  <c r="K28" i="42"/>
  <c r="H28" i="42"/>
  <c r="F28" i="42"/>
  <c r="C28" i="42"/>
  <c r="K27" i="42"/>
  <c r="K300" i="42" s="1"/>
  <c r="H27" i="42"/>
  <c r="F27" i="42"/>
  <c r="F300" i="42" s="1"/>
  <c r="C27" i="42"/>
  <c r="H26" i="42"/>
  <c r="C26" i="42"/>
  <c r="I25" i="42"/>
  <c r="H25" i="42"/>
  <c r="D25" i="42"/>
  <c r="C25" i="42"/>
  <c r="H24" i="42"/>
  <c r="C24" i="42"/>
  <c r="H23" i="42"/>
  <c r="C23" i="42"/>
  <c r="L22" i="42"/>
  <c r="L303" i="42" s="1"/>
  <c r="L302" i="42" s="1"/>
  <c r="K22" i="42"/>
  <c r="K303" i="42" s="1"/>
  <c r="K302" i="42" s="1"/>
  <c r="J22" i="42"/>
  <c r="J303" i="42" s="1"/>
  <c r="J302" i="42" s="1"/>
  <c r="I22" i="42"/>
  <c r="H22" i="42" s="1"/>
  <c r="H303" i="42" s="1"/>
  <c r="H302" i="42" s="1"/>
  <c r="G22" i="42"/>
  <c r="G303" i="42" s="1"/>
  <c r="G302" i="42" s="1"/>
  <c r="F22" i="42"/>
  <c r="F303" i="42" s="1"/>
  <c r="F302" i="42" s="1"/>
  <c r="E22" i="42"/>
  <c r="E303" i="42" s="1"/>
  <c r="E302" i="42" s="1"/>
  <c r="D22" i="42"/>
  <c r="D303" i="42" s="1"/>
  <c r="D302" i="42" s="1"/>
  <c r="C22" i="42"/>
  <c r="C303" i="42" s="1"/>
  <c r="C302" i="42" s="1"/>
  <c r="L21" i="42"/>
  <c r="K21" i="42"/>
  <c r="J21" i="42"/>
  <c r="I21" i="42"/>
  <c r="H21" i="42" s="1"/>
  <c r="G21" i="42"/>
  <c r="F21" i="42"/>
  <c r="E21" i="42"/>
  <c r="D21" i="42"/>
  <c r="C21" i="42"/>
  <c r="H315" i="41"/>
  <c r="C315" i="41"/>
  <c r="H313" i="41"/>
  <c r="C313" i="41"/>
  <c r="H311" i="41"/>
  <c r="C311" i="41"/>
  <c r="H310" i="41"/>
  <c r="C310" i="41"/>
  <c r="H309" i="41"/>
  <c r="C309" i="41"/>
  <c r="H308" i="41"/>
  <c r="C308" i="41"/>
  <c r="H307" i="41"/>
  <c r="C307" i="41"/>
  <c r="H306" i="41"/>
  <c r="C306" i="41"/>
  <c r="L305" i="41"/>
  <c r="K305" i="41"/>
  <c r="J305" i="41"/>
  <c r="I305" i="41"/>
  <c r="H305" i="41"/>
  <c r="G305" i="41"/>
  <c r="F305" i="41"/>
  <c r="E305" i="41"/>
  <c r="D305" i="41"/>
  <c r="C305" i="41"/>
  <c r="H297" i="41"/>
  <c r="C297" i="41"/>
  <c r="H296" i="41"/>
  <c r="C296" i="41"/>
  <c r="L295" i="41"/>
  <c r="L298" i="41" s="1"/>
  <c r="K295" i="41"/>
  <c r="K298" i="41" s="1"/>
  <c r="J295" i="41"/>
  <c r="J298" i="41" s="1"/>
  <c r="I295" i="41"/>
  <c r="H295" i="41" s="1"/>
  <c r="G295" i="41"/>
  <c r="G298" i="41" s="1"/>
  <c r="F295" i="41"/>
  <c r="F298" i="41" s="1"/>
  <c r="E295" i="41"/>
  <c r="E298" i="41" s="1"/>
  <c r="D295" i="41"/>
  <c r="D298" i="41" s="1"/>
  <c r="C295" i="41"/>
  <c r="H294" i="41"/>
  <c r="C294" i="41"/>
  <c r="H293" i="41"/>
  <c r="C293" i="41"/>
  <c r="H292" i="41"/>
  <c r="C292" i="41"/>
  <c r="H291" i="41"/>
  <c r="C291" i="41"/>
  <c r="L290" i="41"/>
  <c r="K290" i="41"/>
  <c r="J290" i="41"/>
  <c r="I290" i="41"/>
  <c r="H290" i="41" s="1"/>
  <c r="G290" i="41"/>
  <c r="F290" i="41"/>
  <c r="E290" i="41"/>
  <c r="D290" i="41"/>
  <c r="C290" i="41"/>
  <c r="H289" i="41"/>
  <c r="C289" i="41"/>
  <c r="H288" i="41"/>
  <c r="C288" i="41"/>
  <c r="H287" i="41"/>
  <c r="C287" i="41"/>
  <c r="L286" i="41"/>
  <c r="K286" i="41"/>
  <c r="J286" i="41"/>
  <c r="I286" i="41"/>
  <c r="H286" i="41" s="1"/>
  <c r="G286" i="41"/>
  <c r="F286" i="41"/>
  <c r="E286" i="41"/>
  <c r="D286" i="41"/>
  <c r="C286" i="41"/>
  <c r="H285" i="41"/>
  <c r="C285" i="41"/>
  <c r="L284" i="41"/>
  <c r="K284" i="41"/>
  <c r="J284" i="41"/>
  <c r="I284" i="41"/>
  <c r="H284" i="41" s="1"/>
  <c r="G284" i="41"/>
  <c r="F284" i="41"/>
  <c r="E284" i="41"/>
  <c r="D284" i="41"/>
  <c r="C284" i="41"/>
  <c r="L283" i="41"/>
  <c r="K283" i="41"/>
  <c r="J283" i="41"/>
  <c r="I283" i="41"/>
  <c r="H283" i="41" s="1"/>
  <c r="G283" i="41"/>
  <c r="F283" i="41"/>
  <c r="E283" i="41"/>
  <c r="D283" i="41"/>
  <c r="C283" i="41"/>
  <c r="H282" i="41"/>
  <c r="C282" i="41"/>
  <c r="H281" i="41"/>
  <c r="C281" i="41"/>
  <c r="H280" i="41"/>
  <c r="C280" i="41"/>
  <c r="L279" i="41"/>
  <c r="K279" i="41"/>
  <c r="J279" i="41"/>
  <c r="I279" i="41"/>
  <c r="H279" i="41" s="1"/>
  <c r="G279" i="41"/>
  <c r="F279" i="41"/>
  <c r="E279" i="41"/>
  <c r="D279" i="41"/>
  <c r="C279" i="41"/>
  <c r="H278" i="41"/>
  <c r="C278" i="41"/>
  <c r="H277" i="41"/>
  <c r="C277" i="41"/>
  <c r="H276" i="41"/>
  <c r="C276" i="41"/>
  <c r="L275" i="41"/>
  <c r="K275" i="41"/>
  <c r="J275" i="41"/>
  <c r="I275" i="41"/>
  <c r="H275" i="41" s="1"/>
  <c r="G275" i="41"/>
  <c r="F275" i="41"/>
  <c r="E275" i="41"/>
  <c r="D275" i="41"/>
  <c r="C275" i="41"/>
  <c r="L274" i="41"/>
  <c r="K274" i="41"/>
  <c r="J274" i="41"/>
  <c r="I274" i="41"/>
  <c r="H274" i="41" s="1"/>
  <c r="G274" i="41"/>
  <c r="F274" i="41"/>
  <c r="E274" i="41"/>
  <c r="D274" i="41"/>
  <c r="C274" i="41"/>
  <c r="H273" i="41"/>
  <c r="C273" i="41"/>
  <c r="H272" i="41"/>
  <c r="C272" i="41"/>
  <c r="H271" i="41"/>
  <c r="C271" i="41"/>
  <c r="L270" i="41"/>
  <c r="K270" i="41"/>
  <c r="J270" i="41"/>
  <c r="I270" i="41"/>
  <c r="H270" i="41" s="1"/>
  <c r="G270" i="41"/>
  <c r="F270" i="41"/>
  <c r="E270" i="41"/>
  <c r="D270" i="41"/>
  <c r="C270" i="41"/>
  <c r="H269" i="41"/>
  <c r="C269" i="41"/>
  <c r="H268" i="41"/>
  <c r="C268" i="41"/>
  <c r="L267" i="41"/>
  <c r="K267" i="41"/>
  <c r="J267" i="41"/>
  <c r="I267" i="41"/>
  <c r="H267" i="41" s="1"/>
  <c r="G267" i="41"/>
  <c r="F267" i="41"/>
  <c r="E267" i="41"/>
  <c r="D267" i="41"/>
  <c r="C267" i="41"/>
  <c r="L266" i="41"/>
  <c r="K266" i="41"/>
  <c r="J266" i="41"/>
  <c r="I266" i="41"/>
  <c r="H266" i="41" s="1"/>
  <c r="G266" i="41"/>
  <c r="F266" i="41"/>
  <c r="E266" i="41"/>
  <c r="D266" i="41"/>
  <c r="C266" i="41"/>
  <c r="H265" i="41"/>
  <c r="C265" i="41"/>
  <c r="H264" i="41"/>
  <c r="C264" i="41"/>
  <c r="H263" i="41"/>
  <c r="C263" i="41"/>
  <c r="L262" i="41"/>
  <c r="K262" i="41"/>
  <c r="J262" i="41"/>
  <c r="I262" i="41"/>
  <c r="H262" i="41" s="1"/>
  <c r="G262" i="41"/>
  <c r="F262" i="41"/>
  <c r="E262" i="41"/>
  <c r="D262" i="41"/>
  <c r="C262" i="41"/>
  <c r="H261" i="41"/>
  <c r="C261" i="41"/>
  <c r="H260" i="41"/>
  <c r="C260" i="41"/>
  <c r="H259" i="41"/>
  <c r="C259" i="41"/>
  <c r="L258" i="41"/>
  <c r="K258" i="41"/>
  <c r="J258" i="41"/>
  <c r="I258" i="41"/>
  <c r="H258" i="41" s="1"/>
  <c r="G258" i="41"/>
  <c r="F258" i="41"/>
  <c r="E258" i="41"/>
  <c r="D258" i="41"/>
  <c r="C258" i="41"/>
  <c r="L257" i="41"/>
  <c r="K257" i="41"/>
  <c r="J257" i="41"/>
  <c r="I257" i="41"/>
  <c r="H257" i="41" s="1"/>
  <c r="G257" i="41"/>
  <c r="F257" i="41"/>
  <c r="E257" i="41"/>
  <c r="D257" i="41"/>
  <c r="C257" i="41"/>
  <c r="H256" i="41"/>
  <c r="C256" i="41"/>
  <c r="H255" i="41"/>
  <c r="C255" i="41"/>
  <c r="H254" i="41"/>
  <c r="C254" i="41"/>
  <c r="H253" i="41"/>
  <c r="C253" i="41"/>
  <c r="H252" i="41"/>
  <c r="C252" i="41"/>
  <c r="L251" i="41"/>
  <c r="K251" i="41"/>
  <c r="J251" i="41"/>
  <c r="I251" i="41"/>
  <c r="H251" i="41" s="1"/>
  <c r="G251" i="41"/>
  <c r="F251" i="41"/>
  <c r="E251" i="41"/>
  <c r="D251" i="41"/>
  <c r="C251" i="41"/>
  <c r="L250" i="41"/>
  <c r="K250" i="41"/>
  <c r="J250" i="41"/>
  <c r="I250" i="41"/>
  <c r="H250" i="41" s="1"/>
  <c r="G250" i="41"/>
  <c r="F250" i="41"/>
  <c r="E250" i="41"/>
  <c r="D250" i="41"/>
  <c r="C250" i="41"/>
  <c r="H249" i="41"/>
  <c r="C249" i="41"/>
  <c r="H248" i="41"/>
  <c r="C248" i="41"/>
  <c r="H247" i="41"/>
  <c r="C247" i="41"/>
  <c r="H246" i="41"/>
  <c r="C246" i="41"/>
  <c r="L245" i="41"/>
  <c r="K245" i="41"/>
  <c r="J245" i="41"/>
  <c r="I245" i="41"/>
  <c r="H245" i="41" s="1"/>
  <c r="G245" i="41"/>
  <c r="F245" i="41"/>
  <c r="E245" i="41"/>
  <c r="D245" i="41"/>
  <c r="C245" i="41"/>
  <c r="H244" i="41"/>
  <c r="C244" i="41"/>
  <c r="H243" i="41"/>
  <c r="C243" i="41"/>
  <c r="H242" i="41"/>
  <c r="C242" i="41"/>
  <c r="H241" i="41"/>
  <c r="C241" i="41"/>
  <c r="H240" i="41"/>
  <c r="C240" i="41"/>
  <c r="H239" i="41"/>
  <c r="C239" i="41"/>
  <c r="H238" i="41"/>
  <c r="C238" i="41"/>
  <c r="L237" i="41"/>
  <c r="K237" i="41"/>
  <c r="J237" i="41"/>
  <c r="I237" i="41"/>
  <c r="H237" i="41" s="1"/>
  <c r="G237" i="41"/>
  <c r="F237" i="41"/>
  <c r="E237" i="41"/>
  <c r="D237" i="41"/>
  <c r="C237" i="41"/>
  <c r="H236" i="41"/>
  <c r="C236" i="41"/>
  <c r="H235" i="41"/>
  <c r="C235" i="41"/>
  <c r="L234" i="41"/>
  <c r="K234" i="41"/>
  <c r="J234" i="41"/>
  <c r="I234" i="41"/>
  <c r="H234" i="41" s="1"/>
  <c r="G234" i="41"/>
  <c r="F234" i="41"/>
  <c r="E234" i="41"/>
  <c r="D234" i="41"/>
  <c r="C234" i="41"/>
  <c r="H233" i="41"/>
  <c r="C233" i="41"/>
  <c r="L232" i="41"/>
  <c r="K232" i="41"/>
  <c r="J232" i="41"/>
  <c r="I232" i="41"/>
  <c r="H232" i="41" s="1"/>
  <c r="G232" i="41"/>
  <c r="F232" i="41"/>
  <c r="E232" i="41"/>
  <c r="D232" i="41"/>
  <c r="C232" i="41"/>
  <c r="L231" i="41"/>
  <c r="K231" i="41"/>
  <c r="J231" i="41"/>
  <c r="I231" i="41"/>
  <c r="H231" i="41"/>
  <c r="G231" i="41"/>
  <c r="F231" i="41"/>
  <c r="E231" i="41"/>
  <c r="D231" i="41"/>
  <c r="C231" i="41" s="1"/>
  <c r="H230" i="41"/>
  <c r="C230" i="41"/>
  <c r="L229" i="41"/>
  <c r="K229" i="41"/>
  <c r="J229" i="41"/>
  <c r="I229" i="41"/>
  <c r="H229" i="41"/>
  <c r="G229" i="41"/>
  <c r="F229" i="41"/>
  <c r="E229" i="41"/>
  <c r="D229" i="41"/>
  <c r="C229" i="41" s="1"/>
  <c r="H228" i="41"/>
  <c r="C228" i="41"/>
  <c r="L227" i="41"/>
  <c r="K227" i="41"/>
  <c r="J227" i="41"/>
  <c r="I227" i="41"/>
  <c r="H227" i="41"/>
  <c r="G227" i="41"/>
  <c r="F227" i="41"/>
  <c r="E227" i="41"/>
  <c r="D227" i="41"/>
  <c r="C227" i="41"/>
  <c r="H226" i="41"/>
  <c r="C226" i="41"/>
  <c r="H225" i="41"/>
  <c r="C225" i="41"/>
  <c r="L224" i="41"/>
  <c r="K224" i="41"/>
  <c r="J224" i="41"/>
  <c r="I224" i="41"/>
  <c r="H224" i="41" s="1"/>
  <c r="G224" i="41"/>
  <c r="F224" i="41"/>
  <c r="E224" i="41"/>
  <c r="D224" i="41"/>
  <c r="C224" i="41"/>
  <c r="H223" i="41"/>
  <c r="C223" i="41"/>
  <c r="H222" i="41"/>
  <c r="C222" i="41"/>
  <c r="H221" i="41"/>
  <c r="C221" i="41"/>
  <c r="H220" i="41"/>
  <c r="C220" i="41"/>
  <c r="H219" i="41"/>
  <c r="C219" i="41"/>
  <c r="H218" i="41"/>
  <c r="C218" i="41"/>
  <c r="H217" i="41"/>
  <c r="C217" i="41"/>
  <c r="H216" i="41"/>
  <c r="C216" i="41"/>
  <c r="H215" i="41"/>
  <c r="C215" i="41"/>
  <c r="H214" i="41"/>
  <c r="C214" i="41"/>
  <c r="L213" i="41"/>
  <c r="K213" i="41"/>
  <c r="J213" i="41"/>
  <c r="I213" i="41"/>
  <c r="H213" i="41" s="1"/>
  <c r="G213" i="41"/>
  <c r="F213" i="41"/>
  <c r="E213" i="41"/>
  <c r="D213" i="41"/>
  <c r="C213" i="41"/>
  <c r="H212" i="41"/>
  <c r="C212" i="41"/>
  <c r="H211" i="41"/>
  <c r="C211" i="41"/>
  <c r="H210" i="41"/>
  <c r="C210" i="41"/>
  <c r="H209" i="41"/>
  <c r="C209" i="41"/>
  <c r="H208" i="41"/>
  <c r="C208" i="41"/>
  <c r="H207" i="41"/>
  <c r="C207" i="41"/>
  <c r="H206" i="41"/>
  <c r="C206" i="41"/>
  <c r="H205" i="41"/>
  <c r="C205" i="41"/>
  <c r="H204" i="41"/>
  <c r="C204" i="41"/>
  <c r="H203" i="41"/>
  <c r="C203" i="41"/>
  <c r="L202" i="41"/>
  <c r="K202" i="41"/>
  <c r="J202" i="41"/>
  <c r="I202" i="41"/>
  <c r="H202" i="41" s="1"/>
  <c r="G202" i="41"/>
  <c r="F202" i="41"/>
  <c r="E202" i="41"/>
  <c r="D202" i="41"/>
  <c r="C202" i="41"/>
  <c r="L201" i="41"/>
  <c r="K201" i="41"/>
  <c r="J201" i="41"/>
  <c r="I201" i="41"/>
  <c r="H201" i="41" s="1"/>
  <c r="G201" i="41"/>
  <c r="F201" i="41"/>
  <c r="E201" i="41"/>
  <c r="D201" i="41"/>
  <c r="C201" i="41"/>
  <c r="H200" i="41"/>
  <c r="C200" i="41"/>
  <c r="H199" i="41"/>
  <c r="C199" i="41"/>
  <c r="H198" i="41"/>
  <c r="C198" i="41"/>
  <c r="H197" i="41"/>
  <c r="C197" i="41"/>
  <c r="H196" i="41"/>
  <c r="C196" i="41"/>
  <c r="L195" i="41"/>
  <c r="K195" i="41"/>
  <c r="J195" i="41"/>
  <c r="I195" i="41"/>
  <c r="H195" i="41" s="1"/>
  <c r="G195" i="41"/>
  <c r="F195" i="41"/>
  <c r="E195" i="41"/>
  <c r="D195" i="41"/>
  <c r="C195" i="41"/>
  <c r="H194" i="41"/>
  <c r="C194" i="41"/>
  <c r="L193" i="41"/>
  <c r="K193" i="41"/>
  <c r="J193" i="41"/>
  <c r="I193" i="41"/>
  <c r="H193" i="41" s="1"/>
  <c r="G193" i="41"/>
  <c r="F193" i="41"/>
  <c r="E193" i="41"/>
  <c r="D193" i="41"/>
  <c r="C193" i="41"/>
  <c r="L192" i="41"/>
  <c r="K192" i="41"/>
  <c r="J192" i="41"/>
  <c r="I192" i="41"/>
  <c r="H192" i="41" s="1"/>
  <c r="G192" i="41"/>
  <c r="F192" i="41"/>
  <c r="E192" i="41"/>
  <c r="D192" i="41"/>
  <c r="C192" i="41"/>
  <c r="L191" i="41"/>
  <c r="K191" i="41"/>
  <c r="J191" i="41"/>
  <c r="I191" i="41"/>
  <c r="H191" i="41" s="1"/>
  <c r="G191" i="41"/>
  <c r="F191" i="41"/>
  <c r="E191" i="41"/>
  <c r="D191" i="41"/>
  <c r="C191" i="41"/>
  <c r="H190" i="41"/>
  <c r="C190" i="41"/>
  <c r="L189" i="41"/>
  <c r="K189" i="41"/>
  <c r="J189" i="41"/>
  <c r="I189" i="41"/>
  <c r="H189" i="41" s="1"/>
  <c r="G189" i="41"/>
  <c r="F189" i="41"/>
  <c r="E189" i="41"/>
  <c r="D189" i="41"/>
  <c r="C189" i="41"/>
  <c r="L188" i="41"/>
  <c r="K188" i="41"/>
  <c r="J188" i="41"/>
  <c r="I188" i="41"/>
  <c r="H188" i="41" s="1"/>
  <c r="G188" i="41"/>
  <c r="F188" i="41"/>
  <c r="E188" i="41"/>
  <c r="D188" i="41"/>
  <c r="C188" i="41"/>
  <c r="H187" i="41"/>
  <c r="C187" i="41"/>
  <c r="H186" i="41"/>
  <c r="C186" i="41"/>
  <c r="L185" i="41"/>
  <c r="K185" i="41"/>
  <c r="J185" i="41"/>
  <c r="I185" i="41"/>
  <c r="H185" i="41" s="1"/>
  <c r="G185" i="41"/>
  <c r="F185" i="41"/>
  <c r="E185" i="41"/>
  <c r="D185" i="41"/>
  <c r="C185" i="41"/>
  <c r="L184" i="41"/>
  <c r="K184" i="41"/>
  <c r="J184" i="41"/>
  <c r="I184" i="41"/>
  <c r="H184" i="41" s="1"/>
  <c r="G184" i="41"/>
  <c r="F184" i="41"/>
  <c r="E184" i="41"/>
  <c r="D184" i="41"/>
  <c r="C184" i="41"/>
  <c r="H183" i="41"/>
  <c r="C183" i="41"/>
  <c r="H182" i="41"/>
  <c r="C182" i="41"/>
  <c r="L181" i="41"/>
  <c r="K181" i="41"/>
  <c r="J181" i="41"/>
  <c r="I181" i="41"/>
  <c r="H181" i="41" s="1"/>
  <c r="G181" i="41"/>
  <c r="F181" i="41"/>
  <c r="E181" i="41"/>
  <c r="D181" i="41"/>
  <c r="C181" i="41"/>
  <c r="H180" i="41"/>
  <c r="C180" i="41"/>
  <c r="H179" i="41"/>
  <c r="C179" i="41"/>
  <c r="H178" i="41"/>
  <c r="C178" i="41"/>
  <c r="H177" i="41"/>
  <c r="C177" i="41"/>
  <c r="L176" i="41"/>
  <c r="K176" i="41"/>
  <c r="J176" i="41"/>
  <c r="I176" i="41"/>
  <c r="H176" i="41" s="1"/>
  <c r="G176" i="41"/>
  <c r="F176" i="41"/>
  <c r="E176" i="41"/>
  <c r="D176" i="41"/>
  <c r="C176" i="41"/>
  <c r="H175" i="41"/>
  <c r="C175" i="41"/>
  <c r="H174" i="41"/>
  <c r="C174" i="41"/>
  <c r="H173" i="41"/>
  <c r="C173" i="41"/>
  <c r="L172" i="41"/>
  <c r="K172" i="41"/>
  <c r="J172" i="41"/>
  <c r="I172" i="41"/>
  <c r="H172" i="41" s="1"/>
  <c r="G172" i="41"/>
  <c r="F172" i="41"/>
  <c r="E172" i="41"/>
  <c r="D172" i="41"/>
  <c r="C172" i="41"/>
  <c r="L171" i="41"/>
  <c r="K171" i="41"/>
  <c r="J171" i="41"/>
  <c r="I171" i="41"/>
  <c r="H171" i="41" s="1"/>
  <c r="G171" i="41"/>
  <c r="F171" i="41"/>
  <c r="E171" i="41"/>
  <c r="D171" i="41"/>
  <c r="C171" i="41"/>
  <c r="L170" i="41"/>
  <c r="K170" i="41"/>
  <c r="J170" i="41"/>
  <c r="I170" i="41"/>
  <c r="H170" i="41" s="1"/>
  <c r="G170" i="41"/>
  <c r="F170" i="41"/>
  <c r="E170" i="41"/>
  <c r="D170" i="41"/>
  <c r="C170" i="41"/>
  <c r="H169" i="41"/>
  <c r="C169" i="41"/>
  <c r="H168" i="41"/>
  <c r="C168" i="41"/>
  <c r="H167" i="41"/>
  <c r="C167" i="41"/>
  <c r="H166" i="41"/>
  <c r="C166" i="41"/>
  <c r="H165" i="41"/>
  <c r="C165" i="41"/>
  <c r="H164" i="41"/>
  <c r="C164" i="41"/>
  <c r="L163" i="41"/>
  <c r="K163" i="41"/>
  <c r="J163" i="41"/>
  <c r="I163" i="41"/>
  <c r="H163" i="41" s="1"/>
  <c r="G163" i="41"/>
  <c r="F163" i="41"/>
  <c r="E163" i="41"/>
  <c r="D163" i="41"/>
  <c r="C163" i="41"/>
  <c r="L162" i="41"/>
  <c r="K162" i="41"/>
  <c r="J162" i="41"/>
  <c r="I162" i="41"/>
  <c r="H162" i="41" s="1"/>
  <c r="G162" i="41"/>
  <c r="F162" i="41"/>
  <c r="E162" i="41"/>
  <c r="D162" i="41"/>
  <c r="C162" i="41"/>
  <c r="H161" i="41"/>
  <c r="C161" i="41"/>
  <c r="H160" i="41"/>
  <c r="C160" i="41"/>
  <c r="H159" i="41"/>
  <c r="C159" i="41"/>
  <c r="H158" i="41"/>
  <c r="C158" i="41"/>
  <c r="L157" i="41"/>
  <c r="K157" i="41"/>
  <c r="J157" i="41"/>
  <c r="I157" i="41"/>
  <c r="H157" i="41" s="1"/>
  <c r="G157" i="41"/>
  <c r="F157" i="41"/>
  <c r="E157" i="41"/>
  <c r="D157" i="41"/>
  <c r="C157" i="41"/>
  <c r="H156" i="41"/>
  <c r="C156" i="41"/>
  <c r="H155" i="41"/>
  <c r="C155" i="41"/>
  <c r="H154" i="41"/>
  <c r="C154" i="41"/>
  <c r="H153" i="41"/>
  <c r="C153" i="41"/>
  <c r="H152" i="41"/>
  <c r="C152" i="41"/>
  <c r="K151" i="41"/>
  <c r="H151" i="41"/>
  <c r="F151" i="41"/>
  <c r="C151" i="41"/>
  <c r="H150" i="41"/>
  <c r="C150" i="41"/>
  <c r="H149" i="41"/>
  <c r="C149" i="41"/>
  <c r="L148" i="41"/>
  <c r="K148" i="41"/>
  <c r="J148" i="41"/>
  <c r="I148" i="41"/>
  <c r="H148" i="41" s="1"/>
  <c r="G148" i="41"/>
  <c r="F148" i="41"/>
  <c r="E148" i="41"/>
  <c r="D148" i="41"/>
  <c r="C148" i="41"/>
  <c r="H147" i="41"/>
  <c r="C147" i="41"/>
  <c r="H146" i="41"/>
  <c r="C146" i="41"/>
  <c r="H145" i="41"/>
  <c r="C145" i="41"/>
  <c r="H144" i="41"/>
  <c r="C144" i="41"/>
  <c r="H143" i="41"/>
  <c r="C143" i="41"/>
  <c r="H142" i="41"/>
  <c r="C142" i="41"/>
  <c r="L141" i="41"/>
  <c r="K141" i="41"/>
  <c r="J141" i="41"/>
  <c r="I141" i="41"/>
  <c r="H141" i="41" s="1"/>
  <c r="G141" i="41"/>
  <c r="F141" i="41"/>
  <c r="E141" i="41"/>
  <c r="D141" i="41"/>
  <c r="C141" i="41"/>
  <c r="H140" i="41"/>
  <c r="C140" i="41"/>
  <c r="H139" i="41"/>
  <c r="C139" i="41"/>
  <c r="L138" i="41"/>
  <c r="K138" i="41"/>
  <c r="J138" i="41"/>
  <c r="I138" i="41"/>
  <c r="H138" i="41" s="1"/>
  <c r="G138" i="41"/>
  <c r="F138" i="41"/>
  <c r="E138" i="41"/>
  <c r="D138" i="41"/>
  <c r="C138" i="41"/>
  <c r="H137" i="41"/>
  <c r="C137" i="41"/>
  <c r="H136" i="41"/>
  <c r="C136" i="41"/>
  <c r="H135" i="41"/>
  <c r="C135" i="41"/>
  <c r="H134" i="41"/>
  <c r="C134" i="41"/>
  <c r="L133" i="41"/>
  <c r="K133" i="41"/>
  <c r="J133" i="41"/>
  <c r="I133" i="41"/>
  <c r="H133" i="41" s="1"/>
  <c r="G133" i="41"/>
  <c r="F133" i="41"/>
  <c r="E133" i="41"/>
  <c r="D133" i="41"/>
  <c r="C133" i="41"/>
  <c r="H132" i="41"/>
  <c r="C132" i="41"/>
  <c r="H131" i="41"/>
  <c r="C131" i="41"/>
  <c r="H130" i="41"/>
  <c r="C130" i="41"/>
  <c r="L129" i="41"/>
  <c r="K129" i="41"/>
  <c r="J129" i="41"/>
  <c r="I129" i="41"/>
  <c r="H129" i="41" s="1"/>
  <c r="G129" i="41"/>
  <c r="F129" i="41"/>
  <c r="E129" i="41"/>
  <c r="D129" i="41"/>
  <c r="C129" i="41"/>
  <c r="L128" i="41"/>
  <c r="K128" i="41"/>
  <c r="J128" i="41"/>
  <c r="I128" i="41"/>
  <c r="H128" i="41" s="1"/>
  <c r="G128" i="41"/>
  <c r="F128" i="41"/>
  <c r="E128" i="41"/>
  <c r="D128" i="41"/>
  <c r="C128" i="41"/>
  <c r="H127" i="41"/>
  <c r="C127" i="41"/>
  <c r="L126" i="41"/>
  <c r="K126" i="41"/>
  <c r="J126" i="41"/>
  <c r="I126" i="41"/>
  <c r="H126" i="41"/>
  <c r="G126" i="41"/>
  <c r="F126" i="41"/>
  <c r="E126" i="41"/>
  <c r="D126" i="41"/>
  <c r="C126" i="41"/>
  <c r="H125" i="41"/>
  <c r="C125" i="41"/>
  <c r="H124" i="41"/>
  <c r="C124" i="41"/>
  <c r="H123" i="41"/>
  <c r="C123" i="41"/>
  <c r="H122" i="41"/>
  <c r="C122" i="41"/>
  <c r="H121" i="41"/>
  <c r="C121" i="41"/>
  <c r="L120" i="41"/>
  <c r="K120" i="41"/>
  <c r="J120" i="41"/>
  <c r="I120" i="41"/>
  <c r="H120" i="41" s="1"/>
  <c r="G120" i="41"/>
  <c r="F120" i="41"/>
  <c r="E120" i="41"/>
  <c r="D120" i="41"/>
  <c r="C120" i="41"/>
  <c r="H119" i="41"/>
  <c r="C119" i="41"/>
  <c r="H118" i="41"/>
  <c r="C118" i="41"/>
  <c r="H117" i="41"/>
  <c r="C117" i="41"/>
  <c r="H116" i="41"/>
  <c r="C116" i="41"/>
  <c r="H115" i="41"/>
  <c r="C115" i="41"/>
  <c r="L114" i="41"/>
  <c r="K114" i="41"/>
  <c r="J114" i="41"/>
  <c r="I114" i="41"/>
  <c r="H114" i="41" s="1"/>
  <c r="G114" i="41"/>
  <c r="F114" i="41"/>
  <c r="E114" i="41"/>
  <c r="D114" i="41"/>
  <c r="C114" i="41"/>
  <c r="H113" i="41"/>
  <c r="C113" i="41"/>
  <c r="H112" i="41"/>
  <c r="C112" i="41"/>
  <c r="H111" i="41"/>
  <c r="C111" i="41"/>
  <c r="L110" i="41"/>
  <c r="K110" i="41"/>
  <c r="J110" i="41"/>
  <c r="I110" i="41"/>
  <c r="H110" i="41" s="1"/>
  <c r="G110" i="41"/>
  <c r="F110" i="41"/>
  <c r="E110" i="41"/>
  <c r="D110" i="41"/>
  <c r="C110" i="41"/>
  <c r="H109" i="41"/>
  <c r="C109" i="41"/>
  <c r="H108" i="41"/>
  <c r="C108" i="41"/>
  <c r="H107" i="41"/>
  <c r="C107" i="41"/>
  <c r="H106" i="41"/>
  <c r="C106" i="41"/>
  <c r="H105" i="41"/>
  <c r="C105" i="41"/>
  <c r="H104" i="41"/>
  <c r="C104" i="41"/>
  <c r="H103" i="41"/>
  <c r="C103" i="41"/>
  <c r="H102" i="41"/>
  <c r="C102" i="41"/>
  <c r="L101" i="41"/>
  <c r="K101" i="41"/>
  <c r="J101" i="41"/>
  <c r="I101" i="41"/>
  <c r="H101" i="41" s="1"/>
  <c r="G101" i="41"/>
  <c r="F101" i="41"/>
  <c r="E101" i="41"/>
  <c r="D101" i="41"/>
  <c r="C101" i="41"/>
  <c r="H100" i="41"/>
  <c r="C100" i="41"/>
  <c r="H99" i="41"/>
  <c r="C99" i="41"/>
  <c r="H98" i="41"/>
  <c r="C98" i="41"/>
  <c r="H97" i="41"/>
  <c r="C97" i="41"/>
  <c r="H96" i="41"/>
  <c r="C96" i="41"/>
  <c r="H95" i="41"/>
  <c r="C95" i="41"/>
  <c r="H94" i="41"/>
  <c r="C94" i="41"/>
  <c r="L93" i="41"/>
  <c r="K93" i="41"/>
  <c r="J93" i="41"/>
  <c r="I93" i="41"/>
  <c r="H93" i="41" s="1"/>
  <c r="G93" i="41"/>
  <c r="F93" i="41"/>
  <c r="E93" i="41"/>
  <c r="D93" i="41"/>
  <c r="C93" i="41"/>
  <c r="H92" i="41"/>
  <c r="C92" i="41"/>
  <c r="H91" i="41"/>
  <c r="C91" i="41"/>
  <c r="H90" i="41"/>
  <c r="C90" i="41"/>
  <c r="H89" i="41"/>
  <c r="C89" i="41"/>
  <c r="H88" i="41"/>
  <c r="C88" i="41"/>
  <c r="L87" i="41"/>
  <c r="K87" i="41"/>
  <c r="J87" i="41"/>
  <c r="I87" i="41"/>
  <c r="H87" i="41" s="1"/>
  <c r="G87" i="41"/>
  <c r="F87" i="41"/>
  <c r="E87" i="41"/>
  <c r="D87" i="41"/>
  <c r="C87" i="41"/>
  <c r="H86" i="41"/>
  <c r="C86" i="41"/>
  <c r="H85" i="41"/>
  <c r="C85" i="41"/>
  <c r="H84" i="41"/>
  <c r="C84" i="41"/>
  <c r="H83" i="41"/>
  <c r="C83" i="41"/>
  <c r="L82" i="41"/>
  <c r="K82" i="41"/>
  <c r="J82" i="41"/>
  <c r="I82" i="41"/>
  <c r="H82" i="41" s="1"/>
  <c r="G82" i="41"/>
  <c r="F82" i="41"/>
  <c r="E82" i="41"/>
  <c r="D82" i="41"/>
  <c r="C82" i="41"/>
  <c r="L81" i="41"/>
  <c r="K81" i="41"/>
  <c r="J81" i="41"/>
  <c r="I81" i="41"/>
  <c r="H81" i="41" s="1"/>
  <c r="G81" i="41"/>
  <c r="F81" i="41"/>
  <c r="E81" i="41"/>
  <c r="D81" i="41"/>
  <c r="C81" i="41" s="1"/>
  <c r="H80" i="41"/>
  <c r="C80" i="41"/>
  <c r="H79" i="41"/>
  <c r="C79" i="41"/>
  <c r="L78" i="41"/>
  <c r="K78" i="41"/>
  <c r="J78" i="41"/>
  <c r="I78" i="41"/>
  <c r="H78" i="41"/>
  <c r="G78" i="41"/>
  <c r="F78" i="41"/>
  <c r="E78" i="41"/>
  <c r="D78" i="41"/>
  <c r="C78" i="41" s="1"/>
  <c r="H77" i="41"/>
  <c r="C77" i="41"/>
  <c r="H76" i="41"/>
  <c r="C76" i="41"/>
  <c r="L75" i="41"/>
  <c r="K75" i="41"/>
  <c r="J75" i="41"/>
  <c r="I75" i="41"/>
  <c r="H75" i="41"/>
  <c r="G75" i="41"/>
  <c r="F75" i="41"/>
  <c r="E75" i="41"/>
  <c r="D75" i="41"/>
  <c r="C75" i="41" s="1"/>
  <c r="L74" i="41"/>
  <c r="K74" i="41"/>
  <c r="J74" i="41"/>
  <c r="I74" i="41"/>
  <c r="H74" i="41"/>
  <c r="G74" i="41"/>
  <c r="F74" i="41"/>
  <c r="E74" i="41"/>
  <c r="D74" i="41"/>
  <c r="C74" i="41"/>
  <c r="L73" i="41"/>
  <c r="K73" i="41"/>
  <c r="J73" i="41"/>
  <c r="I73" i="41"/>
  <c r="H73" i="41" s="1"/>
  <c r="G73" i="41"/>
  <c r="F73" i="41"/>
  <c r="E73" i="41"/>
  <c r="D73" i="41"/>
  <c r="C73" i="41"/>
  <c r="H72" i="41"/>
  <c r="C72" i="41"/>
  <c r="H71" i="41"/>
  <c r="C71" i="41"/>
  <c r="H70" i="41"/>
  <c r="C70" i="41"/>
  <c r="H69" i="41"/>
  <c r="C69" i="41"/>
  <c r="L68" i="41"/>
  <c r="K68" i="41"/>
  <c r="J68" i="41"/>
  <c r="I68" i="41"/>
  <c r="H68" i="41"/>
  <c r="G68" i="41"/>
  <c r="F68" i="41"/>
  <c r="E68" i="41"/>
  <c r="D68" i="41"/>
  <c r="C68" i="41" s="1"/>
  <c r="H67" i="41"/>
  <c r="C67" i="41"/>
  <c r="L66" i="41"/>
  <c r="K66" i="41"/>
  <c r="J66" i="41"/>
  <c r="I66" i="41"/>
  <c r="H66" i="41"/>
  <c r="G66" i="41"/>
  <c r="F66" i="41"/>
  <c r="E66" i="41"/>
  <c r="D66" i="41"/>
  <c r="C66" i="41" s="1"/>
  <c r="H65" i="41"/>
  <c r="C65" i="41"/>
  <c r="H64" i="41"/>
  <c r="C64" i="41"/>
  <c r="H63" i="41"/>
  <c r="C63" i="41"/>
  <c r="H62" i="41"/>
  <c r="C62" i="41"/>
  <c r="H61" i="41"/>
  <c r="C61" i="41"/>
  <c r="H60" i="41"/>
  <c r="C60" i="41"/>
  <c r="H59" i="41"/>
  <c r="C59" i="41"/>
  <c r="H58" i="41"/>
  <c r="C58" i="41"/>
  <c r="L57" i="41"/>
  <c r="K57" i="41"/>
  <c r="J57" i="41"/>
  <c r="I57" i="41"/>
  <c r="H57" i="41" s="1"/>
  <c r="G57" i="41"/>
  <c r="F57" i="41"/>
  <c r="E57" i="41"/>
  <c r="D57" i="41"/>
  <c r="C57" i="41"/>
  <c r="H56" i="41"/>
  <c r="C56" i="41"/>
  <c r="H55" i="41"/>
  <c r="C55" i="41"/>
  <c r="L54" i="41"/>
  <c r="K54" i="41"/>
  <c r="J54" i="41"/>
  <c r="I54" i="41"/>
  <c r="H54" i="41" s="1"/>
  <c r="G54" i="41"/>
  <c r="F54" i="41"/>
  <c r="E54" i="41"/>
  <c r="D54" i="41"/>
  <c r="C54" i="41"/>
  <c r="L53" i="41"/>
  <c r="K53" i="41"/>
  <c r="J53" i="41"/>
  <c r="I53" i="41"/>
  <c r="H53" i="41" s="1"/>
  <c r="G53" i="41"/>
  <c r="F53" i="41"/>
  <c r="E53" i="41"/>
  <c r="D53" i="41"/>
  <c r="C53" i="41"/>
  <c r="L52" i="41"/>
  <c r="K52" i="41"/>
  <c r="J52" i="41"/>
  <c r="I52" i="41"/>
  <c r="H52" i="41" s="1"/>
  <c r="G52" i="41"/>
  <c r="F52" i="41"/>
  <c r="E52" i="41"/>
  <c r="D52" i="41"/>
  <c r="C52" i="41"/>
  <c r="L51" i="41"/>
  <c r="K51" i="41"/>
  <c r="J51" i="41"/>
  <c r="I51" i="41"/>
  <c r="H51" i="41" s="1"/>
  <c r="G51" i="41"/>
  <c r="F51" i="41"/>
  <c r="E51" i="41"/>
  <c r="D51" i="41"/>
  <c r="C51" i="41"/>
  <c r="L50" i="41"/>
  <c r="K50" i="41"/>
  <c r="J50" i="41"/>
  <c r="J300" i="41" s="1"/>
  <c r="I50" i="41"/>
  <c r="H50" i="41" s="1"/>
  <c r="G50" i="41"/>
  <c r="F50" i="41"/>
  <c r="E50" i="41"/>
  <c r="E300" i="41" s="1"/>
  <c r="D50" i="41"/>
  <c r="D300" i="41" s="1"/>
  <c r="C300" i="41" s="1"/>
  <c r="C50" i="41"/>
  <c r="L49" i="41"/>
  <c r="K49" i="41"/>
  <c r="J49" i="41"/>
  <c r="I49" i="41"/>
  <c r="H49" i="41" s="1"/>
  <c r="G49" i="41"/>
  <c r="F49" i="41"/>
  <c r="E49" i="41"/>
  <c r="D49" i="41"/>
  <c r="C49" i="41"/>
  <c r="H46" i="41"/>
  <c r="C46" i="41"/>
  <c r="H45" i="41"/>
  <c r="C45" i="41"/>
  <c r="L44" i="41"/>
  <c r="L300" i="41" s="1"/>
  <c r="H44" i="41"/>
  <c r="G44" i="41"/>
  <c r="G300" i="41" s="1"/>
  <c r="C44" i="41"/>
  <c r="H43" i="41"/>
  <c r="C43" i="41"/>
  <c r="I42" i="41"/>
  <c r="H42" i="41"/>
  <c r="D42" i="41"/>
  <c r="C42" i="41"/>
  <c r="H41" i="41"/>
  <c r="C41" i="41"/>
  <c r="H40" i="41"/>
  <c r="C40" i="41"/>
  <c r="H39" i="41"/>
  <c r="C39" i="41"/>
  <c r="H38" i="41"/>
  <c r="C38" i="41"/>
  <c r="K37" i="41"/>
  <c r="H37" i="41"/>
  <c r="F37" i="41"/>
  <c r="C37" i="41"/>
  <c r="H36" i="41"/>
  <c r="C36" i="41"/>
  <c r="H35" i="41"/>
  <c r="C35" i="41"/>
  <c r="K34" i="41"/>
  <c r="H34" i="41"/>
  <c r="F34" i="41"/>
  <c r="C34" i="41"/>
  <c r="H33" i="41"/>
  <c r="C33" i="41"/>
  <c r="K32" i="41"/>
  <c r="H32" i="41"/>
  <c r="F32" i="41"/>
  <c r="C32" i="41"/>
  <c r="H31" i="41"/>
  <c r="C31" i="41"/>
  <c r="H30" i="41"/>
  <c r="C30" i="41"/>
  <c r="H29" i="41"/>
  <c r="C29" i="41"/>
  <c r="K28" i="41"/>
  <c r="H28" i="41"/>
  <c r="F28" i="41"/>
  <c r="C28" i="41"/>
  <c r="K27" i="41"/>
  <c r="K300" i="41" s="1"/>
  <c r="H27" i="41"/>
  <c r="F27" i="41"/>
  <c r="F300" i="41" s="1"/>
  <c r="C27" i="41"/>
  <c r="H26" i="41"/>
  <c r="C26" i="41"/>
  <c r="J25" i="41"/>
  <c r="I25" i="41"/>
  <c r="H25" i="41" s="1"/>
  <c r="D25" i="41"/>
  <c r="C25" i="41" s="1"/>
  <c r="H24" i="41"/>
  <c r="C24" i="41"/>
  <c r="H23" i="41"/>
  <c r="C23" i="41"/>
  <c r="L22" i="41"/>
  <c r="L303" i="41" s="1"/>
  <c r="L302" i="41" s="1"/>
  <c r="K22" i="41"/>
  <c r="K303" i="41" s="1"/>
  <c r="K302" i="41" s="1"/>
  <c r="J22" i="41"/>
  <c r="J303" i="41" s="1"/>
  <c r="J302" i="41" s="1"/>
  <c r="I22" i="41"/>
  <c r="I303" i="41" s="1"/>
  <c r="I302" i="41" s="1"/>
  <c r="H22" i="41"/>
  <c r="H303" i="41" s="1"/>
  <c r="H302" i="41" s="1"/>
  <c r="G22" i="41"/>
  <c r="G303" i="41" s="1"/>
  <c r="G302" i="41" s="1"/>
  <c r="F22" i="41"/>
  <c r="F303" i="41" s="1"/>
  <c r="F302" i="41" s="1"/>
  <c r="E22" i="41"/>
  <c r="E303" i="41" s="1"/>
  <c r="E302" i="41" s="1"/>
  <c r="D22" i="41"/>
  <c r="D21" i="41" s="1"/>
  <c r="C21" i="41" s="1"/>
  <c r="L21" i="41"/>
  <c r="K21" i="41"/>
  <c r="J21" i="41"/>
  <c r="I21" i="41"/>
  <c r="H21" i="41" s="1"/>
  <c r="G21" i="41"/>
  <c r="F21" i="41"/>
  <c r="E21" i="41"/>
  <c r="H315" i="40"/>
  <c r="C315" i="40"/>
  <c r="H313" i="40"/>
  <c r="C313" i="40"/>
  <c r="H311" i="40"/>
  <c r="C311" i="40"/>
  <c r="H310" i="40"/>
  <c r="C310" i="40"/>
  <c r="H309" i="40"/>
  <c r="C309" i="40"/>
  <c r="H308" i="40"/>
  <c r="C308" i="40"/>
  <c r="H307" i="40"/>
  <c r="C307" i="40"/>
  <c r="H306" i="40"/>
  <c r="C306" i="40"/>
  <c r="L305" i="40"/>
  <c r="K305" i="40"/>
  <c r="J305" i="40"/>
  <c r="I305" i="40"/>
  <c r="H305" i="40"/>
  <c r="G305" i="40"/>
  <c r="F305" i="40"/>
  <c r="E305" i="40"/>
  <c r="D305" i="40"/>
  <c r="C305" i="40"/>
  <c r="H297" i="40"/>
  <c r="C297" i="40"/>
  <c r="H296" i="40"/>
  <c r="C296" i="40"/>
  <c r="L295" i="40"/>
  <c r="L298" i="40" s="1"/>
  <c r="K295" i="40"/>
  <c r="K298" i="40" s="1"/>
  <c r="J295" i="40"/>
  <c r="J298" i="40" s="1"/>
  <c r="I295" i="40"/>
  <c r="I298" i="40" s="1"/>
  <c r="H295" i="40"/>
  <c r="G295" i="40"/>
  <c r="G298" i="40" s="1"/>
  <c r="F295" i="40"/>
  <c r="F298" i="40" s="1"/>
  <c r="E295" i="40"/>
  <c r="E298" i="40" s="1"/>
  <c r="D295" i="40"/>
  <c r="D298" i="40" s="1"/>
  <c r="H294" i="40"/>
  <c r="C294" i="40"/>
  <c r="H293" i="40"/>
  <c r="C293" i="40"/>
  <c r="H292" i="40"/>
  <c r="C292" i="40"/>
  <c r="H291" i="40"/>
  <c r="C291" i="40"/>
  <c r="L290" i="40"/>
  <c r="K290" i="40"/>
  <c r="J290" i="40"/>
  <c r="I290" i="40"/>
  <c r="H290" i="40" s="1"/>
  <c r="G290" i="40"/>
  <c r="F290" i="40"/>
  <c r="E290" i="40"/>
  <c r="D290" i="40"/>
  <c r="C290" i="40"/>
  <c r="H289" i="40"/>
  <c r="C289" i="40"/>
  <c r="H288" i="40"/>
  <c r="C288" i="40"/>
  <c r="H287" i="40"/>
  <c r="C287" i="40"/>
  <c r="L286" i="40"/>
  <c r="K286" i="40"/>
  <c r="J286" i="40"/>
  <c r="I286" i="40"/>
  <c r="H286" i="40" s="1"/>
  <c r="G286" i="40"/>
  <c r="F286" i="40"/>
  <c r="E286" i="40"/>
  <c r="D286" i="40"/>
  <c r="C286" i="40"/>
  <c r="H285" i="40"/>
  <c r="C285" i="40"/>
  <c r="L284" i="40"/>
  <c r="K284" i="40"/>
  <c r="J284" i="40"/>
  <c r="I284" i="40"/>
  <c r="H284" i="40" s="1"/>
  <c r="G284" i="40"/>
  <c r="F284" i="40"/>
  <c r="E284" i="40"/>
  <c r="D284" i="40"/>
  <c r="C284" i="40"/>
  <c r="L283" i="40"/>
  <c r="K283" i="40"/>
  <c r="J283" i="40"/>
  <c r="I283" i="40"/>
  <c r="H283" i="40" s="1"/>
  <c r="G283" i="40"/>
  <c r="F283" i="40"/>
  <c r="E283" i="40"/>
  <c r="D283" i="40"/>
  <c r="C283" i="40"/>
  <c r="H282" i="40"/>
  <c r="C282" i="40"/>
  <c r="H281" i="40"/>
  <c r="C281" i="40"/>
  <c r="H280" i="40"/>
  <c r="C280" i="40"/>
  <c r="L279" i="40"/>
  <c r="K279" i="40"/>
  <c r="J279" i="40"/>
  <c r="I279" i="40"/>
  <c r="H279" i="40" s="1"/>
  <c r="G279" i="40"/>
  <c r="F279" i="40"/>
  <c r="E279" i="40"/>
  <c r="D279" i="40"/>
  <c r="C279" i="40"/>
  <c r="H278" i="40"/>
  <c r="C278" i="40"/>
  <c r="H277" i="40"/>
  <c r="C277" i="40"/>
  <c r="H276" i="40"/>
  <c r="C276" i="40"/>
  <c r="L275" i="40"/>
  <c r="K275" i="40"/>
  <c r="J275" i="40"/>
  <c r="I275" i="40"/>
  <c r="H275" i="40" s="1"/>
  <c r="G275" i="40"/>
  <c r="F275" i="40"/>
  <c r="E275" i="40"/>
  <c r="D275" i="40"/>
  <c r="C275" i="40"/>
  <c r="L274" i="40"/>
  <c r="K274" i="40"/>
  <c r="J274" i="40"/>
  <c r="I274" i="40"/>
  <c r="H274" i="40" s="1"/>
  <c r="G274" i="40"/>
  <c r="F274" i="40"/>
  <c r="E274" i="40"/>
  <c r="D274" i="40"/>
  <c r="C274" i="40"/>
  <c r="H273" i="40"/>
  <c r="C273" i="40"/>
  <c r="H272" i="40"/>
  <c r="C272" i="40"/>
  <c r="H271" i="40"/>
  <c r="C271" i="40"/>
  <c r="L270" i="40"/>
  <c r="K270" i="40"/>
  <c r="J270" i="40"/>
  <c r="I270" i="40"/>
  <c r="H270" i="40" s="1"/>
  <c r="G270" i="40"/>
  <c r="F270" i="40"/>
  <c r="E270" i="40"/>
  <c r="D270" i="40"/>
  <c r="C270" i="40"/>
  <c r="H269" i="40"/>
  <c r="C269" i="40"/>
  <c r="H268" i="40"/>
  <c r="C268" i="40"/>
  <c r="L267" i="40"/>
  <c r="K267" i="40"/>
  <c r="J267" i="40"/>
  <c r="I267" i="40"/>
  <c r="H267" i="40" s="1"/>
  <c r="G267" i="40"/>
  <c r="F267" i="40"/>
  <c r="E267" i="40"/>
  <c r="D267" i="40"/>
  <c r="C267" i="40"/>
  <c r="L266" i="40"/>
  <c r="K266" i="40"/>
  <c r="J266" i="40"/>
  <c r="I266" i="40"/>
  <c r="H266" i="40"/>
  <c r="G266" i="40"/>
  <c r="F266" i="40"/>
  <c r="E266" i="40"/>
  <c r="D266" i="40"/>
  <c r="C266" i="40" s="1"/>
  <c r="H265" i="40"/>
  <c r="C265" i="40"/>
  <c r="H264" i="40"/>
  <c r="C264" i="40"/>
  <c r="H263" i="40"/>
  <c r="C263" i="40"/>
  <c r="L262" i="40"/>
  <c r="K262" i="40"/>
  <c r="J262" i="40"/>
  <c r="I262" i="40"/>
  <c r="H262" i="40"/>
  <c r="G262" i="40"/>
  <c r="F262" i="40"/>
  <c r="E262" i="40"/>
  <c r="D262" i="40"/>
  <c r="C262" i="40" s="1"/>
  <c r="H261" i="40"/>
  <c r="C261" i="40"/>
  <c r="H260" i="40"/>
  <c r="C260" i="40"/>
  <c r="H259" i="40"/>
  <c r="C259" i="40"/>
  <c r="L258" i="40"/>
  <c r="K258" i="40"/>
  <c r="J258" i="40"/>
  <c r="I258" i="40"/>
  <c r="H258" i="40" s="1"/>
  <c r="G258" i="40"/>
  <c r="F258" i="40"/>
  <c r="E258" i="40"/>
  <c r="D258" i="40"/>
  <c r="C258" i="40"/>
  <c r="L257" i="40"/>
  <c r="K257" i="40"/>
  <c r="J257" i="40"/>
  <c r="I257" i="40"/>
  <c r="H257" i="40" s="1"/>
  <c r="G257" i="40"/>
  <c r="F257" i="40"/>
  <c r="E257" i="40"/>
  <c r="D257" i="40"/>
  <c r="C257" i="40"/>
  <c r="H256" i="40"/>
  <c r="C256" i="40"/>
  <c r="H255" i="40"/>
  <c r="C255" i="40"/>
  <c r="H254" i="40"/>
  <c r="C254" i="40"/>
  <c r="H253" i="40"/>
  <c r="C253" i="40"/>
  <c r="H252" i="40"/>
  <c r="C252" i="40"/>
  <c r="L251" i="40"/>
  <c r="K251" i="40"/>
  <c r="J251" i="40"/>
  <c r="I251" i="40"/>
  <c r="H251" i="40" s="1"/>
  <c r="G251" i="40"/>
  <c r="F251" i="40"/>
  <c r="E251" i="40"/>
  <c r="D251" i="40"/>
  <c r="C251" i="40"/>
  <c r="L250" i="40"/>
  <c r="K250" i="40"/>
  <c r="J250" i="40"/>
  <c r="I250" i="40"/>
  <c r="H250" i="40" s="1"/>
  <c r="G250" i="40"/>
  <c r="F250" i="40"/>
  <c r="E250" i="40"/>
  <c r="D250" i="40"/>
  <c r="C250" i="40"/>
  <c r="H249" i="40"/>
  <c r="C249" i="40"/>
  <c r="H248" i="40"/>
  <c r="C248" i="40"/>
  <c r="H247" i="40"/>
  <c r="C247" i="40"/>
  <c r="H246" i="40"/>
  <c r="C246" i="40"/>
  <c r="L245" i="40"/>
  <c r="K245" i="40"/>
  <c r="J245" i="40"/>
  <c r="I245" i="40"/>
  <c r="H245" i="40" s="1"/>
  <c r="G245" i="40"/>
  <c r="F245" i="40"/>
  <c r="E245" i="40"/>
  <c r="D245" i="40"/>
  <c r="C245" i="40"/>
  <c r="H244" i="40"/>
  <c r="C244" i="40"/>
  <c r="H243" i="40"/>
  <c r="C243" i="40"/>
  <c r="H242" i="40"/>
  <c r="C242" i="40"/>
  <c r="H241" i="40"/>
  <c r="C241" i="40"/>
  <c r="H240" i="40"/>
  <c r="C240" i="40"/>
  <c r="H239" i="40"/>
  <c r="C239" i="40"/>
  <c r="H238" i="40"/>
  <c r="C238" i="40"/>
  <c r="L237" i="40"/>
  <c r="K237" i="40"/>
  <c r="J237" i="40"/>
  <c r="I237" i="40"/>
  <c r="H237" i="40" s="1"/>
  <c r="G237" i="40"/>
  <c r="F237" i="40"/>
  <c r="E237" i="40"/>
  <c r="D237" i="40"/>
  <c r="C237" i="40"/>
  <c r="H236" i="40"/>
  <c r="C236" i="40"/>
  <c r="H235" i="40"/>
  <c r="C235" i="40"/>
  <c r="L234" i="40"/>
  <c r="K234" i="40"/>
  <c r="J234" i="40"/>
  <c r="I234" i="40"/>
  <c r="H234" i="40" s="1"/>
  <c r="G234" i="40"/>
  <c r="F234" i="40"/>
  <c r="E234" i="40"/>
  <c r="D234" i="40"/>
  <c r="C234" i="40"/>
  <c r="H233" i="40"/>
  <c r="C233" i="40"/>
  <c r="L232" i="40"/>
  <c r="K232" i="40"/>
  <c r="J232" i="40"/>
  <c r="I232" i="40"/>
  <c r="H232" i="40" s="1"/>
  <c r="G232" i="40"/>
  <c r="F232" i="40"/>
  <c r="E232" i="40"/>
  <c r="D232" i="40"/>
  <c r="C232" i="40"/>
  <c r="L231" i="40"/>
  <c r="K231" i="40"/>
  <c r="J231" i="40"/>
  <c r="I231" i="40"/>
  <c r="H231" i="40" s="1"/>
  <c r="G231" i="40"/>
  <c r="F231" i="40"/>
  <c r="E231" i="40"/>
  <c r="D231" i="40"/>
  <c r="C231" i="40"/>
  <c r="H230" i="40"/>
  <c r="C230" i="40"/>
  <c r="L229" i="40"/>
  <c r="K229" i="40"/>
  <c r="J229" i="40"/>
  <c r="I229" i="40"/>
  <c r="H229" i="40" s="1"/>
  <c r="G229" i="40"/>
  <c r="F229" i="40"/>
  <c r="E229" i="40"/>
  <c r="D229" i="40"/>
  <c r="C229" i="40"/>
  <c r="H228" i="40"/>
  <c r="C228" i="40"/>
  <c r="L227" i="40"/>
  <c r="K227" i="40"/>
  <c r="J227" i="40"/>
  <c r="I227" i="40"/>
  <c r="H227" i="40" s="1"/>
  <c r="G227" i="40"/>
  <c r="F227" i="40"/>
  <c r="E227" i="40"/>
  <c r="D227" i="40"/>
  <c r="C227" i="40"/>
  <c r="H226" i="40"/>
  <c r="C226" i="40"/>
  <c r="H225" i="40"/>
  <c r="C225" i="40"/>
  <c r="L224" i="40"/>
  <c r="K224" i="40"/>
  <c r="J224" i="40"/>
  <c r="I224" i="40"/>
  <c r="H224" i="40" s="1"/>
  <c r="G224" i="40"/>
  <c r="F224" i="40"/>
  <c r="E224" i="40"/>
  <c r="D224" i="40"/>
  <c r="C224" i="40"/>
  <c r="H223" i="40"/>
  <c r="C223" i="40"/>
  <c r="H222" i="40"/>
  <c r="C222" i="40"/>
  <c r="H221" i="40"/>
  <c r="C221" i="40"/>
  <c r="H220" i="40"/>
  <c r="C220" i="40"/>
  <c r="H219" i="40"/>
  <c r="C219" i="40"/>
  <c r="H218" i="40"/>
  <c r="C218" i="40"/>
  <c r="H217" i="40"/>
  <c r="C217" i="40"/>
  <c r="H216" i="40"/>
  <c r="C216" i="40"/>
  <c r="H215" i="40"/>
  <c r="C215" i="40"/>
  <c r="H214" i="40"/>
  <c r="C214" i="40"/>
  <c r="L213" i="40"/>
  <c r="K213" i="40"/>
  <c r="J213" i="40"/>
  <c r="I213" i="40"/>
  <c r="H213" i="40" s="1"/>
  <c r="G213" i="40"/>
  <c r="F213" i="40"/>
  <c r="E213" i="40"/>
  <c r="D213" i="40"/>
  <c r="C213" i="40"/>
  <c r="H212" i="40"/>
  <c r="C212" i="40"/>
  <c r="H211" i="40"/>
  <c r="C211" i="40"/>
  <c r="H210" i="40"/>
  <c r="C210" i="40"/>
  <c r="H209" i="40"/>
  <c r="C209" i="40"/>
  <c r="H208" i="40"/>
  <c r="C208" i="40"/>
  <c r="H207" i="40"/>
  <c r="C207" i="40"/>
  <c r="H206" i="40"/>
  <c r="C206" i="40"/>
  <c r="H205" i="40"/>
  <c r="C205" i="40"/>
  <c r="H204" i="40"/>
  <c r="C204" i="40"/>
  <c r="H203" i="40"/>
  <c r="C203" i="40"/>
  <c r="L202" i="40"/>
  <c r="K202" i="40"/>
  <c r="J202" i="40"/>
  <c r="I202" i="40"/>
  <c r="H202" i="40" s="1"/>
  <c r="G202" i="40"/>
  <c r="F202" i="40"/>
  <c r="E202" i="40"/>
  <c r="D202" i="40"/>
  <c r="C202" i="40"/>
  <c r="L201" i="40"/>
  <c r="K201" i="40"/>
  <c r="J201" i="40"/>
  <c r="I201" i="40"/>
  <c r="H201" i="40" s="1"/>
  <c r="G201" i="40"/>
  <c r="F201" i="40"/>
  <c r="E201" i="40"/>
  <c r="D201" i="40"/>
  <c r="C201" i="40"/>
  <c r="H200" i="40"/>
  <c r="C200" i="40"/>
  <c r="H199" i="40"/>
  <c r="C199" i="40"/>
  <c r="H198" i="40"/>
  <c r="C198" i="40"/>
  <c r="H197" i="40"/>
  <c r="C197" i="40"/>
  <c r="H196" i="40"/>
  <c r="C196" i="40"/>
  <c r="L195" i="40"/>
  <c r="K195" i="40"/>
  <c r="J195" i="40"/>
  <c r="I195" i="40"/>
  <c r="H195" i="40" s="1"/>
  <c r="G195" i="40"/>
  <c r="F195" i="40"/>
  <c r="E195" i="40"/>
  <c r="D195" i="40"/>
  <c r="C195" i="40"/>
  <c r="H194" i="40"/>
  <c r="C194" i="40"/>
  <c r="L193" i="40"/>
  <c r="K193" i="40"/>
  <c r="J193" i="40"/>
  <c r="I193" i="40"/>
  <c r="H193" i="40" s="1"/>
  <c r="G193" i="40"/>
  <c r="F193" i="40"/>
  <c r="E193" i="40"/>
  <c r="D193" i="40"/>
  <c r="C193" i="40"/>
  <c r="L192" i="40"/>
  <c r="K192" i="40"/>
  <c r="J192" i="40"/>
  <c r="I192" i="40"/>
  <c r="H192" i="40" s="1"/>
  <c r="G192" i="40"/>
  <c r="F192" i="40"/>
  <c r="E192" i="40"/>
  <c r="D192" i="40"/>
  <c r="C192" i="40"/>
  <c r="L191" i="40"/>
  <c r="K191" i="40"/>
  <c r="J191" i="40"/>
  <c r="I191" i="40"/>
  <c r="H191" i="40" s="1"/>
  <c r="G191" i="40"/>
  <c r="F191" i="40"/>
  <c r="E191" i="40"/>
  <c r="D191" i="40"/>
  <c r="C191" i="40"/>
  <c r="H190" i="40"/>
  <c r="C190" i="40"/>
  <c r="L189" i="40"/>
  <c r="K189" i="40"/>
  <c r="J189" i="40"/>
  <c r="I189" i="40"/>
  <c r="H189" i="40" s="1"/>
  <c r="G189" i="40"/>
  <c r="F189" i="40"/>
  <c r="E189" i="40"/>
  <c r="D189" i="40"/>
  <c r="C189" i="40"/>
  <c r="L188" i="40"/>
  <c r="K188" i="40"/>
  <c r="J188" i="40"/>
  <c r="I188" i="40"/>
  <c r="H188" i="40" s="1"/>
  <c r="G188" i="40"/>
  <c r="F188" i="40"/>
  <c r="E188" i="40"/>
  <c r="D188" i="40"/>
  <c r="C188" i="40"/>
  <c r="H187" i="40"/>
  <c r="C187" i="40"/>
  <c r="H186" i="40"/>
  <c r="C186" i="40"/>
  <c r="L185" i="40"/>
  <c r="K185" i="40"/>
  <c r="J185" i="40"/>
  <c r="I185" i="40"/>
  <c r="H185" i="40" s="1"/>
  <c r="G185" i="40"/>
  <c r="F185" i="40"/>
  <c r="E185" i="40"/>
  <c r="D185" i="40"/>
  <c r="C185" i="40"/>
  <c r="L184" i="40"/>
  <c r="K184" i="40"/>
  <c r="J184" i="40"/>
  <c r="I184" i="40"/>
  <c r="H184" i="40" s="1"/>
  <c r="G184" i="40"/>
  <c r="F184" i="40"/>
  <c r="E184" i="40"/>
  <c r="D184" i="40"/>
  <c r="C184" i="40"/>
  <c r="H183" i="40"/>
  <c r="C183" i="40"/>
  <c r="H182" i="40"/>
  <c r="C182" i="40"/>
  <c r="L181" i="40"/>
  <c r="K181" i="40"/>
  <c r="J181" i="40"/>
  <c r="I181" i="40"/>
  <c r="H181" i="40" s="1"/>
  <c r="G181" i="40"/>
  <c r="F181" i="40"/>
  <c r="E181" i="40"/>
  <c r="D181" i="40"/>
  <c r="C181" i="40"/>
  <c r="H180" i="40"/>
  <c r="C180" i="40"/>
  <c r="H179" i="40"/>
  <c r="C179" i="40"/>
  <c r="H178" i="40"/>
  <c r="C178" i="40"/>
  <c r="H177" i="40"/>
  <c r="C177" i="40"/>
  <c r="L176" i="40"/>
  <c r="K176" i="40"/>
  <c r="J176" i="40"/>
  <c r="I176" i="40"/>
  <c r="H176" i="40" s="1"/>
  <c r="G176" i="40"/>
  <c r="F176" i="40"/>
  <c r="E176" i="40"/>
  <c r="D176" i="40"/>
  <c r="C176" i="40"/>
  <c r="H175" i="40"/>
  <c r="C175" i="40"/>
  <c r="H174" i="40"/>
  <c r="C174" i="40"/>
  <c r="H173" i="40"/>
  <c r="C173" i="40"/>
  <c r="L172" i="40"/>
  <c r="K172" i="40"/>
  <c r="J172" i="40"/>
  <c r="I172" i="40"/>
  <c r="H172" i="40" s="1"/>
  <c r="G172" i="40"/>
  <c r="F172" i="40"/>
  <c r="E172" i="40"/>
  <c r="D172" i="40"/>
  <c r="C172" i="40"/>
  <c r="L171" i="40"/>
  <c r="K171" i="40"/>
  <c r="J171" i="40"/>
  <c r="I171" i="40"/>
  <c r="H171" i="40" s="1"/>
  <c r="G171" i="40"/>
  <c r="F171" i="40"/>
  <c r="E171" i="40"/>
  <c r="D171" i="40"/>
  <c r="C171" i="40"/>
  <c r="L170" i="40"/>
  <c r="K170" i="40"/>
  <c r="J170" i="40"/>
  <c r="I170" i="40"/>
  <c r="H170" i="40" s="1"/>
  <c r="G170" i="40"/>
  <c r="F170" i="40"/>
  <c r="E170" i="40"/>
  <c r="D170" i="40"/>
  <c r="C170" i="40"/>
  <c r="H169" i="40"/>
  <c r="C169" i="40"/>
  <c r="H168" i="40"/>
  <c r="C168" i="40"/>
  <c r="H167" i="40"/>
  <c r="C167" i="40"/>
  <c r="H166" i="40"/>
  <c r="C166" i="40"/>
  <c r="H165" i="40"/>
  <c r="C165" i="40"/>
  <c r="H164" i="40"/>
  <c r="C164" i="40"/>
  <c r="L163" i="40"/>
  <c r="K163" i="40"/>
  <c r="J163" i="40"/>
  <c r="I163" i="40"/>
  <c r="H163" i="40" s="1"/>
  <c r="G163" i="40"/>
  <c r="F163" i="40"/>
  <c r="E163" i="40"/>
  <c r="D163" i="40"/>
  <c r="C163" i="40"/>
  <c r="L162" i="40"/>
  <c r="K162" i="40"/>
  <c r="J162" i="40"/>
  <c r="I162" i="40"/>
  <c r="H162" i="40" s="1"/>
  <c r="G162" i="40"/>
  <c r="F162" i="40"/>
  <c r="E162" i="40"/>
  <c r="D162" i="40"/>
  <c r="C162" i="40"/>
  <c r="H161" i="40"/>
  <c r="C161" i="40"/>
  <c r="H160" i="40"/>
  <c r="C160" i="40"/>
  <c r="H159" i="40"/>
  <c r="C159" i="40"/>
  <c r="H158" i="40"/>
  <c r="C158" i="40"/>
  <c r="L157" i="40"/>
  <c r="K157" i="40"/>
  <c r="J157" i="40"/>
  <c r="I157" i="40"/>
  <c r="H157" i="40" s="1"/>
  <c r="G157" i="40"/>
  <c r="F157" i="40"/>
  <c r="E157" i="40"/>
  <c r="D157" i="40"/>
  <c r="C157" i="40"/>
  <c r="H156" i="40"/>
  <c r="C156" i="40"/>
  <c r="H155" i="40"/>
  <c r="C155" i="40"/>
  <c r="H154" i="40"/>
  <c r="C154" i="40"/>
  <c r="H153" i="40"/>
  <c r="C153" i="40"/>
  <c r="H152" i="40"/>
  <c r="C152" i="40"/>
  <c r="H151" i="40"/>
  <c r="C151" i="40"/>
  <c r="H150" i="40"/>
  <c r="C150" i="40"/>
  <c r="H149" i="40"/>
  <c r="C149" i="40"/>
  <c r="L148" i="40"/>
  <c r="K148" i="40"/>
  <c r="J148" i="40"/>
  <c r="I148" i="40"/>
  <c r="H148" i="40" s="1"/>
  <c r="G148" i="40"/>
  <c r="F148" i="40"/>
  <c r="E148" i="40"/>
  <c r="D148" i="40"/>
  <c r="C148" i="40"/>
  <c r="H147" i="40"/>
  <c r="C147" i="40"/>
  <c r="H146" i="40"/>
  <c r="C146" i="40"/>
  <c r="H145" i="40"/>
  <c r="C145" i="40"/>
  <c r="H144" i="40"/>
  <c r="C144" i="40"/>
  <c r="H143" i="40"/>
  <c r="C143" i="40"/>
  <c r="H142" i="40"/>
  <c r="C142" i="40"/>
  <c r="L141" i="40"/>
  <c r="K141" i="40"/>
  <c r="J141" i="40"/>
  <c r="I141" i="40"/>
  <c r="H141" i="40" s="1"/>
  <c r="G141" i="40"/>
  <c r="F141" i="40"/>
  <c r="E141" i="40"/>
  <c r="D141" i="40"/>
  <c r="C141" i="40"/>
  <c r="H140" i="40"/>
  <c r="C140" i="40"/>
  <c r="H139" i="40"/>
  <c r="C139" i="40"/>
  <c r="L138" i="40"/>
  <c r="K138" i="40"/>
  <c r="J138" i="40"/>
  <c r="I138" i="40"/>
  <c r="H138" i="40" s="1"/>
  <c r="G138" i="40"/>
  <c r="F138" i="40"/>
  <c r="E138" i="40"/>
  <c r="D138" i="40"/>
  <c r="C138" i="40"/>
  <c r="H137" i="40"/>
  <c r="C137" i="40"/>
  <c r="H136" i="40"/>
  <c r="C136" i="40"/>
  <c r="H135" i="40"/>
  <c r="C135" i="40"/>
  <c r="H134" i="40"/>
  <c r="C134" i="40"/>
  <c r="L133" i="40"/>
  <c r="K133" i="40"/>
  <c r="J133" i="40"/>
  <c r="I133" i="40"/>
  <c r="H133" i="40" s="1"/>
  <c r="G133" i="40"/>
  <c r="F133" i="40"/>
  <c r="E133" i="40"/>
  <c r="D133" i="40"/>
  <c r="C133" i="40"/>
  <c r="H132" i="40"/>
  <c r="C132" i="40"/>
  <c r="H131" i="40"/>
  <c r="C131" i="40"/>
  <c r="H130" i="40"/>
  <c r="C130" i="40"/>
  <c r="L129" i="40"/>
  <c r="K129" i="40"/>
  <c r="J129" i="40"/>
  <c r="I129" i="40"/>
  <c r="H129" i="40" s="1"/>
  <c r="G129" i="40"/>
  <c r="F129" i="40"/>
  <c r="E129" i="40"/>
  <c r="D129" i="40"/>
  <c r="C129" i="40"/>
  <c r="L128" i="40"/>
  <c r="K128" i="40"/>
  <c r="J128" i="40"/>
  <c r="I128" i="40"/>
  <c r="H128" i="40" s="1"/>
  <c r="G128" i="40"/>
  <c r="F128" i="40"/>
  <c r="E128" i="40"/>
  <c r="D128" i="40"/>
  <c r="C128" i="40"/>
  <c r="H127" i="40"/>
  <c r="C127" i="40"/>
  <c r="L126" i="40"/>
  <c r="K126" i="40"/>
  <c r="J126" i="40"/>
  <c r="I126" i="40"/>
  <c r="H126" i="40"/>
  <c r="G126" i="40"/>
  <c r="F126" i="40"/>
  <c r="E126" i="40"/>
  <c r="D126" i="40"/>
  <c r="C126" i="40"/>
  <c r="H125" i="40"/>
  <c r="C125" i="40"/>
  <c r="H124" i="40"/>
  <c r="C124" i="40"/>
  <c r="H123" i="40"/>
  <c r="C123" i="40"/>
  <c r="H122" i="40"/>
  <c r="C122" i="40"/>
  <c r="H121" i="40"/>
  <c r="C121" i="40"/>
  <c r="L120" i="40"/>
  <c r="K120" i="40"/>
  <c r="J120" i="40"/>
  <c r="I120" i="40"/>
  <c r="H120" i="40" s="1"/>
  <c r="G120" i="40"/>
  <c r="F120" i="40"/>
  <c r="E120" i="40"/>
  <c r="D120" i="40"/>
  <c r="C120" i="40"/>
  <c r="H119" i="40"/>
  <c r="C119" i="40"/>
  <c r="H118" i="40"/>
  <c r="C118" i="40"/>
  <c r="H117" i="40"/>
  <c r="C117" i="40"/>
  <c r="H116" i="40"/>
  <c r="C116" i="40"/>
  <c r="H115" i="40"/>
  <c r="C115" i="40"/>
  <c r="L114" i="40"/>
  <c r="K114" i="40"/>
  <c r="J114" i="40"/>
  <c r="I114" i="40"/>
  <c r="H114" i="40" s="1"/>
  <c r="G114" i="40"/>
  <c r="F114" i="40"/>
  <c r="E114" i="40"/>
  <c r="D114" i="40"/>
  <c r="C114" i="40"/>
  <c r="H113" i="40"/>
  <c r="C113" i="40"/>
  <c r="H112" i="40"/>
  <c r="C112" i="40"/>
  <c r="H111" i="40"/>
  <c r="C111" i="40"/>
  <c r="L110" i="40"/>
  <c r="K110" i="40"/>
  <c r="J110" i="40"/>
  <c r="I110" i="40"/>
  <c r="H110" i="40" s="1"/>
  <c r="G110" i="40"/>
  <c r="F110" i="40"/>
  <c r="E110" i="40"/>
  <c r="D110" i="40"/>
  <c r="C110" i="40"/>
  <c r="H109" i="40"/>
  <c r="C109" i="40"/>
  <c r="H108" i="40"/>
  <c r="C108" i="40"/>
  <c r="H107" i="40"/>
  <c r="C107" i="40"/>
  <c r="H106" i="40"/>
  <c r="C106" i="40"/>
  <c r="H105" i="40"/>
  <c r="C105" i="40"/>
  <c r="H104" i="40"/>
  <c r="C104" i="40"/>
  <c r="H103" i="40"/>
  <c r="C103" i="40"/>
  <c r="H102" i="40"/>
  <c r="C102" i="40"/>
  <c r="L101" i="40"/>
  <c r="K101" i="40"/>
  <c r="J101" i="40"/>
  <c r="I101" i="40"/>
  <c r="H101" i="40" s="1"/>
  <c r="G101" i="40"/>
  <c r="F101" i="40"/>
  <c r="E101" i="40"/>
  <c r="D101" i="40"/>
  <c r="C101" i="40"/>
  <c r="H100" i="40"/>
  <c r="C100" i="40"/>
  <c r="H99" i="40"/>
  <c r="C99" i="40"/>
  <c r="H98" i="40"/>
  <c r="C98" i="40"/>
  <c r="H97" i="40"/>
  <c r="C97" i="40"/>
  <c r="H96" i="40"/>
  <c r="C96" i="40"/>
  <c r="H95" i="40"/>
  <c r="C95" i="40"/>
  <c r="H94" i="40"/>
  <c r="C94" i="40"/>
  <c r="L93" i="40"/>
  <c r="K93" i="40"/>
  <c r="J93" i="40"/>
  <c r="I93" i="40"/>
  <c r="H93" i="40" s="1"/>
  <c r="G93" i="40"/>
  <c r="F93" i="40"/>
  <c r="E93" i="40"/>
  <c r="D93" i="40"/>
  <c r="C93" i="40"/>
  <c r="H92" i="40"/>
  <c r="C92" i="40"/>
  <c r="H91" i="40"/>
  <c r="C91" i="40"/>
  <c r="H90" i="40"/>
  <c r="C90" i="40"/>
  <c r="H89" i="40"/>
  <c r="C89" i="40"/>
  <c r="H88" i="40"/>
  <c r="C88" i="40"/>
  <c r="L87" i="40"/>
  <c r="K87" i="40"/>
  <c r="J87" i="40"/>
  <c r="I87" i="40"/>
  <c r="H87" i="40" s="1"/>
  <c r="G87" i="40"/>
  <c r="F87" i="40"/>
  <c r="E87" i="40"/>
  <c r="D87" i="40"/>
  <c r="C87" i="40"/>
  <c r="H86" i="40"/>
  <c r="C86" i="40"/>
  <c r="H85" i="40"/>
  <c r="C85" i="40"/>
  <c r="H84" i="40"/>
  <c r="C84" i="40"/>
  <c r="H83" i="40"/>
  <c r="C83" i="40"/>
  <c r="L82" i="40"/>
  <c r="K82" i="40"/>
  <c r="J82" i="40"/>
  <c r="I82" i="40"/>
  <c r="H82" i="40" s="1"/>
  <c r="G82" i="40"/>
  <c r="F82" i="40"/>
  <c r="E82" i="40"/>
  <c r="D82" i="40"/>
  <c r="C82" i="40"/>
  <c r="L81" i="40"/>
  <c r="K81" i="40"/>
  <c r="J81" i="40"/>
  <c r="I81" i="40"/>
  <c r="H81" i="40" s="1"/>
  <c r="G81" i="40"/>
  <c r="F81" i="40"/>
  <c r="E81" i="40"/>
  <c r="D81" i="40"/>
  <c r="C81" i="40" s="1"/>
  <c r="H80" i="40"/>
  <c r="C80" i="40"/>
  <c r="H79" i="40"/>
  <c r="C79" i="40"/>
  <c r="L78" i="40"/>
  <c r="K78" i="40"/>
  <c r="J78" i="40"/>
  <c r="I78" i="40"/>
  <c r="H78" i="40"/>
  <c r="G78" i="40"/>
  <c r="F78" i="40"/>
  <c r="E78" i="40"/>
  <c r="D78" i="40"/>
  <c r="C78" i="40" s="1"/>
  <c r="H77" i="40"/>
  <c r="C77" i="40"/>
  <c r="H76" i="40"/>
  <c r="C76" i="40"/>
  <c r="L75" i="40"/>
  <c r="K75" i="40"/>
  <c r="J75" i="40"/>
  <c r="I75" i="40"/>
  <c r="H75" i="40"/>
  <c r="G75" i="40"/>
  <c r="F75" i="40"/>
  <c r="E75" i="40"/>
  <c r="D75" i="40"/>
  <c r="C75" i="40" s="1"/>
  <c r="L74" i="40"/>
  <c r="K74" i="40"/>
  <c r="J74" i="40"/>
  <c r="I74" i="40"/>
  <c r="H74" i="40"/>
  <c r="G74" i="40"/>
  <c r="F74" i="40"/>
  <c r="E74" i="40"/>
  <c r="D74" i="40"/>
  <c r="C74" i="40" s="1"/>
  <c r="L73" i="40"/>
  <c r="K73" i="40"/>
  <c r="J73" i="40"/>
  <c r="I73" i="40"/>
  <c r="H73" i="40" s="1"/>
  <c r="G73" i="40"/>
  <c r="F73" i="40"/>
  <c r="E73" i="40"/>
  <c r="D73" i="40"/>
  <c r="C73" i="40"/>
  <c r="H72" i="40"/>
  <c r="C72" i="40"/>
  <c r="H71" i="40"/>
  <c r="C71" i="40"/>
  <c r="H70" i="40"/>
  <c r="C70" i="40"/>
  <c r="H69" i="40"/>
  <c r="C69" i="40"/>
  <c r="L68" i="40"/>
  <c r="K68" i="40"/>
  <c r="J68" i="40"/>
  <c r="I68" i="40"/>
  <c r="H68" i="40" s="1"/>
  <c r="G68" i="40"/>
  <c r="F68" i="40"/>
  <c r="E68" i="40"/>
  <c r="D68" i="40"/>
  <c r="C68" i="40"/>
  <c r="H67" i="40"/>
  <c r="C67" i="40"/>
  <c r="L66" i="40"/>
  <c r="K66" i="40"/>
  <c r="J66" i="40"/>
  <c r="I66" i="40"/>
  <c r="H66" i="40" s="1"/>
  <c r="G66" i="40"/>
  <c r="F66" i="40"/>
  <c r="E66" i="40"/>
  <c r="D66" i="40"/>
  <c r="C66" i="40"/>
  <c r="H65" i="40"/>
  <c r="C65" i="40"/>
  <c r="H64" i="40"/>
  <c r="C64" i="40"/>
  <c r="H63" i="40"/>
  <c r="C63" i="40"/>
  <c r="H62" i="40"/>
  <c r="C62" i="40"/>
  <c r="H61" i="40"/>
  <c r="C61" i="40"/>
  <c r="H60" i="40"/>
  <c r="C60" i="40"/>
  <c r="H59" i="40"/>
  <c r="C59" i="40"/>
  <c r="H58" i="40"/>
  <c r="C58" i="40"/>
  <c r="L57" i="40"/>
  <c r="K57" i="40"/>
  <c r="J57" i="40"/>
  <c r="I57" i="40"/>
  <c r="H57" i="40" s="1"/>
  <c r="G57" i="40"/>
  <c r="F57" i="40"/>
  <c r="E57" i="40"/>
  <c r="D57" i="40"/>
  <c r="C57" i="40"/>
  <c r="H56" i="40"/>
  <c r="C56" i="40"/>
  <c r="H55" i="40"/>
  <c r="C55" i="40"/>
  <c r="L54" i="40"/>
  <c r="K54" i="40"/>
  <c r="J54" i="40"/>
  <c r="I54" i="40"/>
  <c r="H54" i="40" s="1"/>
  <c r="G54" i="40"/>
  <c r="F54" i="40"/>
  <c r="E54" i="40"/>
  <c r="D54" i="40"/>
  <c r="C54" i="40"/>
  <c r="L53" i="40"/>
  <c r="K53" i="40"/>
  <c r="J53" i="40"/>
  <c r="I53" i="40"/>
  <c r="H53" i="40" s="1"/>
  <c r="G53" i="40"/>
  <c r="F53" i="40"/>
  <c r="E53" i="40"/>
  <c r="D53" i="40"/>
  <c r="C53" i="40"/>
  <c r="L52" i="40"/>
  <c r="K52" i="40"/>
  <c r="J52" i="40"/>
  <c r="I52" i="40"/>
  <c r="H52" i="40"/>
  <c r="G52" i="40"/>
  <c r="F52" i="40"/>
  <c r="E52" i="40"/>
  <c r="D52" i="40"/>
  <c r="C52" i="40" s="1"/>
  <c r="L51" i="40"/>
  <c r="K51" i="40"/>
  <c r="J51" i="40"/>
  <c r="I51" i="40"/>
  <c r="H51" i="40"/>
  <c r="G51" i="40"/>
  <c r="F51" i="40"/>
  <c r="E51" i="40"/>
  <c r="D51" i="40"/>
  <c r="C51" i="40" s="1"/>
  <c r="L50" i="40"/>
  <c r="K50" i="40"/>
  <c r="J50" i="40"/>
  <c r="J300" i="40" s="1"/>
  <c r="I50" i="40"/>
  <c r="I300" i="40" s="1"/>
  <c r="H50" i="40"/>
  <c r="G50" i="40"/>
  <c r="F50" i="40"/>
  <c r="E50" i="40"/>
  <c r="E300" i="40" s="1"/>
  <c r="D50" i="40"/>
  <c r="D300" i="40" s="1"/>
  <c r="L49" i="40"/>
  <c r="K49" i="40"/>
  <c r="J49" i="40"/>
  <c r="I49" i="40"/>
  <c r="H49" i="40"/>
  <c r="G49" i="40"/>
  <c r="F49" i="40"/>
  <c r="E49" i="40"/>
  <c r="D49" i="40"/>
  <c r="C49" i="40" s="1"/>
  <c r="H46" i="40"/>
  <c r="C46" i="40"/>
  <c r="H45" i="40"/>
  <c r="C45" i="40"/>
  <c r="L44" i="40"/>
  <c r="L300" i="40" s="1"/>
  <c r="G44" i="40"/>
  <c r="G300" i="40" s="1"/>
  <c r="H43" i="40"/>
  <c r="C43" i="40"/>
  <c r="I42" i="40"/>
  <c r="H42" i="40" s="1"/>
  <c r="D42" i="40"/>
  <c r="C42" i="40" s="1"/>
  <c r="H41" i="40"/>
  <c r="C41" i="40"/>
  <c r="H40" i="40"/>
  <c r="C40" i="40"/>
  <c r="H39" i="40"/>
  <c r="C39" i="40"/>
  <c r="H38" i="40"/>
  <c r="C38" i="40"/>
  <c r="K37" i="40"/>
  <c r="H37" i="40"/>
  <c r="F37" i="40"/>
  <c r="C37" i="40"/>
  <c r="H36" i="40"/>
  <c r="C36" i="40"/>
  <c r="H35" i="40"/>
  <c r="C35" i="40"/>
  <c r="K34" i="40"/>
  <c r="H34" i="40"/>
  <c r="F34" i="40"/>
  <c r="C34" i="40"/>
  <c r="H33" i="40"/>
  <c r="C33" i="40"/>
  <c r="K32" i="40"/>
  <c r="H32" i="40"/>
  <c r="F32" i="40"/>
  <c r="C32" i="40"/>
  <c r="H31" i="40"/>
  <c r="C31" i="40"/>
  <c r="H30" i="40"/>
  <c r="C30" i="40"/>
  <c r="H29" i="40"/>
  <c r="C29" i="40"/>
  <c r="K28" i="40"/>
  <c r="H28" i="40"/>
  <c r="F28" i="40"/>
  <c r="C28" i="40"/>
  <c r="K27" i="40"/>
  <c r="K300" i="40" s="1"/>
  <c r="H27" i="40"/>
  <c r="F27" i="40"/>
  <c r="F300" i="40" s="1"/>
  <c r="C27" i="40"/>
  <c r="H26" i="40"/>
  <c r="C26" i="40"/>
  <c r="I25" i="40"/>
  <c r="H25" i="40"/>
  <c r="C25" i="40"/>
  <c r="H24" i="40"/>
  <c r="C24" i="40"/>
  <c r="H23" i="40"/>
  <c r="C23" i="40"/>
  <c r="L22" i="40"/>
  <c r="L303" i="40" s="1"/>
  <c r="L302" i="40" s="1"/>
  <c r="K22" i="40"/>
  <c r="K303" i="40" s="1"/>
  <c r="K302" i="40" s="1"/>
  <c r="J22" i="40"/>
  <c r="J303" i="40" s="1"/>
  <c r="J302" i="40" s="1"/>
  <c r="I22" i="40"/>
  <c r="I303" i="40" s="1"/>
  <c r="I302" i="40" s="1"/>
  <c r="H22" i="40"/>
  <c r="H303" i="40" s="1"/>
  <c r="H302" i="40" s="1"/>
  <c r="G22" i="40"/>
  <c r="G303" i="40" s="1"/>
  <c r="G302" i="40" s="1"/>
  <c r="F22" i="40"/>
  <c r="F303" i="40" s="1"/>
  <c r="F302" i="40" s="1"/>
  <c r="E22" i="40"/>
  <c r="E303" i="40" s="1"/>
  <c r="E302" i="40" s="1"/>
  <c r="D22" i="40"/>
  <c r="D303" i="40" s="1"/>
  <c r="D302" i="40" s="1"/>
  <c r="L21" i="40"/>
  <c r="K21" i="40"/>
  <c r="J21" i="40"/>
  <c r="I21" i="40"/>
  <c r="H21" i="40"/>
  <c r="G21" i="40"/>
  <c r="F21" i="40"/>
  <c r="E21" i="40"/>
  <c r="D21" i="40"/>
  <c r="C21" i="40" s="1"/>
  <c r="H315" i="39"/>
  <c r="C315" i="39"/>
  <c r="H313" i="39"/>
  <c r="C313" i="39"/>
  <c r="H311" i="39"/>
  <c r="C311" i="39"/>
  <c r="H310" i="39"/>
  <c r="C310" i="39"/>
  <c r="H309" i="39"/>
  <c r="C309" i="39"/>
  <c r="H308" i="39"/>
  <c r="C308" i="39"/>
  <c r="H307" i="39"/>
  <c r="C307" i="39"/>
  <c r="H306" i="39"/>
  <c r="C306" i="39"/>
  <c r="L305" i="39"/>
  <c r="K305" i="39"/>
  <c r="J305" i="39"/>
  <c r="I305" i="39"/>
  <c r="H305" i="39"/>
  <c r="G305" i="39"/>
  <c r="F305" i="39"/>
  <c r="E305" i="39"/>
  <c r="D305" i="39"/>
  <c r="C305" i="39"/>
  <c r="H297" i="39"/>
  <c r="C297" i="39"/>
  <c r="H296" i="39"/>
  <c r="C296" i="39"/>
  <c r="L295" i="39"/>
  <c r="L298" i="39" s="1"/>
  <c r="K295" i="39"/>
  <c r="K298" i="39" s="1"/>
  <c r="J295" i="39"/>
  <c r="J298" i="39" s="1"/>
  <c r="I295" i="39"/>
  <c r="H295" i="39" s="1"/>
  <c r="G295" i="39"/>
  <c r="G298" i="39" s="1"/>
  <c r="F295" i="39"/>
  <c r="F298" i="39" s="1"/>
  <c r="E295" i="39"/>
  <c r="E298" i="39" s="1"/>
  <c r="D295" i="39"/>
  <c r="D298" i="39" s="1"/>
  <c r="C295" i="39"/>
  <c r="H294" i="39"/>
  <c r="C294" i="39"/>
  <c r="H293" i="39"/>
  <c r="C293" i="39"/>
  <c r="H292" i="39"/>
  <c r="C292" i="39"/>
  <c r="H291" i="39"/>
  <c r="C291" i="39"/>
  <c r="L290" i="39"/>
  <c r="K290" i="39"/>
  <c r="J290" i="39"/>
  <c r="I290" i="39"/>
  <c r="H290" i="39" s="1"/>
  <c r="G290" i="39"/>
  <c r="F290" i="39"/>
  <c r="E290" i="39"/>
  <c r="D290" i="39"/>
  <c r="C290" i="39"/>
  <c r="H289" i="39"/>
  <c r="C289" i="39"/>
  <c r="H288" i="39"/>
  <c r="C288" i="39"/>
  <c r="H287" i="39"/>
  <c r="C287" i="39"/>
  <c r="L286" i="39"/>
  <c r="K286" i="39"/>
  <c r="J286" i="39"/>
  <c r="I286" i="39"/>
  <c r="H286" i="39" s="1"/>
  <c r="G286" i="39"/>
  <c r="F286" i="39"/>
  <c r="E286" i="39"/>
  <c r="D286" i="39"/>
  <c r="C286" i="39"/>
  <c r="H285" i="39"/>
  <c r="C285" i="39"/>
  <c r="L284" i="39"/>
  <c r="K284" i="39"/>
  <c r="J284" i="39"/>
  <c r="I284" i="39"/>
  <c r="H284" i="39" s="1"/>
  <c r="G284" i="39"/>
  <c r="F284" i="39"/>
  <c r="E284" i="39"/>
  <c r="D284" i="39"/>
  <c r="C284" i="39"/>
  <c r="L283" i="39"/>
  <c r="K283" i="39"/>
  <c r="J283" i="39"/>
  <c r="I283" i="39"/>
  <c r="H283" i="39" s="1"/>
  <c r="G283" i="39"/>
  <c r="F283" i="39"/>
  <c r="E283" i="39"/>
  <c r="D283" i="39"/>
  <c r="C283" i="39"/>
  <c r="H282" i="39"/>
  <c r="C282" i="39"/>
  <c r="H281" i="39"/>
  <c r="C281" i="39"/>
  <c r="H280" i="39"/>
  <c r="C280" i="39"/>
  <c r="L279" i="39"/>
  <c r="K279" i="39"/>
  <c r="J279" i="39"/>
  <c r="I279" i="39"/>
  <c r="H279" i="39" s="1"/>
  <c r="G279" i="39"/>
  <c r="F279" i="39"/>
  <c r="E279" i="39"/>
  <c r="D279" i="39"/>
  <c r="C279" i="39"/>
  <c r="H278" i="39"/>
  <c r="C278" i="39"/>
  <c r="H277" i="39"/>
  <c r="C277" i="39"/>
  <c r="H276" i="39"/>
  <c r="C276" i="39"/>
  <c r="L275" i="39"/>
  <c r="K275" i="39"/>
  <c r="J275" i="39"/>
  <c r="I275" i="39"/>
  <c r="H275" i="39" s="1"/>
  <c r="G275" i="39"/>
  <c r="F275" i="39"/>
  <c r="E275" i="39"/>
  <c r="D275" i="39"/>
  <c r="C275" i="39"/>
  <c r="L274" i="39"/>
  <c r="K274" i="39"/>
  <c r="J274" i="39"/>
  <c r="I274" i="39"/>
  <c r="H274" i="39" s="1"/>
  <c r="G274" i="39"/>
  <c r="F274" i="39"/>
  <c r="E274" i="39"/>
  <c r="D274" i="39"/>
  <c r="C274" i="39"/>
  <c r="H273" i="39"/>
  <c r="C273" i="39"/>
  <c r="H272" i="39"/>
  <c r="C272" i="39"/>
  <c r="H271" i="39"/>
  <c r="C271" i="39"/>
  <c r="L270" i="39"/>
  <c r="K270" i="39"/>
  <c r="J270" i="39"/>
  <c r="I270" i="39"/>
  <c r="H270" i="39" s="1"/>
  <c r="G270" i="39"/>
  <c r="F270" i="39"/>
  <c r="E270" i="39"/>
  <c r="D270" i="39"/>
  <c r="C270" i="39"/>
  <c r="H269" i="39"/>
  <c r="C269" i="39"/>
  <c r="H268" i="39"/>
  <c r="C268" i="39"/>
  <c r="L267" i="39"/>
  <c r="K267" i="39"/>
  <c r="J267" i="39"/>
  <c r="I267" i="39"/>
  <c r="H267" i="39" s="1"/>
  <c r="G267" i="39"/>
  <c r="F267" i="39"/>
  <c r="E267" i="39"/>
  <c r="D267" i="39"/>
  <c r="C267" i="39"/>
  <c r="L266" i="39"/>
  <c r="K266" i="39"/>
  <c r="J266" i="39"/>
  <c r="I266" i="39"/>
  <c r="H266" i="39" s="1"/>
  <c r="G266" i="39"/>
  <c r="F266" i="39"/>
  <c r="E266" i="39"/>
  <c r="D266" i="39"/>
  <c r="C266" i="39"/>
  <c r="H265" i="39"/>
  <c r="C265" i="39"/>
  <c r="H264" i="39"/>
  <c r="C264" i="39"/>
  <c r="H263" i="39"/>
  <c r="C263" i="39"/>
  <c r="L262" i="39"/>
  <c r="K262" i="39"/>
  <c r="J262" i="39"/>
  <c r="I262" i="39"/>
  <c r="H262" i="39" s="1"/>
  <c r="G262" i="39"/>
  <c r="F262" i="39"/>
  <c r="E262" i="39"/>
  <c r="D262" i="39"/>
  <c r="C262" i="39"/>
  <c r="H261" i="39"/>
  <c r="C261" i="39"/>
  <c r="H260" i="39"/>
  <c r="C260" i="39"/>
  <c r="H259" i="39"/>
  <c r="C259" i="39"/>
  <c r="L258" i="39"/>
  <c r="K258" i="39"/>
  <c r="J258" i="39"/>
  <c r="I258" i="39"/>
  <c r="H258" i="39" s="1"/>
  <c r="G258" i="39"/>
  <c r="F258" i="39"/>
  <c r="E258" i="39"/>
  <c r="D258" i="39"/>
  <c r="C258" i="39"/>
  <c r="L257" i="39"/>
  <c r="K257" i="39"/>
  <c r="J257" i="39"/>
  <c r="I257" i="39"/>
  <c r="H257" i="39" s="1"/>
  <c r="G257" i="39"/>
  <c r="F257" i="39"/>
  <c r="E257" i="39"/>
  <c r="D257" i="39"/>
  <c r="C257" i="39"/>
  <c r="H256" i="39"/>
  <c r="C256" i="39"/>
  <c r="H255" i="39"/>
  <c r="C255" i="39"/>
  <c r="H254" i="39"/>
  <c r="C254" i="39"/>
  <c r="H253" i="39"/>
  <c r="C253" i="39"/>
  <c r="H252" i="39"/>
  <c r="C252" i="39"/>
  <c r="L251" i="39"/>
  <c r="K251" i="39"/>
  <c r="J251" i="39"/>
  <c r="I251" i="39"/>
  <c r="H251" i="39" s="1"/>
  <c r="G251" i="39"/>
  <c r="F251" i="39"/>
  <c r="E251" i="39"/>
  <c r="D251" i="39"/>
  <c r="C251" i="39"/>
  <c r="L250" i="39"/>
  <c r="K250" i="39"/>
  <c r="J250" i="39"/>
  <c r="I250" i="39"/>
  <c r="H250" i="39" s="1"/>
  <c r="G250" i="39"/>
  <c r="F250" i="39"/>
  <c r="E250" i="39"/>
  <c r="D250" i="39"/>
  <c r="C250" i="39"/>
  <c r="H249" i="39"/>
  <c r="C249" i="39"/>
  <c r="H248" i="39"/>
  <c r="C248" i="39"/>
  <c r="H247" i="39"/>
  <c r="C247" i="39"/>
  <c r="H246" i="39"/>
  <c r="C246" i="39"/>
  <c r="L245" i="39"/>
  <c r="K245" i="39"/>
  <c r="J245" i="39"/>
  <c r="I245" i="39"/>
  <c r="H245" i="39" s="1"/>
  <c r="G245" i="39"/>
  <c r="F245" i="39"/>
  <c r="E245" i="39"/>
  <c r="D245" i="39"/>
  <c r="C245" i="39"/>
  <c r="H244" i="39"/>
  <c r="C244" i="39"/>
  <c r="H243" i="39"/>
  <c r="C243" i="39"/>
  <c r="H242" i="39"/>
  <c r="C242" i="39"/>
  <c r="H241" i="39"/>
  <c r="C241" i="39"/>
  <c r="H240" i="39"/>
  <c r="C240" i="39"/>
  <c r="H239" i="39"/>
  <c r="C239" i="39"/>
  <c r="H238" i="39"/>
  <c r="C238" i="39"/>
  <c r="L237" i="39"/>
  <c r="K237" i="39"/>
  <c r="J237" i="39"/>
  <c r="I237" i="39"/>
  <c r="H237" i="39" s="1"/>
  <c r="G237" i="39"/>
  <c r="F237" i="39"/>
  <c r="E237" i="39"/>
  <c r="D237" i="39"/>
  <c r="C237" i="39"/>
  <c r="H236" i="39"/>
  <c r="C236" i="39"/>
  <c r="H235" i="39"/>
  <c r="C235" i="39"/>
  <c r="L234" i="39"/>
  <c r="K234" i="39"/>
  <c r="J234" i="39"/>
  <c r="I234" i="39"/>
  <c r="H234" i="39" s="1"/>
  <c r="G234" i="39"/>
  <c r="F234" i="39"/>
  <c r="E234" i="39"/>
  <c r="D234" i="39"/>
  <c r="C234" i="39"/>
  <c r="H233" i="39"/>
  <c r="C233" i="39"/>
  <c r="L232" i="39"/>
  <c r="K232" i="39"/>
  <c r="J232" i="39"/>
  <c r="I232" i="39"/>
  <c r="H232" i="39" s="1"/>
  <c r="G232" i="39"/>
  <c r="F232" i="39"/>
  <c r="E232" i="39"/>
  <c r="D232" i="39"/>
  <c r="C232" i="39"/>
  <c r="L231" i="39"/>
  <c r="K231" i="39"/>
  <c r="J231" i="39"/>
  <c r="I231" i="39"/>
  <c r="H231" i="39" s="1"/>
  <c r="G231" i="39"/>
  <c r="F231" i="39"/>
  <c r="E231" i="39"/>
  <c r="D231" i="39"/>
  <c r="C231" i="39"/>
  <c r="H230" i="39"/>
  <c r="C230" i="39"/>
  <c r="L229" i="39"/>
  <c r="K229" i="39"/>
  <c r="J229" i="39"/>
  <c r="I229" i="39"/>
  <c r="H229" i="39" s="1"/>
  <c r="G229" i="39"/>
  <c r="F229" i="39"/>
  <c r="E229" i="39"/>
  <c r="D229" i="39"/>
  <c r="C229" i="39"/>
  <c r="H228" i="39"/>
  <c r="C228" i="39"/>
  <c r="L227" i="39"/>
  <c r="K227" i="39"/>
  <c r="J227" i="39"/>
  <c r="I227" i="39"/>
  <c r="H227" i="39" s="1"/>
  <c r="G227" i="39"/>
  <c r="F227" i="39"/>
  <c r="E227" i="39"/>
  <c r="D227" i="39"/>
  <c r="C227" i="39"/>
  <c r="H226" i="39"/>
  <c r="C226" i="39"/>
  <c r="H225" i="39"/>
  <c r="C225" i="39"/>
  <c r="L224" i="39"/>
  <c r="K224" i="39"/>
  <c r="J224" i="39"/>
  <c r="I224" i="39"/>
  <c r="H224" i="39" s="1"/>
  <c r="G224" i="39"/>
  <c r="F224" i="39"/>
  <c r="E224" i="39"/>
  <c r="D224" i="39"/>
  <c r="C224" i="39"/>
  <c r="H223" i="39"/>
  <c r="C223" i="39"/>
  <c r="H222" i="39"/>
  <c r="C222" i="39"/>
  <c r="H221" i="39"/>
  <c r="C221" i="39"/>
  <c r="H220" i="39"/>
  <c r="C220" i="39"/>
  <c r="H219" i="39"/>
  <c r="C219" i="39"/>
  <c r="H218" i="39"/>
  <c r="C218" i="39"/>
  <c r="H217" i="39"/>
  <c r="C217" i="39"/>
  <c r="H216" i="39"/>
  <c r="C216" i="39"/>
  <c r="H215" i="39"/>
  <c r="C215" i="39"/>
  <c r="H214" i="39"/>
  <c r="C214" i="39"/>
  <c r="L213" i="39"/>
  <c r="K213" i="39"/>
  <c r="J213" i="39"/>
  <c r="I213" i="39"/>
  <c r="H213" i="39" s="1"/>
  <c r="G213" i="39"/>
  <c r="F213" i="39"/>
  <c r="E213" i="39"/>
  <c r="D213" i="39"/>
  <c r="C213" i="39"/>
  <c r="H212" i="39"/>
  <c r="C212" i="39"/>
  <c r="H211" i="39"/>
  <c r="C211" i="39"/>
  <c r="H210" i="39"/>
  <c r="C210" i="39"/>
  <c r="H209" i="39"/>
  <c r="C209" i="39"/>
  <c r="H208" i="39"/>
  <c r="C208" i="39"/>
  <c r="H207" i="39"/>
  <c r="C207" i="39"/>
  <c r="H206" i="39"/>
  <c r="C206" i="39"/>
  <c r="H205" i="39"/>
  <c r="C205" i="39"/>
  <c r="H204" i="39"/>
  <c r="C204" i="39"/>
  <c r="H203" i="39"/>
  <c r="C203" i="39"/>
  <c r="L202" i="39"/>
  <c r="K202" i="39"/>
  <c r="J202" i="39"/>
  <c r="I202" i="39"/>
  <c r="H202" i="39" s="1"/>
  <c r="G202" i="39"/>
  <c r="F202" i="39"/>
  <c r="E202" i="39"/>
  <c r="D202" i="39"/>
  <c r="C202" i="39"/>
  <c r="L201" i="39"/>
  <c r="K201" i="39"/>
  <c r="J201" i="39"/>
  <c r="I201" i="39"/>
  <c r="H201" i="39" s="1"/>
  <c r="G201" i="39"/>
  <c r="F201" i="39"/>
  <c r="E201" i="39"/>
  <c r="D201" i="39"/>
  <c r="C201" i="39"/>
  <c r="H200" i="39"/>
  <c r="C200" i="39"/>
  <c r="H199" i="39"/>
  <c r="C199" i="39"/>
  <c r="H198" i="39"/>
  <c r="C198" i="39"/>
  <c r="H197" i="39"/>
  <c r="C197" i="39"/>
  <c r="H196" i="39"/>
  <c r="C196" i="39"/>
  <c r="L195" i="39"/>
  <c r="K195" i="39"/>
  <c r="J195" i="39"/>
  <c r="I195" i="39"/>
  <c r="H195" i="39" s="1"/>
  <c r="G195" i="39"/>
  <c r="F195" i="39"/>
  <c r="E195" i="39"/>
  <c r="D195" i="39"/>
  <c r="C195" i="39"/>
  <c r="H194" i="39"/>
  <c r="C194" i="39"/>
  <c r="L193" i="39"/>
  <c r="K193" i="39"/>
  <c r="J193" i="39"/>
  <c r="I193" i="39"/>
  <c r="H193" i="39"/>
  <c r="G193" i="39"/>
  <c r="F193" i="39"/>
  <c r="E193" i="39"/>
  <c r="D193" i="39"/>
  <c r="C193" i="39" s="1"/>
  <c r="L192" i="39"/>
  <c r="K192" i="39"/>
  <c r="J192" i="39"/>
  <c r="I192" i="39"/>
  <c r="H192" i="39"/>
  <c r="G192" i="39"/>
  <c r="F192" i="39"/>
  <c r="E192" i="39"/>
  <c r="D192" i="39"/>
  <c r="C192" i="39" s="1"/>
  <c r="L191" i="39"/>
  <c r="K191" i="39"/>
  <c r="J191" i="39"/>
  <c r="I191" i="39"/>
  <c r="H191" i="39"/>
  <c r="G191" i="39"/>
  <c r="F191" i="39"/>
  <c r="E191" i="39"/>
  <c r="D191" i="39"/>
  <c r="C191" i="39" s="1"/>
  <c r="H190" i="39"/>
  <c r="C190" i="39"/>
  <c r="L189" i="39"/>
  <c r="K189" i="39"/>
  <c r="J189" i="39"/>
  <c r="I189" i="39"/>
  <c r="H189" i="39"/>
  <c r="G189" i="39"/>
  <c r="F189" i="39"/>
  <c r="E189" i="39"/>
  <c r="D189" i="39"/>
  <c r="C189" i="39" s="1"/>
  <c r="L188" i="39"/>
  <c r="K188" i="39"/>
  <c r="J188" i="39"/>
  <c r="I188" i="39"/>
  <c r="H188" i="39" s="1"/>
  <c r="G188" i="39"/>
  <c r="F188" i="39"/>
  <c r="E188" i="39"/>
  <c r="D188" i="39"/>
  <c r="C188" i="39"/>
  <c r="H187" i="39"/>
  <c r="C187" i="39"/>
  <c r="H186" i="39"/>
  <c r="C186" i="39"/>
  <c r="L185" i="39"/>
  <c r="K185" i="39"/>
  <c r="J185" i="39"/>
  <c r="I185" i="39"/>
  <c r="H185" i="39" s="1"/>
  <c r="G185" i="39"/>
  <c r="F185" i="39"/>
  <c r="E185" i="39"/>
  <c r="D185" i="39"/>
  <c r="C185" i="39"/>
  <c r="L184" i="39"/>
  <c r="K184" i="39"/>
  <c r="J184" i="39"/>
  <c r="I184" i="39"/>
  <c r="H184" i="39" s="1"/>
  <c r="G184" i="39"/>
  <c r="F184" i="39"/>
  <c r="E184" i="39"/>
  <c r="D184" i="39"/>
  <c r="C184" i="39"/>
  <c r="H183" i="39"/>
  <c r="C183" i="39"/>
  <c r="H182" i="39"/>
  <c r="C182" i="39"/>
  <c r="L181" i="39"/>
  <c r="K181" i="39"/>
  <c r="J181" i="39"/>
  <c r="I181" i="39"/>
  <c r="H181" i="39" s="1"/>
  <c r="G181" i="39"/>
  <c r="F181" i="39"/>
  <c r="E181" i="39"/>
  <c r="D181" i="39"/>
  <c r="C181" i="39"/>
  <c r="H180" i="39"/>
  <c r="C180" i="39"/>
  <c r="H179" i="39"/>
  <c r="C179" i="39"/>
  <c r="H178" i="39"/>
  <c r="C178" i="39"/>
  <c r="H177" i="39"/>
  <c r="C177" i="39"/>
  <c r="L176" i="39"/>
  <c r="K176" i="39"/>
  <c r="J176" i="39"/>
  <c r="I176" i="39"/>
  <c r="H176" i="39" s="1"/>
  <c r="G176" i="39"/>
  <c r="F176" i="39"/>
  <c r="E176" i="39"/>
  <c r="D176" i="39"/>
  <c r="C176" i="39"/>
  <c r="H175" i="39"/>
  <c r="C175" i="39"/>
  <c r="H174" i="39"/>
  <c r="C174" i="39"/>
  <c r="H173" i="39"/>
  <c r="C173" i="39"/>
  <c r="L172" i="39"/>
  <c r="K172" i="39"/>
  <c r="J172" i="39"/>
  <c r="I172" i="39"/>
  <c r="H172" i="39" s="1"/>
  <c r="G172" i="39"/>
  <c r="F172" i="39"/>
  <c r="E172" i="39"/>
  <c r="D172" i="39"/>
  <c r="C172" i="39"/>
  <c r="L171" i="39"/>
  <c r="K171" i="39"/>
  <c r="J171" i="39"/>
  <c r="I171" i="39"/>
  <c r="H171" i="39" s="1"/>
  <c r="G171" i="39"/>
  <c r="F171" i="39"/>
  <c r="E171" i="39"/>
  <c r="D171" i="39"/>
  <c r="C171" i="39"/>
  <c r="L170" i="39"/>
  <c r="K170" i="39"/>
  <c r="J170" i="39"/>
  <c r="I170" i="39"/>
  <c r="H170" i="39" s="1"/>
  <c r="G170" i="39"/>
  <c r="F170" i="39"/>
  <c r="E170" i="39"/>
  <c r="D170" i="39"/>
  <c r="C170" i="39"/>
  <c r="H169" i="39"/>
  <c r="C169" i="39"/>
  <c r="H168" i="39"/>
  <c r="C168" i="39"/>
  <c r="H167" i="39"/>
  <c r="C167" i="39"/>
  <c r="H166" i="39"/>
  <c r="C166" i="39"/>
  <c r="H165" i="39"/>
  <c r="C165" i="39"/>
  <c r="H164" i="39"/>
  <c r="C164" i="39"/>
  <c r="L163" i="39"/>
  <c r="K163" i="39"/>
  <c r="J163" i="39"/>
  <c r="I163" i="39"/>
  <c r="H163" i="39" s="1"/>
  <c r="G163" i="39"/>
  <c r="F163" i="39"/>
  <c r="E163" i="39"/>
  <c r="D163" i="39"/>
  <c r="C163" i="39"/>
  <c r="L162" i="39"/>
  <c r="K162" i="39"/>
  <c r="J162" i="39"/>
  <c r="I162" i="39"/>
  <c r="H162" i="39" s="1"/>
  <c r="G162" i="39"/>
  <c r="F162" i="39"/>
  <c r="E162" i="39"/>
  <c r="D162" i="39"/>
  <c r="C162" i="39"/>
  <c r="H161" i="39"/>
  <c r="C161" i="39"/>
  <c r="H160" i="39"/>
  <c r="C160" i="39"/>
  <c r="H159" i="39"/>
  <c r="C159" i="39"/>
  <c r="H158" i="39"/>
  <c r="C158" i="39"/>
  <c r="L157" i="39"/>
  <c r="K157" i="39"/>
  <c r="J157" i="39"/>
  <c r="I157" i="39"/>
  <c r="H157" i="39" s="1"/>
  <c r="G157" i="39"/>
  <c r="F157" i="39"/>
  <c r="E157" i="39"/>
  <c r="D157" i="39"/>
  <c r="C157" i="39"/>
  <c r="H156" i="39"/>
  <c r="C156" i="39"/>
  <c r="H155" i="39"/>
  <c r="C155" i="39"/>
  <c r="H154" i="39"/>
  <c r="C154" i="39"/>
  <c r="H153" i="39"/>
  <c r="C153" i="39"/>
  <c r="H152" i="39"/>
  <c r="C152" i="39"/>
  <c r="H151" i="39"/>
  <c r="F151" i="39"/>
  <c r="C151" i="39" s="1"/>
  <c r="H150" i="39"/>
  <c r="C150" i="39"/>
  <c r="H149" i="39"/>
  <c r="C149" i="39"/>
  <c r="L148" i="39"/>
  <c r="K148" i="39"/>
  <c r="J148" i="39"/>
  <c r="I148" i="39"/>
  <c r="H148" i="39"/>
  <c r="G148" i="39"/>
  <c r="F148" i="39"/>
  <c r="E148" i="39"/>
  <c r="D148" i="39"/>
  <c r="C148" i="39" s="1"/>
  <c r="H147" i="39"/>
  <c r="C147" i="39"/>
  <c r="H146" i="39"/>
  <c r="C146" i="39"/>
  <c r="H145" i="39"/>
  <c r="C145" i="39"/>
  <c r="H144" i="39"/>
  <c r="C144" i="39"/>
  <c r="H143" i="39"/>
  <c r="C143" i="39"/>
  <c r="H142" i="39"/>
  <c r="C142" i="39"/>
  <c r="L141" i="39"/>
  <c r="K141" i="39"/>
  <c r="J141" i="39"/>
  <c r="I141" i="39"/>
  <c r="H141" i="39"/>
  <c r="G141" i="39"/>
  <c r="F141" i="39"/>
  <c r="E141" i="39"/>
  <c r="D141" i="39"/>
  <c r="C141" i="39" s="1"/>
  <c r="H140" i="39"/>
  <c r="C140" i="39"/>
  <c r="H139" i="39"/>
  <c r="C139" i="39"/>
  <c r="L138" i="39"/>
  <c r="K138" i="39"/>
  <c r="J138" i="39"/>
  <c r="I138" i="39"/>
  <c r="H138" i="39"/>
  <c r="G138" i="39"/>
  <c r="F138" i="39"/>
  <c r="E138" i="39"/>
  <c r="D138" i="39"/>
  <c r="C138" i="39" s="1"/>
  <c r="H137" i="39"/>
  <c r="C137" i="39"/>
  <c r="H136" i="39"/>
  <c r="C136" i="39"/>
  <c r="H135" i="39"/>
  <c r="C135" i="39"/>
  <c r="H134" i="39"/>
  <c r="C134" i="39"/>
  <c r="L133" i="39"/>
  <c r="K133" i="39"/>
  <c r="J133" i="39"/>
  <c r="I133" i="39"/>
  <c r="H133" i="39"/>
  <c r="G133" i="39"/>
  <c r="F133" i="39"/>
  <c r="E133" i="39"/>
  <c r="D133" i="39"/>
  <c r="C133" i="39" s="1"/>
  <c r="H132" i="39"/>
  <c r="C132" i="39"/>
  <c r="H131" i="39"/>
  <c r="C131" i="39"/>
  <c r="H130" i="39"/>
  <c r="C130" i="39"/>
  <c r="L129" i="39"/>
  <c r="K129" i="39"/>
  <c r="J129" i="39"/>
  <c r="I129" i="39"/>
  <c r="H129" i="39"/>
  <c r="G129" i="39"/>
  <c r="F129" i="39"/>
  <c r="E129" i="39"/>
  <c r="D129" i="39"/>
  <c r="C129" i="39" s="1"/>
  <c r="L128" i="39"/>
  <c r="K128" i="39"/>
  <c r="J128" i="39"/>
  <c r="I128" i="39"/>
  <c r="H128" i="39"/>
  <c r="G128" i="39"/>
  <c r="F128" i="39"/>
  <c r="E128" i="39"/>
  <c r="D128" i="39"/>
  <c r="C128" i="39" s="1"/>
  <c r="H127" i="39"/>
  <c r="C127" i="39"/>
  <c r="L126" i="39"/>
  <c r="K126" i="39"/>
  <c r="J126" i="39"/>
  <c r="I126" i="39"/>
  <c r="H126" i="39"/>
  <c r="G126" i="39"/>
  <c r="F126" i="39"/>
  <c r="E126" i="39"/>
  <c r="D126" i="39"/>
  <c r="C126" i="39"/>
  <c r="H125" i="39"/>
  <c r="C125" i="39"/>
  <c r="H124" i="39"/>
  <c r="C124" i="39"/>
  <c r="H123" i="39"/>
  <c r="C123" i="39"/>
  <c r="H122" i="39"/>
  <c r="C122" i="39"/>
  <c r="H121" i="39"/>
  <c r="C121" i="39"/>
  <c r="L120" i="39"/>
  <c r="K120" i="39"/>
  <c r="J120" i="39"/>
  <c r="I120" i="39"/>
  <c r="H120" i="39"/>
  <c r="G120" i="39"/>
  <c r="F120" i="39"/>
  <c r="E120" i="39"/>
  <c r="D120" i="39"/>
  <c r="C120" i="39" s="1"/>
  <c r="H119" i="39"/>
  <c r="C119" i="39"/>
  <c r="H118" i="39"/>
  <c r="C118" i="39"/>
  <c r="H117" i="39"/>
  <c r="C117" i="39"/>
  <c r="H116" i="39"/>
  <c r="C116" i="39"/>
  <c r="H115" i="39"/>
  <c r="C115" i="39"/>
  <c r="L114" i="39"/>
  <c r="K114" i="39"/>
  <c r="J114" i="39"/>
  <c r="I114" i="39"/>
  <c r="H114" i="39"/>
  <c r="G114" i="39"/>
  <c r="F114" i="39"/>
  <c r="E114" i="39"/>
  <c r="D114" i="39"/>
  <c r="C114" i="39" s="1"/>
  <c r="H113" i="39"/>
  <c r="C113" i="39"/>
  <c r="H112" i="39"/>
  <c r="C112" i="39"/>
  <c r="H111" i="39"/>
  <c r="C111" i="39"/>
  <c r="L110" i="39"/>
  <c r="K110" i="39"/>
  <c r="J110" i="39"/>
  <c r="I110" i="39"/>
  <c r="H110" i="39"/>
  <c r="G110" i="39"/>
  <c r="F110" i="39"/>
  <c r="E110" i="39"/>
  <c r="D110" i="39"/>
  <c r="C110" i="39" s="1"/>
  <c r="H109" i="39"/>
  <c r="C109" i="39"/>
  <c r="H108" i="39"/>
  <c r="C108" i="39"/>
  <c r="H107" i="39"/>
  <c r="C107" i="39"/>
  <c r="H106" i="39"/>
  <c r="C106" i="39"/>
  <c r="H105" i="39"/>
  <c r="C105" i="39"/>
  <c r="H104" i="39"/>
  <c r="C104" i="39"/>
  <c r="H103" i="39"/>
  <c r="C103" i="39"/>
  <c r="H102" i="39"/>
  <c r="C102" i="39"/>
  <c r="L101" i="39"/>
  <c r="K101" i="39"/>
  <c r="J101" i="39"/>
  <c r="I101" i="39"/>
  <c r="H101" i="39"/>
  <c r="G101" i="39"/>
  <c r="F101" i="39"/>
  <c r="E101" i="39"/>
  <c r="D101" i="39"/>
  <c r="C101" i="39" s="1"/>
  <c r="H100" i="39"/>
  <c r="C100" i="39"/>
  <c r="H99" i="39"/>
  <c r="C99" i="39"/>
  <c r="H98" i="39"/>
  <c r="C98" i="39"/>
  <c r="H97" i="39"/>
  <c r="C97" i="39"/>
  <c r="H96" i="39"/>
  <c r="C96" i="39"/>
  <c r="H95" i="39"/>
  <c r="C95" i="39"/>
  <c r="H94" i="39"/>
  <c r="C94" i="39"/>
  <c r="L93" i="39"/>
  <c r="K93" i="39"/>
  <c r="J93" i="39"/>
  <c r="I93" i="39"/>
  <c r="H93" i="39"/>
  <c r="G93" i="39"/>
  <c r="F93" i="39"/>
  <c r="E93" i="39"/>
  <c r="D93" i="39"/>
  <c r="C93" i="39" s="1"/>
  <c r="H92" i="39"/>
  <c r="C92" i="39"/>
  <c r="H91" i="39"/>
  <c r="C91" i="39"/>
  <c r="H90" i="39"/>
  <c r="C90" i="39"/>
  <c r="H89" i="39"/>
  <c r="C89" i="39"/>
  <c r="H88" i="39"/>
  <c r="C88" i="39"/>
  <c r="L87" i="39"/>
  <c r="K87" i="39"/>
  <c r="J87" i="39"/>
  <c r="I87" i="39"/>
  <c r="H87" i="39"/>
  <c r="G87" i="39"/>
  <c r="F87" i="39"/>
  <c r="E87" i="39"/>
  <c r="D87" i="39"/>
  <c r="C87" i="39" s="1"/>
  <c r="H86" i="39"/>
  <c r="C86" i="39"/>
  <c r="H85" i="39"/>
  <c r="C85" i="39"/>
  <c r="H84" i="39"/>
  <c r="C84" i="39"/>
  <c r="H83" i="39"/>
  <c r="C83" i="39"/>
  <c r="L82" i="39"/>
  <c r="K82" i="39"/>
  <c r="J82" i="39"/>
  <c r="I82" i="39"/>
  <c r="H82" i="39"/>
  <c r="G82" i="39"/>
  <c r="F82" i="39"/>
  <c r="E82" i="39"/>
  <c r="D82" i="39"/>
  <c r="C82" i="39" s="1"/>
  <c r="L81" i="39"/>
  <c r="K81" i="39"/>
  <c r="J81" i="39"/>
  <c r="I81" i="39"/>
  <c r="H81" i="39"/>
  <c r="G81" i="39"/>
  <c r="F81" i="39"/>
  <c r="E81" i="39"/>
  <c r="D81" i="39"/>
  <c r="C81" i="39" s="1"/>
  <c r="H80" i="39"/>
  <c r="C80" i="39"/>
  <c r="H79" i="39"/>
  <c r="C79" i="39"/>
  <c r="L78" i="39"/>
  <c r="K78" i="39"/>
  <c r="J78" i="39"/>
  <c r="I78" i="39"/>
  <c r="H78" i="39"/>
  <c r="G78" i="39"/>
  <c r="F78" i="39"/>
  <c r="E78" i="39"/>
  <c r="D78" i="39"/>
  <c r="C78" i="39" s="1"/>
  <c r="H77" i="39"/>
  <c r="C77" i="39"/>
  <c r="H76" i="39"/>
  <c r="C76" i="39"/>
  <c r="L75" i="39"/>
  <c r="K75" i="39"/>
  <c r="J75" i="39"/>
  <c r="I75" i="39"/>
  <c r="H75" i="39"/>
  <c r="G75" i="39"/>
  <c r="F75" i="39"/>
  <c r="E75" i="39"/>
  <c r="D75" i="39"/>
  <c r="C75" i="39" s="1"/>
  <c r="L74" i="39"/>
  <c r="K74" i="39"/>
  <c r="J74" i="39"/>
  <c r="I74" i="39"/>
  <c r="H74" i="39"/>
  <c r="G74" i="39"/>
  <c r="F74" i="39"/>
  <c r="E74" i="39"/>
  <c r="D74" i="39"/>
  <c r="C74" i="39" s="1"/>
  <c r="L73" i="39"/>
  <c r="K73" i="39"/>
  <c r="J73" i="39"/>
  <c r="I73" i="39"/>
  <c r="H73" i="39"/>
  <c r="G73" i="39"/>
  <c r="F73" i="39"/>
  <c r="E73" i="39"/>
  <c r="D73" i="39"/>
  <c r="C73" i="39" s="1"/>
  <c r="H72" i="39"/>
  <c r="C72" i="39"/>
  <c r="H71" i="39"/>
  <c r="C71" i="39"/>
  <c r="H70" i="39"/>
  <c r="C70" i="39"/>
  <c r="H69" i="39"/>
  <c r="C69" i="39"/>
  <c r="L68" i="39"/>
  <c r="K68" i="39"/>
  <c r="J68" i="39"/>
  <c r="I68" i="39"/>
  <c r="H68" i="39"/>
  <c r="G68" i="39"/>
  <c r="F68" i="39"/>
  <c r="E68" i="39"/>
  <c r="D68" i="39"/>
  <c r="C68" i="39" s="1"/>
  <c r="H67" i="39"/>
  <c r="C67" i="39"/>
  <c r="L66" i="39"/>
  <c r="K66" i="39"/>
  <c r="J66" i="39"/>
  <c r="I66" i="39"/>
  <c r="H66" i="39"/>
  <c r="G66" i="39"/>
  <c r="F66" i="39"/>
  <c r="E66" i="39"/>
  <c r="D66" i="39"/>
  <c r="C66" i="39" s="1"/>
  <c r="H65" i="39"/>
  <c r="C65" i="39"/>
  <c r="H64" i="39"/>
  <c r="C64" i="39"/>
  <c r="H63" i="39"/>
  <c r="C63" i="39"/>
  <c r="H62" i="39"/>
  <c r="C62" i="39"/>
  <c r="H61" i="39"/>
  <c r="C61" i="39"/>
  <c r="H60" i="39"/>
  <c r="C60" i="39"/>
  <c r="H59" i="39"/>
  <c r="C59" i="39"/>
  <c r="H58" i="39"/>
  <c r="C58" i="39"/>
  <c r="L57" i="39"/>
  <c r="K57" i="39"/>
  <c r="J57" i="39"/>
  <c r="I57" i="39"/>
  <c r="H57" i="39"/>
  <c r="G57" i="39"/>
  <c r="F57" i="39"/>
  <c r="E57" i="39"/>
  <c r="D57" i="39"/>
  <c r="C57" i="39" s="1"/>
  <c r="H56" i="39"/>
  <c r="C56" i="39"/>
  <c r="H55" i="39"/>
  <c r="C55" i="39"/>
  <c r="L54" i="39"/>
  <c r="K54" i="39"/>
  <c r="J54" i="39"/>
  <c r="I54" i="39"/>
  <c r="H54" i="39"/>
  <c r="G54" i="39"/>
  <c r="F54" i="39"/>
  <c r="E54" i="39"/>
  <c r="D54" i="39"/>
  <c r="C54" i="39" s="1"/>
  <c r="L53" i="39"/>
  <c r="K53" i="39"/>
  <c r="J53" i="39"/>
  <c r="I53" i="39"/>
  <c r="H53" i="39"/>
  <c r="G53" i="39"/>
  <c r="F53" i="39"/>
  <c r="E53" i="39"/>
  <c r="D53" i="39"/>
  <c r="C53" i="39" s="1"/>
  <c r="L52" i="39"/>
  <c r="K52" i="39"/>
  <c r="J52" i="39"/>
  <c r="I52" i="39"/>
  <c r="H52" i="39"/>
  <c r="G52" i="39"/>
  <c r="F52" i="39"/>
  <c r="E52" i="39"/>
  <c r="D52" i="39"/>
  <c r="C52" i="39" s="1"/>
  <c r="L51" i="39"/>
  <c r="K51" i="39"/>
  <c r="J51" i="39"/>
  <c r="I51" i="39"/>
  <c r="H51" i="39"/>
  <c r="G51" i="39"/>
  <c r="F51" i="39"/>
  <c r="E51" i="39"/>
  <c r="D51" i="39"/>
  <c r="C51" i="39" s="1"/>
  <c r="L50" i="39"/>
  <c r="K50" i="39"/>
  <c r="J50" i="39"/>
  <c r="I50" i="39"/>
  <c r="H50" i="39"/>
  <c r="G50" i="39"/>
  <c r="F50" i="39"/>
  <c r="E50" i="39"/>
  <c r="E300" i="39" s="1"/>
  <c r="D50" i="39"/>
  <c r="C50" i="39"/>
  <c r="L49" i="39"/>
  <c r="K49" i="39"/>
  <c r="J49" i="39"/>
  <c r="I49" i="39"/>
  <c r="H49" i="39"/>
  <c r="G49" i="39"/>
  <c r="F49" i="39"/>
  <c r="E49" i="39"/>
  <c r="D49" i="39"/>
  <c r="C49" i="39" s="1"/>
  <c r="H46" i="39"/>
  <c r="C46" i="39"/>
  <c r="H45" i="39"/>
  <c r="C45" i="39"/>
  <c r="L44" i="39"/>
  <c r="L300" i="39" s="1"/>
  <c r="H44" i="39"/>
  <c r="G44" i="39"/>
  <c r="G300" i="39" s="1"/>
  <c r="C44" i="39"/>
  <c r="H43" i="39"/>
  <c r="C43" i="39"/>
  <c r="I42" i="39"/>
  <c r="H42" i="39"/>
  <c r="D42" i="39"/>
  <c r="C42" i="39"/>
  <c r="H41" i="39"/>
  <c r="C41" i="39"/>
  <c r="H40" i="39"/>
  <c r="C40" i="39"/>
  <c r="H39" i="39"/>
  <c r="C39" i="39"/>
  <c r="H38" i="39"/>
  <c r="C38" i="39"/>
  <c r="K37" i="39"/>
  <c r="H37" i="39"/>
  <c r="F37" i="39"/>
  <c r="C37" i="39"/>
  <c r="H36" i="39"/>
  <c r="C36" i="39"/>
  <c r="H35" i="39"/>
  <c r="C35" i="39"/>
  <c r="K34" i="39"/>
  <c r="H34" i="39"/>
  <c r="F34" i="39"/>
  <c r="C34" i="39"/>
  <c r="H33" i="39"/>
  <c r="C33" i="39"/>
  <c r="K32" i="39"/>
  <c r="H32" i="39"/>
  <c r="F32" i="39"/>
  <c r="C32" i="39"/>
  <c r="H31" i="39"/>
  <c r="C31" i="39"/>
  <c r="H30" i="39"/>
  <c r="C30" i="39"/>
  <c r="H29" i="39"/>
  <c r="C29" i="39"/>
  <c r="K28" i="39"/>
  <c r="H28" i="39"/>
  <c r="F28" i="39"/>
  <c r="C28" i="39"/>
  <c r="K27" i="39"/>
  <c r="K300" i="39" s="1"/>
  <c r="H27" i="39"/>
  <c r="F27" i="39"/>
  <c r="F300" i="39" s="1"/>
  <c r="C27" i="39"/>
  <c r="H26" i="39"/>
  <c r="C26" i="39"/>
  <c r="J25" i="39"/>
  <c r="I25" i="39"/>
  <c r="H25" i="39"/>
  <c r="D25" i="39"/>
  <c r="C25" i="39"/>
  <c r="H24" i="39"/>
  <c r="C24" i="39"/>
  <c r="H23" i="39"/>
  <c r="C23" i="39"/>
  <c r="L22" i="39"/>
  <c r="L303" i="39" s="1"/>
  <c r="L302" i="39" s="1"/>
  <c r="K22" i="39"/>
  <c r="K303" i="39" s="1"/>
  <c r="K302" i="39" s="1"/>
  <c r="J22" i="39"/>
  <c r="J303" i="39" s="1"/>
  <c r="J302" i="39" s="1"/>
  <c r="I22" i="39"/>
  <c r="I303" i="39" s="1"/>
  <c r="I302" i="39" s="1"/>
  <c r="H22" i="39"/>
  <c r="H303" i="39" s="1"/>
  <c r="H302" i="39" s="1"/>
  <c r="G22" i="39"/>
  <c r="G303" i="39" s="1"/>
  <c r="G302" i="39" s="1"/>
  <c r="F22" i="39"/>
  <c r="F303" i="39" s="1"/>
  <c r="F302" i="39" s="1"/>
  <c r="E22" i="39"/>
  <c r="E303" i="39" s="1"/>
  <c r="E302" i="39" s="1"/>
  <c r="D22" i="39"/>
  <c r="D303" i="39" s="1"/>
  <c r="D302" i="39" s="1"/>
  <c r="C22" i="39"/>
  <c r="C303" i="39" s="1"/>
  <c r="C302" i="39" s="1"/>
  <c r="L21" i="39"/>
  <c r="K21" i="39"/>
  <c r="J21" i="39"/>
  <c r="I21" i="39"/>
  <c r="H21" i="39" s="1"/>
  <c r="G21" i="39"/>
  <c r="F21" i="39"/>
  <c r="E21" i="39"/>
  <c r="D21" i="39"/>
  <c r="C21" i="39"/>
  <c r="H315" i="38"/>
  <c r="C315" i="38"/>
  <c r="H313" i="38"/>
  <c r="C313" i="38"/>
  <c r="H311" i="38"/>
  <c r="C311" i="38"/>
  <c r="H310" i="38"/>
  <c r="C310" i="38"/>
  <c r="H309" i="38"/>
  <c r="C309" i="38"/>
  <c r="H308" i="38"/>
  <c r="C308" i="38"/>
  <c r="H307" i="38"/>
  <c r="C307" i="38"/>
  <c r="H306" i="38"/>
  <c r="C306" i="38"/>
  <c r="L305" i="38"/>
  <c r="K305" i="38"/>
  <c r="J305" i="38"/>
  <c r="I305" i="38"/>
  <c r="H305" i="38"/>
  <c r="G305" i="38"/>
  <c r="F305" i="38"/>
  <c r="E305" i="38"/>
  <c r="D305" i="38"/>
  <c r="C305" i="38"/>
  <c r="H297" i="38"/>
  <c r="C297" i="38"/>
  <c r="H296" i="38"/>
  <c r="C296" i="38"/>
  <c r="L295" i="38"/>
  <c r="L298" i="38" s="1"/>
  <c r="K295" i="38"/>
  <c r="K298" i="38" s="1"/>
  <c r="J295" i="38"/>
  <c r="J298" i="38" s="1"/>
  <c r="I295" i="38"/>
  <c r="H295" i="38" s="1"/>
  <c r="G295" i="38"/>
  <c r="G298" i="38" s="1"/>
  <c r="F295" i="38"/>
  <c r="F298" i="38" s="1"/>
  <c r="E295" i="38"/>
  <c r="E298" i="38" s="1"/>
  <c r="D295" i="38"/>
  <c r="D298" i="38" s="1"/>
  <c r="C295" i="38"/>
  <c r="H294" i="38"/>
  <c r="C294" i="38"/>
  <c r="H293" i="38"/>
  <c r="C293" i="38"/>
  <c r="H292" i="38"/>
  <c r="C292" i="38"/>
  <c r="H291" i="38"/>
  <c r="C291" i="38"/>
  <c r="L290" i="38"/>
  <c r="K290" i="38"/>
  <c r="J290" i="38"/>
  <c r="I290" i="38"/>
  <c r="H290" i="38" s="1"/>
  <c r="G290" i="38"/>
  <c r="F290" i="38"/>
  <c r="E290" i="38"/>
  <c r="D290" i="38"/>
  <c r="C290" i="38"/>
  <c r="H289" i="38"/>
  <c r="C289" i="38"/>
  <c r="H288" i="38"/>
  <c r="C288" i="38"/>
  <c r="H287" i="38"/>
  <c r="C287" i="38"/>
  <c r="L286" i="38"/>
  <c r="K286" i="38"/>
  <c r="J286" i="38"/>
  <c r="I286" i="38"/>
  <c r="H286" i="38" s="1"/>
  <c r="G286" i="38"/>
  <c r="F286" i="38"/>
  <c r="E286" i="38"/>
  <c r="D286" i="38"/>
  <c r="C286" i="38"/>
  <c r="H285" i="38"/>
  <c r="C285" i="38"/>
  <c r="L284" i="38"/>
  <c r="K284" i="38"/>
  <c r="J284" i="38"/>
  <c r="I284" i="38"/>
  <c r="H284" i="38" s="1"/>
  <c r="G284" i="38"/>
  <c r="F284" i="38"/>
  <c r="E284" i="38"/>
  <c r="D284" i="38"/>
  <c r="C284" i="38" s="1"/>
  <c r="L283" i="38"/>
  <c r="K283" i="38"/>
  <c r="J283" i="38"/>
  <c r="I283" i="38"/>
  <c r="H283" i="38"/>
  <c r="G283" i="38"/>
  <c r="F283" i="38"/>
  <c r="E283" i="38"/>
  <c r="D283" i="38"/>
  <c r="C283" i="38" s="1"/>
  <c r="H282" i="38"/>
  <c r="C282" i="38"/>
  <c r="H281" i="38"/>
  <c r="C281" i="38"/>
  <c r="H280" i="38"/>
  <c r="C280" i="38"/>
  <c r="L279" i="38"/>
  <c r="K279" i="38"/>
  <c r="J279" i="38"/>
  <c r="I279" i="38"/>
  <c r="H279" i="38" s="1"/>
  <c r="G279" i="38"/>
  <c r="F279" i="38"/>
  <c r="E279" i="38"/>
  <c r="D279" i="38"/>
  <c r="C279" i="38"/>
  <c r="H278" i="38"/>
  <c r="C278" i="38"/>
  <c r="H277" i="38"/>
  <c r="C277" i="38"/>
  <c r="H276" i="38"/>
  <c r="C276" i="38"/>
  <c r="L275" i="38"/>
  <c r="K275" i="38"/>
  <c r="J275" i="38"/>
  <c r="I275" i="38"/>
  <c r="H275" i="38" s="1"/>
  <c r="G275" i="38"/>
  <c r="F275" i="38"/>
  <c r="E275" i="38"/>
  <c r="D275" i="38"/>
  <c r="C275" i="38"/>
  <c r="L274" i="38"/>
  <c r="K274" i="38"/>
  <c r="J274" i="38"/>
  <c r="I274" i="38"/>
  <c r="H274" i="38" s="1"/>
  <c r="G274" i="38"/>
  <c r="F274" i="38"/>
  <c r="E274" i="38"/>
  <c r="D274" i="38"/>
  <c r="C274" i="38"/>
  <c r="H273" i="38"/>
  <c r="C273" i="38"/>
  <c r="H272" i="38"/>
  <c r="C272" i="38"/>
  <c r="H271" i="38"/>
  <c r="C271" i="38"/>
  <c r="L270" i="38"/>
  <c r="K270" i="38"/>
  <c r="J270" i="38"/>
  <c r="I270" i="38"/>
  <c r="H270" i="38" s="1"/>
  <c r="G270" i="38"/>
  <c r="F270" i="38"/>
  <c r="E270" i="38"/>
  <c r="D270" i="38"/>
  <c r="C270" i="38"/>
  <c r="H269" i="38"/>
  <c r="C269" i="38"/>
  <c r="H268" i="38"/>
  <c r="C268" i="38"/>
  <c r="L267" i="38"/>
  <c r="K267" i="38"/>
  <c r="J267" i="38"/>
  <c r="I267" i="38"/>
  <c r="H267" i="38" s="1"/>
  <c r="G267" i="38"/>
  <c r="F267" i="38"/>
  <c r="E267" i="38"/>
  <c r="D267" i="38"/>
  <c r="C267" i="38"/>
  <c r="L266" i="38"/>
  <c r="K266" i="38"/>
  <c r="J266" i="38"/>
  <c r="I266" i="38"/>
  <c r="H266" i="38" s="1"/>
  <c r="G266" i="38"/>
  <c r="F266" i="38"/>
  <c r="E266" i="38"/>
  <c r="D266" i="38"/>
  <c r="C266" i="38" s="1"/>
  <c r="H265" i="38"/>
  <c r="C265" i="38"/>
  <c r="H264" i="38"/>
  <c r="C264" i="38"/>
  <c r="H263" i="38"/>
  <c r="C263" i="38"/>
  <c r="L262" i="38"/>
  <c r="K262" i="38"/>
  <c r="J262" i="38"/>
  <c r="I262" i="38"/>
  <c r="H262" i="38" s="1"/>
  <c r="G262" i="38"/>
  <c r="F262" i="38"/>
  <c r="E262" i="38"/>
  <c r="D262" i="38"/>
  <c r="C262" i="38"/>
  <c r="H261" i="38"/>
  <c r="C261" i="38"/>
  <c r="H260" i="38"/>
  <c r="C260" i="38"/>
  <c r="H259" i="38"/>
  <c r="C259" i="38"/>
  <c r="L258" i="38"/>
  <c r="K258" i="38"/>
  <c r="J258" i="38"/>
  <c r="I258" i="38"/>
  <c r="H258" i="38" s="1"/>
  <c r="G258" i="38"/>
  <c r="F258" i="38"/>
  <c r="E258" i="38"/>
  <c r="D258" i="38"/>
  <c r="C258" i="38"/>
  <c r="L257" i="38"/>
  <c r="K257" i="38"/>
  <c r="J257" i="38"/>
  <c r="I257" i="38"/>
  <c r="H257" i="38" s="1"/>
  <c r="G257" i="38"/>
  <c r="F257" i="38"/>
  <c r="E257" i="38"/>
  <c r="D257" i="38"/>
  <c r="C257" i="38"/>
  <c r="H256" i="38"/>
  <c r="C256" i="38"/>
  <c r="H255" i="38"/>
  <c r="C255" i="38"/>
  <c r="H254" i="38"/>
  <c r="C254" i="38"/>
  <c r="H253" i="38"/>
  <c r="C253" i="38"/>
  <c r="H252" i="38"/>
  <c r="C252" i="38"/>
  <c r="L251" i="38"/>
  <c r="K251" i="38"/>
  <c r="J251" i="38"/>
  <c r="I251" i="38"/>
  <c r="H251" i="38" s="1"/>
  <c r="G251" i="38"/>
  <c r="F251" i="38"/>
  <c r="E251" i="38"/>
  <c r="D251" i="38"/>
  <c r="C251" i="38"/>
  <c r="L250" i="38"/>
  <c r="K250" i="38"/>
  <c r="J250" i="38"/>
  <c r="I250" i="38"/>
  <c r="H250" i="38" s="1"/>
  <c r="G250" i="38"/>
  <c r="F250" i="38"/>
  <c r="E250" i="38"/>
  <c r="D250" i="38"/>
  <c r="C250" i="38"/>
  <c r="H249" i="38"/>
  <c r="C249" i="38"/>
  <c r="H248" i="38"/>
  <c r="C248" i="38"/>
  <c r="H247" i="38"/>
  <c r="C247" i="38"/>
  <c r="H246" i="38"/>
  <c r="C246" i="38"/>
  <c r="L245" i="38"/>
  <c r="K245" i="38"/>
  <c r="J245" i="38"/>
  <c r="I245" i="38"/>
  <c r="H245" i="38" s="1"/>
  <c r="G245" i="38"/>
  <c r="F245" i="38"/>
  <c r="E245" i="38"/>
  <c r="D245" i="38"/>
  <c r="C245" i="38"/>
  <c r="H244" i="38"/>
  <c r="C244" i="38"/>
  <c r="H243" i="38"/>
  <c r="C243" i="38"/>
  <c r="H242" i="38"/>
  <c r="C242" i="38"/>
  <c r="H241" i="38"/>
  <c r="C241" i="38"/>
  <c r="H240" i="38"/>
  <c r="C240" i="38"/>
  <c r="H239" i="38"/>
  <c r="C239" i="38"/>
  <c r="H238" i="38"/>
  <c r="C238" i="38"/>
  <c r="L237" i="38"/>
  <c r="K237" i="38"/>
  <c r="J237" i="38"/>
  <c r="I237" i="38"/>
  <c r="H237" i="38" s="1"/>
  <c r="G237" i="38"/>
  <c r="F237" i="38"/>
  <c r="E237" i="38"/>
  <c r="D237" i="38"/>
  <c r="C237" i="38"/>
  <c r="H236" i="38"/>
  <c r="C236" i="38"/>
  <c r="H235" i="38"/>
  <c r="C235" i="38"/>
  <c r="L234" i="38"/>
  <c r="K234" i="38"/>
  <c r="J234" i="38"/>
  <c r="I234" i="38"/>
  <c r="H234" i="38" s="1"/>
  <c r="G234" i="38"/>
  <c r="F234" i="38"/>
  <c r="E234" i="38"/>
  <c r="D234" i="38"/>
  <c r="C234" i="38"/>
  <c r="H233" i="38"/>
  <c r="C233" i="38"/>
  <c r="L232" i="38"/>
  <c r="K232" i="38"/>
  <c r="J232" i="38"/>
  <c r="I232" i="38"/>
  <c r="H232" i="38" s="1"/>
  <c r="G232" i="38"/>
  <c r="F232" i="38"/>
  <c r="E232" i="38"/>
  <c r="D232" i="38"/>
  <c r="C232" i="38"/>
  <c r="L231" i="38"/>
  <c r="K231" i="38"/>
  <c r="J231" i="38"/>
  <c r="I231" i="38"/>
  <c r="H231" i="38"/>
  <c r="G231" i="38"/>
  <c r="F231" i="38"/>
  <c r="E231" i="38"/>
  <c r="D231" i="38"/>
  <c r="C231" i="38" s="1"/>
  <c r="H230" i="38"/>
  <c r="C230" i="38"/>
  <c r="L229" i="38"/>
  <c r="K229" i="38"/>
  <c r="J229" i="38"/>
  <c r="I229" i="38"/>
  <c r="H229" i="38"/>
  <c r="G229" i="38"/>
  <c r="F229" i="38"/>
  <c r="E229" i="38"/>
  <c r="D229" i="38"/>
  <c r="C229" i="38" s="1"/>
  <c r="H228" i="38"/>
  <c r="C228" i="38"/>
  <c r="L227" i="38"/>
  <c r="K227" i="38"/>
  <c r="J227" i="38"/>
  <c r="I227" i="38"/>
  <c r="H227" i="38"/>
  <c r="G227" i="38"/>
  <c r="F227" i="38"/>
  <c r="E227" i="38"/>
  <c r="D227" i="38"/>
  <c r="C227" i="38"/>
  <c r="H226" i="38"/>
  <c r="C226" i="38"/>
  <c r="H225" i="38"/>
  <c r="C225" i="38"/>
  <c r="L224" i="38"/>
  <c r="K224" i="38"/>
  <c r="J224" i="38"/>
  <c r="I224" i="38"/>
  <c r="H224" i="38" s="1"/>
  <c r="G224" i="38"/>
  <c r="F224" i="38"/>
  <c r="E224" i="38"/>
  <c r="D224" i="38"/>
  <c r="C224" i="38"/>
  <c r="H223" i="38"/>
  <c r="C223" i="38"/>
  <c r="H222" i="38"/>
  <c r="C222" i="38"/>
  <c r="H221" i="38"/>
  <c r="C221" i="38"/>
  <c r="H220" i="38"/>
  <c r="C220" i="38"/>
  <c r="H219" i="38"/>
  <c r="C219" i="38"/>
  <c r="H218" i="38"/>
  <c r="C218" i="38"/>
  <c r="H217" i="38"/>
  <c r="C217" i="38"/>
  <c r="H216" i="38"/>
  <c r="C216" i="38"/>
  <c r="H215" i="38"/>
  <c r="C215" i="38"/>
  <c r="H214" i="38"/>
  <c r="C214" i="38"/>
  <c r="L213" i="38"/>
  <c r="K213" i="38"/>
  <c r="J213" i="38"/>
  <c r="I213" i="38"/>
  <c r="H213" i="38" s="1"/>
  <c r="G213" i="38"/>
  <c r="F213" i="38"/>
  <c r="E213" i="38"/>
  <c r="D213" i="38"/>
  <c r="C213" i="38"/>
  <c r="H212" i="38"/>
  <c r="C212" i="38"/>
  <c r="H211" i="38"/>
  <c r="C211" i="38"/>
  <c r="H210" i="38"/>
  <c r="C210" i="38"/>
  <c r="H209" i="38"/>
  <c r="C209" i="38"/>
  <c r="H208" i="38"/>
  <c r="C208" i="38"/>
  <c r="H207" i="38"/>
  <c r="C207" i="38"/>
  <c r="H206" i="38"/>
  <c r="C206" i="38"/>
  <c r="H205" i="38"/>
  <c r="C205" i="38"/>
  <c r="H204" i="38"/>
  <c r="C204" i="38"/>
  <c r="H203" i="38"/>
  <c r="C203" i="38"/>
  <c r="L202" i="38"/>
  <c r="K202" i="38"/>
  <c r="J202" i="38"/>
  <c r="I202" i="38"/>
  <c r="H202" i="38" s="1"/>
  <c r="G202" i="38"/>
  <c r="F202" i="38"/>
  <c r="E202" i="38"/>
  <c r="D202" i="38"/>
  <c r="C202" i="38"/>
  <c r="L201" i="38"/>
  <c r="K201" i="38"/>
  <c r="J201" i="38"/>
  <c r="I201" i="38"/>
  <c r="H201" i="38" s="1"/>
  <c r="G201" i="38"/>
  <c r="F201" i="38"/>
  <c r="E201" i="38"/>
  <c r="D201" i="38"/>
  <c r="C201" i="38"/>
  <c r="H200" i="38"/>
  <c r="C200" i="38"/>
  <c r="H199" i="38"/>
  <c r="C199" i="38"/>
  <c r="H198" i="38"/>
  <c r="C198" i="38"/>
  <c r="H197" i="38"/>
  <c r="C197" i="38"/>
  <c r="H196" i="38"/>
  <c r="C196" i="38"/>
  <c r="L195" i="38"/>
  <c r="K195" i="38"/>
  <c r="J195" i="38"/>
  <c r="I195" i="38"/>
  <c r="H195" i="38" s="1"/>
  <c r="G195" i="38"/>
  <c r="F195" i="38"/>
  <c r="E195" i="38"/>
  <c r="D195" i="38"/>
  <c r="C195" i="38"/>
  <c r="H194" i="38"/>
  <c r="C194" i="38"/>
  <c r="L193" i="38"/>
  <c r="K193" i="38"/>
  <c r="J193" i="38"/>
  <c r="I193" i="38"/>
  <c r="H193" i="38" s="1"/>
  <c r="G193" i="38"/>
  <c r="F193" i="38"/>
  <c r="E193" i="38"/>
  <c r="D193" i="38"/>
  <c r="C193" i="38"/>
  <c r="L192" i="38"/>
  <c r="K192" i="38"/>
  <c r="J192" i="38"/>
  <c r="I192" i="38"/>
  <c r="H192" i="38" s="1"/>
  <c r="G192" i="38"/>
  <c r="F192" i="38"/>
  <c r="E192" i="38"/>
  <c r="D192" i="38"/>
  <c r="C192" i="38"/>
  <c r="L191" i="38"/>
  <c r="K191" i="38"/>
  <c r="J191" i="38"/>
  <c r="I191" i="38"/>
  <c r="H191" i="38" s="1"/>
  <c r="G191" i="38"/>
  <c r="F191" i="38"/>
  <c r="E191" i="38"/>
  <c r="D191" i="38"/>
  <c r="C191" i="38"/>
  <c r="H190" i="38"/>
  <c r="C190" i="38"/>
  <c r="L189" i="38"/>
  <c r="K189" i="38"/>
  <c r="J189" i="38"/>
  <c r="I189" i="38"/>
  <c r="H189" i="38" s="1"/>
  <c r="G189" i="38"/>
  <c r="F189" i="38"/>
  <c r="E189" i="38"/>
  <c r="D189" i="38"/>
  <c r="C189" i="38"/>
  <c r="L188" i="38"/>
  <c r="K188" i="38"/>
  <c r="J188" i="38"/>
  <c r="I188" i="38"/>
  <c r="H188" i="38" s="1"/>
  <c r="G188" i="38"/>
  <c r="F188" i="38"/>
  <c r="E188" i="38"/>
  <c r="D188" i="38"/>
  <c r="C188" i="38"/>
  <c r="H187" i="38"/>
  <c r="C187" i="38"/>
  <c r="H186" i="38"/>
  <c r="C186" i="38"/>
  <c r="L185" i="38"/>
  <c r="K185" i="38"/>
  <c r="J185" i="38"/>
  <c r="I185" i="38"/>
  <c r="H185" i="38" s="1"/>
  <c r="G185" i="38"/>
  <c r="F185" i="38"/>
  <c r="E185" i="38"/>
  <c r="D185" i="38"/>
  <c r="C185" i="38"/>
  <c r="L184" i="38"/>
  <c r="K184" i="38"/>
  <c r="J184" i="38"/>
  <c r="I184" i="38"/>
  <c r="H184" i="38" s="1"/>
  <c r="G184" i="38"/>
  <c r="F184" i="38"/>
  <c r="E184" i="38"/>
  <c r="D184" i="38"/>
  <c r="C184" i="38"/>
  <c r="H183" i="38"/>
  <c r="C183" i="38"/>
  <c r="H182" i="38"/>
  <c r="C182" i="38"/>
  <c r="L181" i="38"/>
  <c r="K181" i="38"/>
  <c r="J181" i="38"/>
  <c r="I181" i="38"/>
  <c r="H181" i="38" s="1"/>
  <c r="G181" i="38"/>
  <c r="F181" i="38"/>
  <c r="E181" i="38"/>
  <c r="D181" i="38"/>
  <c r="C181" i="38"/>
  <c r="H180" i="38"/>
  <c r="C180" i="38"/>
  <c r="H179" i="38"/>
  <c r="C179" i="38"/>
  <c r="H178" i="38"/>
  <c r="C178" i="38"/>
  <c r="H177" i="38"/>
  <c r="C177" i="38"/>
  <c r="L176" i="38"/>
  <c r="K176" i="38"/>
  <c r="J176" i="38"/>
  <c r="I176" i="38"/>
  <c r="H176" i="38" s="1"/>
  <c r="G176" i="38"/>
  <c r="F176" i="38"/>
  <c r="E176" i="38"/>
  <c r="D176" i="38"/>
  <c r="C176" i="38"/>
  <c r="H175" i="38"/>
  <c r="C175" i="38"/>
  <c r="H174" i="38"/>
  <c r="C174" i="38"/>
  <c r="H173" i="38"/>
  <c r="C173" i="38"/>
  <c r="L172" i="38"/>
  <c r="K172" i="38"/>
  <c r="J172" i="38"/>
  <c r="I172" i="38"/>
  <c r="H172" i="38" s="1"/>
  <c r="G172" i="38"/>
  <c r="F172" i="38"/>
  <c r="E172" i="38"/>
  <c r="D172" i="38"/>
  <c r="C172" i="38"/>
  <c r="L171" i="38"/>
  <c r="K171" i="38"/>
  <c r="J171" i="38"/>
  <c r="I171" i="38"/>
  <c r="H171" i="38" s="1"/>
  <c r="G171" i="38"/>
  <c r="F171" i="38"/>
  <c r="E171" i="38"/>
  <c r="D171" i="38"/>
  <c r="C171" i="38"/>
  <c r="L170" i="38"/>
  <c r="K170" i="38"/>
  <c r="J170" i="38"/>
  <c r="I170" i="38"/>
  <c r="H170" i="38" s="1"/>
  <c r="G170" i="38"/>
  <c r="F170" i="38"/>
  <c r="E170" i="38"/>
  <c r="D170" i="38"/>
  <c r="C170" i="38"/>
  <c r="H169" i="38"/>
  <c r="C169" i="38"/>
  <c r="H168" i="38"/>
  <c r="C168" i="38"/>
  <c r="H167" i="38"/>
  <c r="C167" i="38"/>
  <c r="H166" i="38"/>
  <c r="C166" i="38"/>
  <c r="H165" i="38"/>
  <c r="C165" i="38"/>
  <c r="H164" i="38"/>
  <c r="C164" i="38"/>
  <c r="L163" i="38"/>
  <c r="K163" i="38"/>
  <c r="J163" i="38"/>
  <c r="I163" i="38"/>
  <c r="H163" i="38" s="1"/>
  <c r="G163" i="38"/>
  <c r="F163" i="38"/>
  <c r="E163" i="38"/>
  <c r="D163" i="38"/>
  <c r="C163" i="38"/>
  <c r="L162" i="38"/>
  <c r="K162" i="38"/>
  <c r="J162" i="38"/>
  <c r="I162" i="38"/>
  <c r="H162" i="38" s="1"/>
  <c r="G162" i="38"/>
  <c r="F162" i="38"/>
  <c r="E162" i="38"/>
  <c r="D162" i="38"/>
  <c r="C162" i="38"/>
  <c r="H161" i="38"/>
  <c r="C161" i="38"/>
  <c r="H160" i="38"/>
  <c r="C160" i="38"/>
  <c r="H159" i="38"/>
  <c r="C159" i="38"/>
  <c r="H158" i="38"/>
  <c r="C158" i="38"/>
  <c r="L157" i="38"/>
  <c r="K157" i="38"/>
  <c r="J157" i="38"/>
  <c r="I157" i="38"/>
  <c r="H157" i="38" s="1"/>
  <c r="G157" i="38"/>
  <c r="F157" i="38"/>
  <c r="E157" i="38"/>
  <c r="D157" i="38"/>
  <c r="C157" i="38"/>
  <c r="H156" i="38"/>
  <c r="C156" i="38"/>
  <c r="H155" i="38"/>
  <c r="C155" i="38"/>
  <c r="H154" i="38"/>
  <c r="C154" i="38"/>
  <c r="H153" i="38"/>
  <c r="C153" i="38"/>
  <c r="H152" i="38"/>
  <c r="C152" i="38"/>
  <c r="H151" i="38"/>
  <c r="C151" i="38"/>
  <c r="H150" i="38"/>
  <c r="C150" i="38"/>
  <c r="H149" i="38"/>
  <c r="C149" i="38"/>
  <c r="L148" i="38"/>
  <c r="K148" i="38"/>
  <c r="J148" i="38"/>
  <c r="I148" i="38"/>
  <c r="H148" i="38" s="1"/>
  <c r="G148" i="38"/>
  <c r="F148" i="38"/>
  <c r="E148" i="38"/>
  <c r="D148" i="38"/>
  <c r="C148" i="38"/>
  <c r="H147" i="38"/>
  <c r="C147" i="38"/>
  <c r="H146" i="38"/>
  <c r="C146" i="38"/>
  <c r="H145" i="38"/>
  <c r="C145" i="38"/>
  <c r="H144" i="38"/>
  <c r="C144" i="38"/>
  <c r="H143" i="38"/>
  <c r="C143" i="38"/>
  <c r="H142" i="38"/>
  <c r="C142" i="38"/>
  <c r="L141" i="38"/>
  <c r="K141" i="38"/>
  <c r="J141" i="38"/>
  <c r="I141" i="38"/>
  <c r="H141" i="38" s="1"/>
  <c r="G141" i="38"/>
  <c r="F141" i="38"/>
  <c r="E141" i="38"/>
  <c r="D141" i="38"/>
  <c r="C141" i="38"/>
  <c r="H140" i="38"/>
  <c r="C140" i="38"/>
  <c r="H139" i="38"/>
  <c r="C139" i="38"/>
  <c r="L138" i="38"/>
  <c r="K138" i="38"/>
  <c r="J138" i="38"/>
  <c r="I138" i="38"/>
  <c r="H138" i="38" s="1"/>
  <c r="G138" i="38"/>
  <c r="F138" i="38"/>
  <c r="E138" i="38"/>
  <c r="D138" i="38"/>
  <c r="C138" i="38"/>
  <c r="H137" i="38"/>
  <c r="C137" i="38"/>
  <c r="H136" i="38"/>
  <c r="C136" i="38"/>
  <c r="H135" i="38"/>
  <c r="C135" i="38"/>
  <c r="H134" i="38"/>
  <c r="C134" i="38"/>
  <c r="L133" i="38"/>
  <c r="K133" i="38"/>
  <c r="J133" i="38"/>
  <c r="I133" i="38"/>
  <c r="H133" i="38" s="1"/>
  <c r="G133" i="38"/>
  <c r="F133" i="38"/>
  <c r="E133" i="38"/>
  <c r="D133" i="38"/>
  <c r="C133" i="38"/>
  <c r="H132" i="38"/>
  <c r="C132" i="38"/>
  <c r="H131" i="38"/>
  <c r="C131" i="38"/>
  <c r="H130" i="38"/>
  <c r="C130" i="38"/>
  <c r="L129" i="38"/>
  <c r="K129" i="38"/>
  <c r="J129" i="38"/>
  <c r="I129" i="38"/>
  <c r="H129" i="38" s="1"/>
  <c r="G129" i="38"/>
  <c r="F129" i="38"/>
  <c r="E129" i="38"/>
  <c r="D129" i="38"/>
  <c r="C129" i="38"/>
  <c r="L128" i="38"/>
  <c r="K128" i="38"/>
  <c r="J128" i="38"/>
  <c r="I128" i="38"/>
  <c r="H128" i="38" s="1"/>
  <c r="G128" i="38"/>
  <c r="F128" i="38"/>
  <c r="E128" i="38"/>
  <c r="D128" i="38"/>
  <c r="C128" i="38"/>
  <c r="H127" i="38"/>
  <c r="C127" i="38"/>
  <c r="L126" i="38"/>
  <c r="K126" i="38"/>
  <c r="J126" i="38"/>
  <c r="I126" i="38"/>
  <c r="H126" i="38"/>
  <c r="G126" i="38"/>
  <c r="F126" i="38"/>
  <c r="E126" i="38"/>
  <c r="D126" i="38"/>
  <c r="C126" i="38"/>
  <c r="H125" i="38"/>
  <c r="C125" i="38"/>
  <c r="H124" i="38"/>
  <c r="C124" i="38"/>
  <c r="H123" i="38"/>
  <c r="C123" i="38"/>
  <c r="H122" i="38"/>
  <c r="C122" i="38"/>
  <c r="H121" i="38"/>
  <c r="C121" i="38"/>
  <c r="L120" i="38"/>
  <c r="K120" i="38"/>
  <c r="J120" i="38"/>
  <c r="I120" i="38"/>
  <c r="H120" i="38" s="1"/>
  <c r="G120" i="38"/>
  <c r="F120" i="38"/>
  <c r="E120" i="38"/>
  <c r="D120" i="38"/>
  <c r="C120" i="38"/>
  <c r="H119" i="38"/>
  <c r="C119" i="38"/>
  <c r="H118" i="38"/>
  <c r="C118" i="38"/>
  <c r="H117" i="38"/>
  <c r="C117" i="38"/>
  <c r="H116" i="38"/>
  <c r="C116" i="38"/>
  <c r="H115" i="38"/>
  <c r="C115" i="38"/>
  <c r="L114" i="38"/>
  <c r="K114" i="38"/>
  <c r="J114" i="38"/>
  <c r="I114" i="38"/>
  <c r="H114" i="38" s="1"/>
  <c r="G114" i="38"/>
  <c r="F114" i="38"/>
  <c r="E114" i="38"/>
  <c r="D114" i="38"/>
  <c r="C114" i="38"/>
  <c r="H113" i="38"/>
  <c r="C113" i="38"/>
  <c r="H112" i="38"/>
  <c r="C112" i="38"/>
  <c r="H111" i="38"/>
  <c r="C111" i="38"/>
  <c r="L110" i="38"/>
  <c r="K110" i="38"/>
  <c r="J110" i="38"/>
  <c r="I110" i="38"/>
  <c r="H110" i="38" s="1"/>
  <c r="G110" i="38"/>
  <c r="F110" i="38"/>
  <c r="E110" i="38"/>
  <c r="D110" i="38"/>
  <c r="C110" i="38"/>
  <c r="H109" i="38"/>
  <c r="C109" i="38"/>
  <c r="H108" i="38"/>
  <c r="C108" i="38"/>
  <c r="H107" i="38"/>
  <c r="C107" i="38"/>
  <c r="H106" i="38"/>
  <c r="C106" i="38"/>
  <c r="H105" i="38"/>
  <c r="C105" i="38"/>
  <c r="H104" i="38"/>
  <c r="C104" i="38"/>
  <c r="H103" i="38"/>
  <c r="C103" i="38"/>
  <c r="H102" i="38"/>
  <c r="C102" i="38"/>
  <c r="L101" i="38"/>
  <c r="K101" i="38"/>
  <c r="J101" i="38"/>
  <c r="I101" i="38"/>
  <c r="H101" i="38" s="1"/>
  <c r="G101" i="38"/>
  <c r="F101" i="38"/>
  <c r="E101" i="38"/>
  <c r="D101" i="38"/>
  <c r="C101" i="38"/>
  <c r="H100" i="38"/>
  <c r="C100" i="38"/>
  <c r="H99" i="38"/>
  <c r="C99" i="38"/>
  <c r="H98" i="38"/>
  <c r="C98" i="38"/>
  <c r="H97" i="38"/>
  <c r="C97" i="38"/>
  <c r="H96" i="38"/>
  <c r="C96" i="38"/>
  <c r="H95" i="38"/>
  <c r="C95" i="38"/>
  <c r="H94" i="38"/>
  <c r="C94" i="38"/>
  <c r="L93" i="38"/>
  <c r="K93" i="38"/>
  <c r="J93" i="38"/>
  <c r="I93" i="38"/>
  <c r="H93" i="38" s="1"/>
  <c r="G93" i="38"/>
  <c r="F93" i="38"/>
  <c r="E93" i="38"/>
  <c r="D93" i="38"/>
  <c r="C93" i="38"/>
  <c r="H92" i="38"/>
  <c r="C92" i="38"/>
  <c r="H91" i="38"/>
  <c r="C91" i="38"/>
  <c r="H90" i="38"/>
  <c r="C90" i="38"/>
  <c r="H89" i="38"/>
  <c r="C89" i="38"/>
  <c r="H88" i="38"/>
  <c r="C88" i="38"/>
  <c r="L87" i="38"/>
  <c r="K87" i="38"/>
  <c r="J87" i="38"/>
  <c r="I87" i="38"/>
  <c r="H87" i="38" s="1"/>
  <c r="G87" i="38"/>
  <c r="F87" i="38"/>
  <c r="E87" i="38"/>
  <c r="D87" i="38"/>
  <c r="C87" i="38"/>
  <c r="H86" i="38"/>
  <c r="C86" i="38"/>
  <c r="H85" i="38"/>
  <c r="C85" i="38"/>
  <c r="H84" i="38"/>
  <c r="C84" i="38"/>
  <c r="H83" i="38"/>
  <c r="C83" i="38"/>
  <c r="L82" i="38"/>
  <c r="K82" i="38"/>
  <c r="J82" i="38"/>
  <c r="I82" i="38"/>
  <c r="H82" i="38" s="1"/>
  <c r="G82" i="38"/>
  <c r="F82" i="38"/>
  <c r="E82" i="38"/>
  <c r="D82" i="38"/>
  <c r="C82" i="38"/>
  <c r="L81" i="38"/>
  <c r="K81" i="38"/>
  <c r="J81" i="38"/>
  <c r="I81" i="38"/>
  <c r="H81" i="38" s="1"/>
  <c r="G81" i="38"/>
  <c r="F81" i="38"/>
  <c r="E81" i="38"/>
  <c r="D81" i="38"/>
  <c r="C81" i="38" s="1"/>
  <c r="H80" i="38"/>
  <c r="C80" i="38"/>
  <c r="H79" i="38"/>
  <c r="C79" i="38"/>
  <c r="L78" i="38"/>
  <c r="K78" i="38"/>
  <c r="J78" i="38"/>
  <c r="I78" i="38"/>
  <c r="H78" i="38"/>
  <c r="G78" i="38"/>
  <c r="F78" i="38"/>
  <c r="E78" i="38"/>
  <c r="D78" i="38"/>
  <c r="C78" i="38" s="1"/>
  <c r="H77" i="38"/>
  <c r="C77" i="38"/>
  <c r="H76" i="38"/>
  <c r="C76" i="38"/>
  <c r="L75" i="38"/>
  <c r="K75" i="38"/>
  <c r="J75" i="38"/>
  <c r="I75" i="38"/>
  <c r="H75" i="38" s="1"/>
  <c r="G75" i="38"/>
  <c r="F75" i="38"/>
  <c r="E75" i="38"/>
  <c r="D75" i="38"/>
  <c r="C75" i="38"/>
  <c r="L74" i="38"/>
  <c r="K74" i="38"/>
  <c r="J74" i="38"/>
  <c r="I74" i="38"/>
  <c r="H74" i="38" s="1"/>
  <c r="G74" i="38"/>
  <c r="F74" i="38"/>
  <c r="E74" i="38"/>
  <c r="D74" i="38"/>
  <c r="C74" i="38"/>
  <c r="L73" i="38"/>
  <c r="K73" i="38"/>
  <c r="J73" i="38"/>
  <c r="I73" i="38"/>
  <c r="H73" i="38" s="1"/>
  <c r="G73" i="38"/>
  <c r="F73" i="38"/>
  <c r="E73" i="38"/>
  <c r="D73" i="38"/>
  <c r="C73" i="38"/>
  <c r="H72" i="38"/>
  <c r="C72" i="38"/>
  <c r="H71" i="38"/>
  <c r="C71" i="38"/>
  <c r="H70" i="38"/>
  <c r="C70" i="38"/>
  <c r="H69" i="38"/>
  <c r="C69" i="38"/>
  <c r="L68" i="38"/>
  <c r="K68" i="38"/>
  <c r="J68" i="38"/>
  <c r="I68" i="38"/>
  <c r="H68" i="38" s="1"/>
  <c r="G68" i="38"/>
  <c r="F68" i="38"/>
  <c r="E68" i="38"/>
  <c r="D68" i="38"/>
  <c r="C68" i="38"/>
  <c r="H67" i="38"/>
  <c r="C67" i="38"/>
  <c r="L66" i="38"/>
  <c r="K66" i="38"/>
  <c r="J66" i="38"/>
  <c r="I66" i="38"/>
  <c r="H66" i="38" s="1"/>
  <c r="G66" i="38"/>
  <c r="F66" i="38"/>
  <c r="E66" i="38"/>
  <c r="D66" i="38"/>
  <c r="C66" i="38"/>
  <c r="H65" i="38"/>
  <c r="C65" i="38"/>
  <c r="H64" i="38"/>
  <c r="C64" i="38"/>
  <c r="H63" i="38"/>
  <c r="C63" i="38"/>
  <c r="H62" i="38"/>
  <c r="C62" i="38"/>
  <c r="H61" i="38"/>
  <c r="C61" i="38"/>
  <c r="H60" i="38"/>
  <c r="C60" i="38"/>
  <c r="H59" i="38"/>
  <c r="C59" i="38"/>
  <c r="H58" i="38"/>
  <c r="C58" i="38"/>
  <c r="L57" i="38"/>
  <c r="K57" i="38"/>
  <c r="J57" i="38"/>
  <c r="I57" i="38"/>
  <c r="H57" i="38" s="1"/>
  <c r="G57" i="38"/>
  <c r="F57" i="38"/>
  <c r="E57" i="38"/>
  <c r="D57" i="38"/>
  <c r="C57" i="38"/>
  <c r="H56" i="38"/>
  <c r="C56" i="38"/>
  <c r="H55" i="38"/>
  <c r="C55" i="38"/>
  <c r="L54" i="38"/>
  <c r="K54" i="38"/>
  <c r="J54" i="38"/>
  <c r="I54" i="38"/>
  <c r="H54" i="38" s="1"/>
  <c r="G54" i="38"/>
  <c r="F54" i="38"/>
  <c r="E54" i="38"/>
  <c r="D54" i="38"/>
  <c r="C54" i="38"/>
  <c r="L53" i="38"/>
  <c r="K53" i="38"/>
  <c r="J53" i="38"/>
  <c r="I53" i="38"/>
  <c r="H53" i="38" s="1"/>
  <c r="G53" i="38"/>
  <c r="F53" i="38"/>
  <c r="E53" i="38"/>
  <c r="D53" i="38"/>
  <c r="C53" i="38"/>
  <c r="L52" i="38"/>
  <c r="K52" i="38"/>
  <c r="J52" i="38"/>
  <c r="I52" i="38"/>
  <c r="H52" i="38" s="1"/>
  <c r="G52" i="38"/>
  <c r="F52" i="38"/>
  <c r="E52" i="38"/>
  <c r="D52" i="38"/>
  <c r="C52" i="38"/>
  <c r="L51" i="38"/>
  <c r="K51" i="38"/>
  <c r="J51" i="38"/>
  <c r="I51" i="38"/>
  <c r="H51" i="38" s="1"/>
  <c r="G51" i="38"/>
  <c r="F51" i="38"/>
  <c r="E51" i="38"/>
  <c r="D51" i="38"/>
  <c r="C51" i="38"/>
  <c r="L50" i="38"/>
  <c r="K50" i="38"/>
  <c r="J50" i="38"/>
  <c r="J300" i="38" s="1"/>
  <c r="I50" i="38"/>
  <c r="H50" i="38" s="1"/>
  <c r="G50" i="38"/>
  <c r="F50" i="38"/>
  <c r="E50" i="38"/>
  <c r="E300" i="38" s="1"/>
  <c r="D50" i="38"/>
  <c r="C50" i="38"/>
  <c r="L49" i="38"/>
  <c r="K49" i="38"/>
  <c r="J49" i="38"/>
  <c r="I49" i="38"/>
  <c r="H49" i="38" s="1"/>
  <c r="G49" i="38"/>
  <c r="F49" i="38"/>
  <c r="E49" i="38"/>
  <c r="D49" i="38"/>
  <c r="C49" i="38" s="1"/>
  <c r="H46" i="38"/>
  <c r="C46" i="38"/>
  <c r="H45" i="38"/>
  <c r="C45" i="38"/>
  <c r="L44" i="38"/>
  <c r="L300" i="38" s="1"/>
  <c r="G44" i="38"/>
  <c r="G300" i="38" s="1"/>
  <c r="H43" i="38"/>
  <c r="C43" i="38"/>
  <c r="I42" i="38"/>
  <c r="H42" i="38" s="1"/>
  <c r="D42" i="38"/>
  <c r="C42" i="38" s="1"/>
  <c r="H41" i="38"/>
  <c r="C41" i="38"/>
  <c r="H40" i="38"/>
  <c r="C40" i="38"/>
  <c r="H39" i="38"/>
  <c r="C39" i="38"/>
  <c r="H38" i="38"/>
  <c r="C38" i="38"/>
  <c r="K37" i="38"/>
  <c r="H37" i="38" s="1"/>
  <c r="F37" i="38"/>
  <c r="C37" i="38" s="1"/>
  <c r="H36" i="38"/>
  <c r="C36" i="38"/>
  <c r="H35" i="38"/>
  <c r="C35" i="38"/>
  <c r="K34" i="38"/>
  <c r="H34" i="38" s="1"/>
  <c r="F34" i="38"/>
  <c r="C34" i="38" s="1"/>
  <c r="H33" i="38"/>
  <c r="C33" i="38"/>
  <c r="K32" i="38"/>
  <c r="H32" i="38" s="1"/>
  <c r="F32" i="38"/>
  <c r="C32" i="38" s="1"/>
  <c r="H31" i="38"/>
  <c r="C31" i="38"/>
  <c r="H30" i="38"/>
  <c r="C30" i="38"/>
  <c r="H29" i="38"/>
  <c r="C29" i="38"/>
  <c r="K28" i="38"/>
  <c r="H28" i="38" s="1"/>
  <c r="F28" i="38"/>
  <c r="C28" i="38" s="1"/>
  <c r="K27" i="38"/>
  <c r="K300" i="38" s="1"/>
  <c r="F27" i="38"/>
  <c r="F300" i="38" s="1"/>
  <c r="H26" i="38"/>
  <c r="C26" i="38"/>
  <c r="I25" i="38"/>
  <c r="H25" i="38" s="1"/>
  <c r="C25" i="38"/>
  <c r="H24" i="38"/>
  <c r="C24" i="38"/>
  <c r="H23" i="38"/>
  <c r="C23" i="38"/>
  <c r="L22" i="38"/>
  <c r="L303" i="38" s="1"/>
  <c r="L302" i="38" s="1"/>
  <c r="K22" i="38"/>
  <c r="K303" i="38" s="1"/>
  <c r="K302" i="38" s="1"/>
  <c r="J22" i="38"/>
  <c r="J303" i="38" s="1"/>
  <c r="J302" i="38" s="1"/>
  <c r="I22" i="38"/>
  <c r="I303" i="38" s="1"/>
  <c r="I302" i="38" s="1"/>
  <c r="G22" i="38"/>
  <c r="G303" i="38" s="1"/>
  <c r="G302" i="38" s="1"/>
  <c r="F22" i="38"/>
  <c r="F303" i="38" s="1"/>
  <c r="F302" i="38" s="1"/>
  <c r="E22" i="38"/>
  <c r="E303" i="38" s="1"/>
  <c r="E302" i="38" s="1"/>
  <c r="D22" i="38"/>
  <c r="D303" i="38" s="1"/>
  <c r="D302" i="38" s="1"/>
  <c r="C22" i="38"/>
  <c r="C303" i="38" s="1"/>
  <c r="C302" i="38" s="1"/>
  <c r="L21" i="38"/>
  <c r="K21" i="38"/>
  <c r="J21" i="38"/>
  <c r="I21" i="38"/>
  <c r="H21" i="38" s="1"/>
  <c r="G21" i="38"/>
  <c r="F21" i="38"/>
  <c r="E21" i="38"/>
  <c r="D21" i="38"/>
  <c r="C21" i="38"/>
  <c r="H315" i="37"/>
  <c r="C315" i="37"/>
  <c r="H313" i="37"/>
  <c r="C313" i="37"/>
  <c r="H311" i="37"/>
  <c r="C311" i="37"/>
  <c r="H310" i="37"/>
  <c r="C310" i="37"/>
  <c r="H309" i="37"/>
  <c r="C309" i="37"/>
  <c r="H308" i="37"/>
  <c r="C308" i="37"/>
  <c r="H307" i="37"/>
  <c r="C307" i="37"/>
  <c r="H306" i="37"/>
  <c r="C306" i="37"/>
  <c r="L305" i="37"/>
  <c r="K305" i="37"/>
  <c r="J305" i="37"/>
  <c r="I305" i="37"/>
  <c r="H305" i="37"/>
  <c r="G305" i="37"/>
  <c r="F305" i="37"/>
  <c r="E305" i="37"/>
  <c r="D305" i="37"/>
  <c r="C305" i="37"/>
  <c r="H297" i="37"/>
  <c r="C297" i="37"/>
  <c r="H296" i="37"/>
  <c r="C296" i="37"/>
  <c r="L295" i="37"/>
  <c r="K295" i="37"/>
  <c r="J295" i="37"/>
  <c r="I295" i="37"/>
  <c r="H295" i="37"/>
  <c r="G295" i="37"/>
  <c r="F295" i="37"/>
  <c r="E295" i="37"/>
  <c r="D295" i="37"/>
  <c r="C295" i="37"/>
  <c r="C298" i="37" s="1"/>
  <c r="H294" i="37"/>
  <c r="C294" i="37"/>
  <c r="H293" i="37"/>
  <c r="C293" i="37"/>
  <c r="H292" i="37"/>
  <c r="C292" i="37"/>
  <c r="H291" i="37"/>
  <c r="C291" i="37"/>
  <c r="L290" i="37"/>
  <c r="K290" i="37"/>
  <c r="J290" i="37"/>
  <c r="I290" i="37"/>
  <c r="H290" i="37"/>
  <c r="G290" i="37"/>
  <c r="F290" i="37"/>
  <c r="E290" i="37"/>
  <c r="D290" i="37"/>
  <c r="C290" i="37"/>
  <c r="H289" i="37"/>
  <c r="C289" i="37"/>
  <c r="H288" i="37"/>
  <c r="C288" i="37"/>
  <c r="H287" i="37"/>
  <c r="C287" i="37"/>
  <c r="L286" i="37"/>
  <c r="K286" i="37"/>
  <c r="J286" i="37"/>
  <c r="I286" i="37"/>
  <c r="H286" i="37"/>
  <c r="G286" i="37"/>
  <c r="F286" i="37"/>
  <c r="E286" i="37"/>
  <c r="D286" i="37"/>
  <c r="C286" i="37"/>
  <c r="H285" i="37"/>
  <c r="C285" i="37"/>
  <c r="L284" i="37"/>
  <c r="K284" i="37"/>
  <c r="J284" i="37"/>
  <c r="I284" i="37"/>
  <c r="H284" i="37"/>
  <c r="G284" i="37"/>
  <c r="F284" i="37"/>
  <c r="E284" i="37"/>
  <c r="D284" i="37"/>
  <c r="C284" i="37"/>
  <c r="L283" i="37"/>
  <c r="K283" i="37"/>
  <c r="J283" i="37"/>
  <c r="I283" i="37"/>
  <c r="H283" i="37"/>
  <c r="G283" i="37"/>
  <c r="F283" i="37"/>
  <c r="E283" i="37"/>
  <c r="D283" i="37"/>
  <c r="C283" i="37"/>
  <c r="H282" i="37"/>
  <c r="C282" i="37"/>
  <c r="H281" i="37"/>
  <c r="C281" i="37"/>
  <c r="H280" i="37"/>
  <c r="C280" i="37"/>
  <c r="L279" i="37"/>
  <c r="K279" i="37"/>
  <c r="J279" i="37"/>
  <c r="I279" i="37"/>
  <c r="H279" i="37"/>
  <c r="G279" i="37"/>
  <c r="F279" i="37"/>
  <c r="E279" i="37"/>
  <c r="D279" i="37"/>
  <c r="C279" i="37"/>
  <c r="H278" i="37"/>
  <c r="C278" i="37"/>
  <c r="H277" i="37"/>
  <c r="C277" i="37"/>
  <c r="H276" i="37"/>
  <c r="C276" i="37"/>
  <c r="L275" i="37"/>
  <c r="K275" i="37"/>
  <c r="J275" i="37"/>
  <c r="I275" i="37"/>
  <c r="H275" i="37"/>
  <c r="G275" i="37"/>
  <c r="F275" i="37"/>
  <c r="E275" i="37"/>
  <c r="D275" i="37"/>
  <c r="C275" i="37"/>
  <c r="L274" i="37"/>
  <c r="K274" i="37"/>
  <c r="J274" i="37"/>
  <c r="I274" i="37"/>
  <c r="H274" i="37"/>
  <c r="G274" i="37"/>
  <c r="F274" i="37"/>
  <c r="E274" i="37"/>
  <c r="D274" i="37"/>
  <c r="C274" i="37"/>
  <c r="H273" i="37"/>
  <c r="C273" i="37"/>
  <c r="H272" i="37"/>
  <c r="C272" i="37"/>
  <c r="H271" i="37"/>
  <c r="C271" i="37"/>
  <c r="L270" i="37"/>
  <c r="K270" i="37"/>
  <c r="J270" i="37"/>
  <c r="I270" i="37"/>
  <c r="H270" i="37"/>
  <c r="G270" i="37"/>
  <c r="F270" i="37"/>
  <c r="E270" i="37"/>
  <c r="D270" i="37"/>
  <c r="C270" i="37"/>
  <c r="H269" i="37"/>
  <c r="C269" i="37"/>
  <c r="H268" i="37"/>
  <c r="C268" i="37"/>
  <c r="L267" i="37"/>
  <c r="K267" i="37"/>
  <c r="J267" i="37"/>
  <c r="I267" i="37"/>
  <c r="H267" i="37"/>
  <c r="G267" i="37"/>
  <c r="F267" i="37"/>
  <c r="E267" i="37"/>
  <c r="D267" i="37"/>
  <c r="C267" i="37"/>
  <c r="L266" i="37"/>
  <c r="K266" i="37"/>
  <c r="J266" i="37"/>
  <c r="I266" i="37"/>
  <c r="H266" i="37"/>
  <c r="G266" i="37"/>
  <c r="F266" i="37"/>
  <c r="E266" i="37"/>
  <c r="D266" i="37"/>
  <c r="C266" i="37"/>
  <c r="H265" i="37"/>
  <c r="C265" i="37"/>
  <c r="H264" i="37"/>
  <c r="C264" i="37"/>
  <c r="H263" i="37"/>
  <c r="C263" i="37"/>
  <c r="L262" i="37"/>
  <c r="K262" i="37"/>
  <c r="J262" i="37"/>
  <c r="I262" i="37"/>
  <c r="H262" i="37"/>
  <c r="G262" i="37"/>
  <c r="F262" i="37"/>
  <c r="E262" i="37"/>
  <c r="D262" i="37"/>
  <c r="C262" i="37"/>
  <c r="H261" i="37"/>
  <c r="C261" i="37"/>
  <c r="H260" i="37"/>
  <c r="C260" i="37"/>
  <c r="H259" i="37"/>
  <c r="C259" i="37"/>
  <c r="L258" i="37"/>
  <c r="K258" i="37"/>
  <c r="J258" i="37"/>
  <c r="I258" i="37"/>
  <c r="H258" i="37"/>
  <c r="G258" i="37"/>
  <c r="F258" i="37"/>
  <c r="E258" i="37"/>
  <c r="D258" i="37"/>
  <c r="C258" i="37"/>
  <c r="L257" i="37"/>
  <c r="K257" i="37"/>
  <c r="J257" i="37"/>
  <c r="I257" i="37"/>
  <c r="H257" i="37"/>
  <c r="G257" i="37"/>
  <c r="F257" i="37"/>
  <c r="E257" i="37"/>
  <c r="D257" i="37"/>
  <c r="C257" i="37"/>
  <c r="H256" i="37"/>
  <c r="C256" i="37"/>
  <c r="H255" i="37"/>
  <c r="C255" i="37"/>
  <c r="H254" i="37"/>
  <c r="C254" i="37"/>
  <c r="H253" i="37"/>
  <c r="C253" i="37"/>
  <c r="H252" i="37"/>
  <c r="C252" i="37"/>
  <c r="L251" i="37"/>
  <c r="K251" i="37"/>
  <c r="J251" i="37"/>
  <c r="I251" i="37"/>
  <c r="H251" i="37"/>
  <c r="G251" i="37"/>
  <c r="F251" i="37"/>
  <c r="E251" i="37"/>
  <c r="D251" i="37"/>
  <c r="C251" i="37"/>
  <c r="L250" i="37"/>
  <c r="K250" i="37"/>
  <c r="J250" i="37"/>
  <c r="I250" i="37"/>
  <c r="H250" i="37"/>
  <c r="G250" i="37"/>
  <c r="F250" i="37"/>
  <c r="E250" i="37"/>
  <c r="D250" i="37"/>
  <c r="C250" i="37"/>
  <c r="H249" i="37"/>
  <c r="C249" i="37"/>
  <c r="H248" i="37"/>
  <c r="C248" i="37"/>
  <c r="H247" i="37"/>
  <c r="C247" i="37"/>
  <c r="H246" i="37"/>
  <c r="C246" i="37"/>
  <c r="L245" i="37"/>
  <c r="K245" i="37"/>
  <c r="J245" i="37"/>
  <c r="I245" i="37"/>
  <c r="H245" i="37"/>
  <c r="G245" i="37"/>
  <c r="F245" i="37"/>
  <c r="E245" i="37"/>
  <c r="D245" i="37"/>
  <c r="C245" i="37"/>
  <c r="H244" i="37"/>
  <c r="C244" i="37"/>
  <c r="H243" i="37"/>
  <c r="C243" i="37"/>
  <c r="H242" i="37"/>
  <c r="C242" i="37"/>
  <c r="H241" i="37"/>
  <c r="C241" i="37"/>
  <c r="H240" i="37"/>
  <c r="C240" i="37"/>
  <c r="H239" i="37"/>
  <c r="C239" i="37"/>
  <c r="H238" i="37"/>
  <c r="C238" i="37"/>
  <c r="L237" i="37"/>
  <c r="K237" i="37"/>
  <c r="J237" i="37"/>
  <c r="I237" i="37"/>
  <c r="H237" i="37"/>
  <c r="G237" i="37"/>
  <c r="F237" i="37"/>
  <c r="E237" i="37"/>
  <c r="D237" i="37"/>
  <c r="C237" i="37"/>
  <c r="H236" i="37"/>
  <c r="C236" i="37"/>
  <c r="H235" i="37"/>
  <c r="C235" i="37"/>
  <c r="L234" i="37"/>
  <c r="K234" i="37"/>
  <c r="J234" i="37"/>
  <c r="I234" i="37"/>
  <c r="H234" i="37"/>
  <c r="G234" i="37"/>
  <c r="F234" i="37"/>
  <c r="E234" i="37"/>
  <c r="D234" i="37"/>
  <c r="C234" i="37"/>
  <c r="H233" i="37"/>
  <c r="C233" i="37"/>
  <c r="L232" i="37"/>
  <c r="K232" i="37"/>
  <c r="J232" i="37"/>
  <c r="I232" i="37"/>
  <c r="H232" i="37"/>
  <c r="G232" i="37"/>
  <c r="F232" i="37"/>
  <c r="E232" i="37"/>
  <c r="D232" i="37"/>
  <c r="C232" i="37"/>
  <c r="L231" i="37"/>
  <c r="K231" i="37"/>
  <c r="J231" i="37"/>
  <c r="I231" i="37"/>
  <c r="H231" i="37"/>
  <c r="G231" i="37"/>
  <c r="F231" i="37"/>
  <c r="E231" i="37"/>
  <c r="D231" i="37"/>
  <c r="C231" i="37"/>
  <c r="H230" i="37"/>
  <c r="C230" i="37"/>
  <c r="L229" i="37"/>
  <c r="K229" i="37"/>
  <c r="J229" i="37"/>
  <c r="I229" i="37"/>
  <c r="H229" i="37"/>
  <c r="G229" i="37"/>
  <c r="F229" i="37"/>
  <c r="E229" i="37"/>
  <c r="D229" i="37"/>
  <c r="C229" i="37"/>
  <c r="H228" i="37"/>
  <c r="C228" i="37"/>
  <c r="L227" i="37"/>
  <c r="K227" i="37"/>
  <c r="J227" i="37"/>
  <c r="I227" i="37"/>
  <c r="H227" i="37"/>
  <c r="G227" i="37"/>
  <c r="F227" i="37"/>
  <c r="E227" i="37"/>
  <c r="D227" i="37"/>
  <c r="C227" i="37"/>
  <c r="H226" i="37"/>
  <c r="C226" i="37"/>
  <c r="H225" i="37"/>
  <c r="C225" i="37"/>
  <c r="L224" i="37"/>
  <c r="K224" i="37"/>
  <c r="J224" i="37"/>
  <c r="I224" i="37"/>
  <c r="H224" i="37"/>
  <c r="G224" i="37"/>
  <c r="F224" i="37"/>
  <c r="E224" i="37"/>
  <c r="D224" i="37"/>
  <c r="C224" i="37"/>
  <c r="H223" i="37"/>
  <c r="C223" i="37"/>
  <c r="H222" i="37"/>
  <c r="C222" i="37"/>
  <c r="H221" i="37"/>
  <c r="C221" i="37"/>
  <c r="H220" i="37"/>
  <c r="C220" i="37"/>
  <c r="H219" i="37"/>
  <c r="C219" i="37"/>
  <c r="H218" i="37"/>
  <c r="C218" i="37"/>
  <c r="H217" i="37"/>
  <c r="C217" i="37"/>
  <c r="H216" i="37"/>
  <c r="C216" i="37"/>
  <c r="H215" i="37"/>
  <c r="C215" i="37"/>
  <c r="H214" i="37"/>
  <c r="C214" i="37"/>
  <c r="L213" i="37"/>
  <c r="K213" i="37"/>
  <c r="J213" i="37"/>
  <c r="I213" i="37"/>
  <c r="H213" i="37"/>
  <c r="G213" i="37"/>
  <c r="F213" i="37"/>
  <c r="E213" i="37"/>
  <c r="D213" i="37"/>
  <c r="C213" i="37"/>
  <c r="H212" i="37"/>
  <c r="C212" i="37"/>
  <c r="H211" i="37"/>
  <c r="C211" i="37"/>
  <c r="H210" i="37"/>
  <c r="C210" i="37"/>
  <c r="H209" i="37"/>
  <c r="C209" i="37"/>
  <c r="H208" i="37"/>
  <c r="C208" i="37"/>
  <c r="H207" i="37"/>
  <c r="C207" i="37"/>
  <c r="H206" i="37"/>
  <c r="C206" i="37"/>
  <c r="H205" i="37"/>
  <c r="C205" i="37"/>
  <c r="H204" i="37"/>
  <c r="C204" i="37"/>
  <c r="H203" i="37"/>
  <c r="C203" i="37"/>
  <c r="L202" i="37"/>
  <c r="K202" i="37"/>
  <c r="J202" i="37"/>
  <c r="I202" i="37"/>
  <c r="H202" i="37"/>
  <c r="G202" i="37"/>
  <c r="F202" i="37"/>
  <c r="E202" i="37"/>
  <c r="D202" i="37"/>
  <c r="C202" i="37"/>
  <c r="L201" i="37"/>
  <c r="K201" i="37"/>
  <c r="J201" i="37"/>
  <c r="I201" i="37"/>
  <c r="H201" i="37"/>
  <c r="G201" i="37"/>
  <c r="F201" i="37"/>
  <c r="E201" i="37"/>
  <c r="D201" i="37"/>
  <c r="C201" i="37"/>
  <c r="H200" i="37"/>
  <c r="C200" i="37"/>
  <c r="H199" i="37"/>
  <c r="C199" i="37"/>
  <c r="H198" i="37"/>
  <c r="C198" i="37"/>
  <c r="H197" i="37"/>
  <c r="C197" i="37"/>
  <c r="H196" i="37"/>
  <c r="C196" i="37"/>
  <c r="L195" i="37"/>
  <c r="K195" i="37"/>
  <c r="J195" i="37"/>
  <c r="I195" i="37"/>
  <c r="H195" i="37"/>
  <c r="G195" i="37"/>
  <c r="F195" i="37"/>
  <c r="E195" i="37"/>
  <c r="D195" i="37"/>
  <c r="C195" i="37"/>
  <c r="H194" i="37"/>
  <c r="C194" i="37"/>
  <c r="L193" i="37"/>
  <c r="K193" i="37"/>
  <c r="J193" i="37"/>
  <c r="I193" i="37"/>
  <c r="H193" i="37"/>
  <c r="G193" i="37"/>
  <c r="F193" i="37"/>
  <c r="E193" i="37"/>
  <c r="D193" i="37"/>
  <c r="C193" i="37"/>
  <c r="L192" i="37"/>
  <c r="K192" i="37"/>
  <c r="J192" i="37"/>
  <c r="I192" i="37"/>
  <c r="H192" i="37"/>
  <c r="G192" i="37"/>
  <c r="F192" i="37"/>
  <c r="E192" i="37"/>
  <c r="D192" i="37"/>
  <c r="C192" i="37"/>
  <c r="L191" i="37"/>
  <c r="K191" i="37"/>
  <c r="J191" i="37"/>
  <c r="I191" i="37"/>
  <c r="H191" i="37"/>
  <c r="G191" i="37"/>
  <c r="F191" i="37"/>
  <c r="E191" i="37"/>
  <c r="D191" i="37"/>
  <c r="C191" i="37"/>
  <c r="H190" i="37"/>
  <c r="C190" i="37"/>
  <c r="L189" i="37"/>
  <c r="K189" i="37"/>
  <c r="J189" i="37"/>
  <c r="I189" i="37"/>
  <c r="H189" i="37"/>
  <c r="G189" i="37"/>
  <c r="F189" i="37"/>
  <c r="E189" i="37"/>
  <c r="D189" i="37"/>
  <c r="C189" i="37"/>
  <c r="L188" i="37"/>
  <c r="K188" i="37"/>
  <c r="J188" i="37"/>
  <c r="I188" i="37"/>
  <c r="H188" i="37"/>
  <c r="G188" i="37"/>
  <c r="F188" i="37"/>
  <c r="E188" i="37"/>
  <c r="D188" i="37"/>
  <c r="C188" i="37"/>
  <c r="H187" i="37"/>
  <c r="C187" i="37"/>
  <c r="H186" i="37"/>
  <c r="C186" i="37"/>
  <c r="L185" i="37"/>
  <c r="K185" i="37"/>
  <c r="J185" i="37"/>
  <c r="I185" i="37"/>
  <c r="H185" i="37"/>
  <c r="G185" i="37"/>
  <c r="F185" i="37"/>
  <c r="E185" i="37"/>
  <c r="D185" i="37"/>
  <c r="C185" i="37"/>
  <c r="L184" i="37"/>
  <c r="K184" i="37"/>
  <c r="J184" i="37"/>
  <c r="I184" i="37"/>
  <c r="H184" i="37"/>
  <c r="G184" i="37"/>
  <c r="F184" i="37"/>
  <c r="E184" i="37"/>
  <c r="D184" i="37"/>
  <c r="C184" i="37"/>
  <c r="H183" i="37"/>
  <c r="C183" i="37"/>
  <c r="H182" i="37"/>
  <c r="C182" i="37"/>
  <c r="L181" i="37"/>
  <c r="K181" i="37"/>
  <c r="J181" i="37"/>
  <c r="I181" i="37"/>
  <c r="H181" i="37"/>
  <c r="G181" i="37"/>
  <c r="F181" i="37"/>
  <c r="E181" i="37"/>
  <c r="D181" i="37"/>
  <c r="C181" i="37"/>
  <c r="H180" i="37"/>
  <c r="C180" i="37"/>
  <c r="H179" i="37"/>
  <c r="C179" i="37"/>
  <c r="H178" i="37"/>
  <c r="C178" i="37"/>
  <c r="H177" i="37"/>
  <c r="C177" i="37"/>
  <c r="L176" i="37"/>
  <c r="K176" i="37"/>
  <c r="J176" i="37"/>
  <c r="I176" i="37"/>
  <c r="H176" i="37"/>
  <c r="G176" i="37"/>
  <c r="F176" i="37"/>
  <c r="E176" i="37"/>
  <c r="D176" i="37"/>
  <c r="C176" i="37"/>
  <c r="H175" i="37"/>
  <c r="C175" i="37"/>
  <c r="H174" i="37"/>
  <c r="C174" i="37"/>
  <c r="H173" i="37"/>
  <c r="C173" i="37"/>
  <c r="L172" i="37"/>
  <c r="K172" i="37"/>
  <c r="J172" i="37"/>
  <c r="I172" i="37"/>
  <c r="H172" i="37"/>
  <c r="G172" i="37"/>
  <c r="F172" i="37"/>
  <c r="E172" i="37"/>
  <c r="D172" i="37"/>
  <c r="C172" i="37"/>
  <c r="L171" i="37"/>
  <c r="K171" i="37"/>
  <c r="J171" i="37"/>
  <c r="I171" i="37"/>
  <c r="H171" i="37"/>
  <c r="G171" i="37"/>
  <c r="F171" i="37"/>
  <c r="E171" i="37"/>
  <c r="D171" i="37"/>
  <c r="C171" i="37"/>
  <c r="L170" i="37"/>
  <c r="K170" i="37"/>
  <c r="J170" i="37"/>
  <c r="I170" i="37"/>
  <c r="H170" i="37"/>
  <c r="G170" i="37"/>
  <c r="F170" i="37"/>
  <c r="E170" i="37"/>
  <c r="D170" i="37"/>
  <c r="C170" i="37"/>
  <c r="H169" i="37"/>
  <c r="C169" i="37"/>
  <c r="H168" i="37"/>
  <c r="C168" i="37"/>
  <c r="H167" i="37"/>
  <c r="C167" i="37"/>
  <c r="H166" i="37"/>
  <c r="C166" i="37"/>
  <c r="H165" i="37"/>
  <c r="C165" i="37"/>
  <c r="H164" i="37"/>
  <c r="C164" i="37"/>
  <c r="L163" i="37"/>
  <c r="K163" i="37"/>
  <c r="J163" i="37"/>
  <c r="I163" i="37"/>
  <c r="H163" i="37"/>
  <c r="G163" i="37"/>
  <c r="F163" i="37"/>
  <c r="E163" i="37"/>
  <c r="D163" i="37"/>
  <c r="C163" i="37"/>
  <c r="L162" i="37"/>
  <c r="K162" i="37"/>
  <c r="J162" i="37"/>
  <c r="I162" i="37"/>
  <c r="H162" i="37"/>
  <c r="G162" i="37"/>
  <c r="F162" i="37"/>
  <c r="E162" i="37"/>
  <c r="D162" i="37"/>
  <c r="C162" i="37"/>
  <c r="H161" i="37"/>
  <c r="C161" i="37"/>
  <c r="H160" i="37"/>
  <c r="C160" i="37"/>
  <c r="H159" i="37"/>
  <c r="C159" i="37"/>
  <c r="H158" i="37"/>
  <c r="C158" i="37"/>
  <c r="L157" i="37"/>
  <c r="K157" i="37"/>
  <c r="J157" i="37"/>
  <c r="I157" i="37"/>
  <c r="H157" i="37"/>
  <c r="G157" i="37"/>
  <c r="F157" i="37"/>
  <c r="E157" i="37"/>
  <c r="D157" i="37"/>
  <c r="C157" i="37"/>
  <c r="H156" i="37"/>
  <c r="C156" i="37"/>
  <c r="H155" i="37"/>
  <c r="C155" i="37"/>
  <c r="H154" i="37"/>
  <c r="C154" i="37"/>
  <c r="H153" i="37"/>
  <c r="C153" i="37"/>
  <c r="H152" i="37"/>
  <c r="C152" i="37"/>
  <c r="H151" i="37"/>
  <c r="F151" i="37"/>
  <c r="C151" i="37"/>
  <c r="H150" i="37"/>
  <c r="C150" i="37"/>
  <c r="H149" i="37"/>
  <c r="C149" i="37"/>
  <c r="L148" i="37"/>
  <c r="K148" i="37"/>
  <c r="J148" i="37"/>
  <c r="I148" i="37"/>
  <c r="H148" i="37"/>
  <c r="G148" i="37"/>
  <c r="F148" i="37"/>
  <c r="E148" i="37"/>
  <c r="D148" i="37"/>
  <c r="C148" i="37"/>
  <c r="H147" i="37"/>
  <c r="C147" i="37"/>
  <c r="H146" i="37"/>
  <c r="C146" i="37"/>
  <c r="H145" i="37"/>
  <c r="C145" i="37"/>
  <c r="H144" i="37"/>
  <c r="C144" i="37"/>
  <c r="H143" i="37"/>
  <c r="C143" i="37"/>
  <c r="H142" i="37"/>
  <c r="C142" i="37"/>
  <c r="L141" i="37"/>
  <c r="K141" i="37"/>
  <c r="J141" i="37"/>
  <c r="I141" i="37"/>
  <c r="H141" i="37"/>
  <c r="G141" i="37"/>
  <c r="F141" i="37"/>
  <c r="E141" i="37"/>
  <c r="D141" i="37"/>
  <c r="C141" i="37"/>
  <c r="H140" i="37"/>
  <c r="C140" i="37"/>
  <c r="H139" i="37"/>
  <c r="C139" i="37"/>
  <c r="L138" i="37"/>
  <c r="K138" i="37"/>
  <c r="J138" i="37"/>
  <c r="I138" i="37"/>
  <c r="H138" i="37"/>
  <c r="G138" i="37"/>
  <c r="F138" i="37"/>
  <c r="E138" i="37"/>
  <c r="D138" i="37"/>
  <c r="C138" i="37"/>
  <c r="H137" i="37"/>
  <c r="C137" i="37"/>
  <c r="H136" i="37"/>
  <c r="C136" i="37"/>
  <c r="H135" i="37"/>
  <c r="C135" i="37"/>
  <c r="H134" i="37"/>
  <c r="C134" i="37"/>
  <c r="L133" i="37"/>
  <c r="K133" i="37"/>
  <c r="J133" i="37"/>
  <c r="I133" i="37"/>
  <c r="H133" i="37"/>
  <c r="G133" i="37"/>
  <c r="F133" i="37"/>
  <c r="E133" i="37"/>
  <c r="D133" i="37"/>
  <c r="C133" i="37"/>
  <c r="H132" i="37"/>
  <c r="C132" i="37"/>
  <c r="H131" i="37"/>
  <c r="D131" i="37"/>
  <c r="C131" i="37"/>
  <c r="H130" i="37"/>
  <c r="C130" i="37"/>
  <c r="L129" i="37"/>
  <c r="K129" i="37"/>
  <c r="J129" i="37"/>
  <c r="I129" i="37"/>
  <c r="H129" i="37"/>
  <c r="G129" i="37"/>
  <c r="F129" i="37"/>
  <c r="E129" i="37"/>
  <c r="D129" i="37"/>
  <c r="C129" i="37"/>
  <c r="L128" i="37"/>
  <c r="K128" i="37"/>
  <c r="J128" i="37"/>
  <c r="I128" i="37"/>
  <c r="H128" i="37"/>
  <c r="G128" i="37"/>
  <c r="F128" i="37"/>
  <c r="E128" i="37"/>
  <c r="D128" i="37"/>
  <c r="C128" i="37"/>
  <c r="H127" i="37"/>
  <c r="C127" i="37"/>
  <c r="L126" i="37"/>
  <c r="K126" i="37"/>
  <c r="J126" i="37"/>
  <c r="I126" i="37"/>
  <c r="H126" i="37"/>
  <c r="G126" i="37"/>
  <c r="F126" i="37"/>
  <c r="E126" i="37"/>
  <c r="D126" i="37"/>
  <c r="C126" i="37"/>
  <c r="H125" i="37"/>
  <c r="C125" i="37"/>
  <c r="H124" i="37"/>
  <c r="C124" i="37"/>
  <c r="H123" i="37"/>
  <c r="C123" i="37"/>
  <c r="H122" i="37"/>
  <c r="C122" i="37"/>
  <c r="H121" i="37"/>
  <c r="C121" i="37"/>
  <c r="L120" i="37"/>
  <c r="K120" i="37"/>
  <c r="J120" i="37"/>
  <c r="I120" i="37"/>
  <c r="H120" i="37"/>
  <c r="G120" i="37"/>
  <c r="F120" i="37"/>
  <c r="E120" i="37"/>
  <c r="D120" i="37"/>
  <c r="C120" i="37"/>
  <c r="H119" i="37"/>
  <c r="C119" i="37"/>
  <c r="H118" i="37"/>
  <c r="C118" i="37"/>
  <c r="H117" i="37"/>
  <c r="C117" i="37"/>
  <c r="H116" i="37"/>
  <c r="C116" i="37"/>
  <c r="H115" i="37"/>
  <c r="C115" i="37"/>
  <c r="L114" i="37"/>
  <c r="K114" i="37"/>
  <c r="J114" i="37"/>
  <c r="I114" i="37"/>
  <c r="H114" i="37"/>
  <c r="G114" i="37"/>
  <c r="F114" i="37"/>
  <c r="E114" i="37"/>
  <c r="D114" i="37"/>
  <c r="C114" i="37"/>
  <c r="H113" i="37"/>
  <c r="C113" i="37"/>
  <c r="H112" i="37"/>
  <c r="C112" i="37"/>
  <c r="H111" i="37"/>
  <c r="C111" i="37"/>
  <c r="L110" i="37"/>
  <c r="K110" i="37"/>
  <c r="J110" i="37"/>
  <c r="I110" i="37"/>
  <c r="H110" i="37"/>
  <c r="G110" i="37"/>
  <c r="F110" i="37"/>
  <c r="E110" i="37"/>
  <c r="D110" i="37"/>
  <c r="C110" i="37"/>
  <c r="H109" i="37"/>
  <c r="C109" i="37"/>
  <c r="H108" i="37"/>
  <c r="C108" i="37"/>
  <c r="H107" i="37"/>
  <c r="C107" i="37"/>
  <c r="H106" i="37"/>
  <c r="C106" i="37"/>
  <c r="I105" i="37"/>
  <c r="H105" i="37"/>
  <c r="C105" i="37"/>
  <c r="H104" i="37"/>
  <c r="C104" i="37"/>
  <c r="H103" i="37"/>
  <c r="C103" i="37"/>
  <c r="H102" i="37"/>
  <c r="C102" i="37"/>
  <c r="L101" i="37"/>
  <c r="K101" i="37"/>
  <c r="J101" i="37"/>
  <c r="I101" i="37"/>
  <c r="H101" i="37"/>
  <c r="G101" i="37"/>
  <c r="F101" i="37"/>
  <c r="E101" i="37"/>
  <c r="D101" i="37"/>
  <c r="C101" i="37"/>
  <c r="H100" i="37"/>
  <c r="C100" i="37"/>
  <c r="H99" i="37"/>
  <c r="C99" i="37"/>
  <c r="H98" i="37"/>
  <c r="C98" i="37"/>
  <c r="H97" i="37"/>
  <c r="C97" i="37"/>
  <c r="H96" i="37"/>
  <c r="C96" i="37"/>
  <c r="H95" i="37"/>
  <c r="C95" i="37"/>
  <c r="H94" i="37"/>
  <c r="C94" i="37"/>
  <c r="L93" i="37"/>
  <c r="K93" i="37"/>
  <c r="J93" i="37"/>
  <c r="I93" i="37"/>
  <c r="H93" i="37"/>
  <c r="G93" i="37"/>
  <c r="F93" i="37"/>
  <c r="E93" i="37"/>
  <c r="D93" i="37"/>
  <c r="C93" i="37"/>
  <c r="H92" i="37"/>
  <c r="C92" i="37"/>
  <c r="H91" i="37"/>
  <c r="C91" i="37"/>
  <c r="H90" i="37"/>
  <c r="C90" i="37"/>
  <c r="H89" i="37"/>
  <c r="C89" i="37"/>
  <c r="H88" i="37"/>
  <c r="C88" i="37"/>
  <c r="L87" i="37"/>
  <c r="K87" i="37"/>
  <c r="J87" i="37"/>
  <c r="I87" i="37"/>
  <c r="H87" i="37"/>
  <c r="G87" i="37"/>
  <c r="F87" i="37"/>
  <c r="E87" i="37"/>
  <c r="D87" i="37"/>
  <c r="C87" i="37"/>
  <c r="H86" i="37"/>
  <c r="C86" i="37"/>
  <c r="H85" i="37"/>
  <c r="C85" i="37"/>
  <c r="H84" i="37"/>
  <c r="C84" i="37"/>
  <c r="H83" i="37"/>
  <c r="C83" i="37"/>
  <c r="L82" i="37"/>
  <c r="K82" i="37"/>
  <c r="J82" i="37"/>
  <c r="I82" i="37"/>
  <c r="H82" i="37"/>
  <c r="G82" i="37"/>
  <c r="F82" i="37"/>
  <c r="E82" i="37"/>
  <c r="D82" i="37"/>
  <c r="C82" i="37"/>
  <c r="L81" i="37"/>
  <c r="K81" i="37"/>
  <c r="J81" i="37"/>
  <c r="I81" i="37"/>
  <c r="H81" i="37"/>
  <c r="G81" i="37"/>
  <c r="F81" i="37"/>
  <c r="E81" i="37"/>
  <c r="D81" i="37"/>
  <c r="C81" i="37"/>
  <c r="H80" i="37"/>
  <c r="C80" i="37"/>
  <c r="H79" i="37"/>
  <c r="C79" i="37"/>
  <c r="L78" i="37"/>
  <c r="K78" i="37"/>
  <c r="J78" i="37"/>
  <c r="I78" i="37"/>
  <c r="H78" i="37"/>
  <c r="G78" i="37"/>
  <c r="F78" i="37"/>
  <c r="E78" i="37"/>
  <c r="D78" i="37"/>
  <c r="C78" i="37"/>
  <c r="H77" i="37"/>
  <c r="C77" i="37"/>
  <c r="H76" i="37"/>
  <c r="C76" i="37"/>
  <c r="L75" i="37"/>
  <c r="K75" i="37"/>
  <c r="J75" i="37"/>
  <c r="I75" i="37"/>
  <c r="H75" i="37"/>
  <c r="G75" i="37"/>
  <c r="F75" i="37"/>
  <c r="E75" i="37"/>
  <c r="D75" i="37"/>
  <c r="C75" i="37"/>
  <c r="L74" i="37"/>
  <c r="K74" i="37"/>
  <c r="J74" i="37"/>
  <c r="I74" i="37"/>
  <c r="H74" i="37"/>
  <c r="G74" i="37"/>
  <c r="F74" i="37"/>
  <c r="E74" i="37"/>
  <c r="D74" i="37"/>
  <c r="C74" i="37"/>
  <c r="L73" i="37"/>
  <c r="K73" i="37"/>
  <c r="J73" i="37"/>
  <c r="I73" i="37"/>
  <c r="H73" i="37"/>
  <c r="G73" i="37"/>
  <c r="F73" i="37"/>
  <c r="E73" i="37"/>
  <c r="D73" i="37"/>
  <c r="C73" i="37"/>
  <c r="H72" i="37"/>
  <c r="C72" i="37"/>
  <c r="H71" i="37"/>
  <c r="C71" i="37"/>
  <c r="H70" i="37"/>
  <c r="C70" i="37"/>
  <c r="H69" i="37"/>
  <c r="C69" i="37"/>
  <c r="L68" i="37"/>
  <c r="K68" i="37"/>
  <c r="J68" i="37"/>
  <c r="I68" i="37"/>
  <c r="H68" i="37"/>
  <c r="G68" i="37"/>
  <c r="F68" i="37"/>
  <c r="E68" i="37"/>
  <c r="D68" i="37"/>
  <c r="C68" i="37"/>
  <c r="H67" i="37"/>
  <c r="C67" i="37"/>
  <c r="L66" i="37"/>
  <c r="K66" i="37"/>
  <c r="J66" i="37"/>
  <c r="I66" i="37"/>
  <c r="H66" i="37"/>
  <c r="G66" i="37"/>
  <c r="F66" i="37"/>
  <c r="E66" i="37"/>
  <c r="D66" i="37"/>
  <c r="C66" i="37"/>
  <c r="H65" i="37"/>
  <c r="C65" i="37"/>
  <c r="H64" i="37"/>
  <c r="C64" i="37"/>
  <c r="H63" i="37"/>
  <c r="C63" i="37"/>
  <c r="H62" i="37"/>
  <c r="C62" i="37"/>
  <c r="H61" i="37"/>
  <c r="C61" i="37"/>
  <c r="H60" i="37"/>
  <c r="C60" i="37"/>
  <c r="H59" i="37"/>
  <c r="C59" i="37"/>
  <c r="H58" i="37"/>
  <c r="C58" i="37"/>
  <c r="L57" i="37"/>
  <c r="K57" i="37"/>
  <c r="J57" i="37"/>
  <c r="I57" i="37"/>
  <c r="H57" i="37"/>
  <c r="G57" i="37"/>
  <c r="F57" i="37"/>
  <c r="E57" i="37"/>
  <c r="D57" i="37"/>
  <c r="C57" i="37"/>
  <c r="H56" i="37"/>
  <c r="C56" i="37"/>
  <c r="H55" i="37"/>
  <c r="C55" i="37"/>
  <c r="L54" i="37"/>
  <c r="K54" i="37"/>
  <c r="J54" i="37"/>
  <c r="I54" i="37"/>
  <c r="H54" i="37"/>
  <c r="G54" i="37"/>
  <c r="F54" i="37"/>
  <c r="E54" i="37"/>
  <c r="D54" i="37"/>
  <c r="C54" i="37"/>
  <c r="L53" i="37"/>
  <c r="K53" i="37"/>
  <c r="J53" i="37"/>
  <c r="I53" i="37"/>
  <c r="H53" i="37" s="1"/>
  <c r="G53" i="37"/>
  <c r="F53" i="37"/>
  <c r="E53" i="37"/>
  <c r="D53" i="37"/>
  <c r="C53" i="37"/>
  <c r="L52" i="37"/>
  <c r="L298" i="37" s="1"/>
  <c r="K52" i="37"/>
  <c r="K298" i="37" s="1"/>
  <c r="J52" i="37"/>
  <c r="J298" i="37" s="1"/>
  <c r="I52" i="37"/>
  <c r="I298" i="37" s="1"/>
  <c r="G52" i="37"/>
  <c r="G298" i="37" s="1"/>
  <c r="F52" i="37"/>
  <c r="F298" i="37" s="1"/>
  <c r="E52" i="37"/>
  <c r="E298" i="37" s="1"/>
  <c r="D52" i="37"/>
  <c r="D298" i="37" s="1"/>
  <c r="C52" i="37"/>
  <c r="L51" i="37"/>
  <c r="K51" i="37"/>
  <c r="J51" i="37"/>
  <c r="I51" i="37"/>
  <c r="H51" i="37" s="1"/>
  <c r="G51" i="37"/>
  <c r="F51" i="37"/>
  <c r="E51" i="37"/>
  <c r="D51" i="37"/>
  <c r="C51" i="37"/>
  <c r="L50" i="37"/>
  <c r="K50" i="37"/>
  <c r="J50" i="37"/>
  <c r="J300" i="37" s="1"/>
  <c r="I50" i="37"/>
  <c r="I300" i="37" s="1"/>
  <c r="G50" i="37"/>
  <c r="F50" i="37"/>
  <c r="E50" i="37"/>
  <c r="E300" i="37" s="1"/>
  <c r="D50" i="37"/>
  <c r="D300" i="37" s="1"/>
  <c r="C50" i="37"/>
  <c r="L49" i="37"/>
  <c r="K49" i="37"/>
  <c r="J49" i="37"/>
  <c r="I49" i="37"/>
  <c r="H49" i="37" s="1"/>
  <c r="G49" i="37"/>
  <c r="F49" i="37"/>
  <c r="E49" i="37"/>
  <c r="D49" i="37"/>
  <c r="C49" i="37"/>
  <c r="H46" i="37"/>
  <c r="C46" i="37"/>
  <c r="H45" i="37"/>
  <c r="C45" i="37"/>
  <c r="L44" i="37"/>
  <c r="L300" i="37" s="1"/>
  <c r="H44" i="37"/>
  <c r="G44" i="37"/>
  <c r="G300" i="37" s="1"/>
  <c r="C44" i="37"/>
  <c r="H43" i="37"/>
  <c r="C43" i="37"/>
  <c r="I42" i="37"/>
  <c r="H42" i="37"/>
  <c r="D42" i="37"/>
  <c r="C42" i="37"/>
  <c r="H41" i="37"/>
  <c r="F41" i="37"/>
  <c r="C41" i="37" s="1"/>
  <c r="H40" i="37"/>
  <c r="C40" i="37"/>
  <c r="H39" i="37"/>
  <c r="C39" i="37"/>
  <c r="H38" i="37"/>
  <c r="C38" i="37"/>
  <c r="K37" i="37"/>
  <c r="H37" i="37" s="1"/>
  <c r="F37" i="37"/>
  <c r="C37" i="37" s="1"/>
  <c r="H36" i="37"/>
  <c r="C36" i="37"/>
  <c r="H35" i="37"/>
  <c r="C35" i="37"/>
  <c r="K34" i="37"/>
  <c r="H34" i="37" s="1"/>
  <c r="F34" i="37"/>
  <c r="C34" i="37" s="1"/>
  <c r="H33" i="37"/>
  <c r="C33" i="37"/>
  <c r="K32" i="37"/>
  <c r="H32" i="37" s="1"/>
  <c r="F32" i="37"/>
  <c r="C32" i="37" s="1"/>
  <c r="H31" i="37"/>
  <c r="C31" i="37"/>
  <c r="H30" i="37"/>
  <c r="C30" i="37"/>
  <c r="H29" i="37"/>
  <c r="C29" i="37"/>
  <c r="K28" i="37"/>
  <c r="H28" i="37" s="1"/>
  <c r="F28" i="37"/>
  <c r="C28" i="37" s="1"/>
  <c r="K27" i="37"/>
  <c r="K300" i="37" s="1"/>
  <c r="F27" i="37"/>
  <c r="F300" i="37" s="1"/>
  <c r="H26" i="37"/>
  <c r="C26" i="37"/>
  <c r="J25" i="37"/>
  <c r="J21" i="37" s="1"/>
  <c r="I25" i="37"/>
  <c r="H25" i="37"/>
  <c r="D25" i="37"/>
  <c r="C25" i="37"/>
  <c r="H24" i="37"/>
  <c r="C24" i="37"/>
  <c r="H23" i="37"/>
  <c r="C23" i="37"/>
  <c r="L22" i="37"/>
  <c r="L303" i="37" s="1"/>
  <c r="L302" i="37" s="1"/>
  <c r="K22" i="37"/>
  <c r="K303" i="37" s="1"/>
  <c r="K302" i="37" s="1"/>
  <c r="J22" i="37"/>
  <c r="J303" i="37" s="1"/>
  <c r="J302" i="37" s="1"/>
  <c r="I22" i="37"/>
  <c r="I303" i="37" s="1"/>
  <c r="I302" i="37" s="1"/>
  <c r="G22" i="37"/>
  <c r="G303" i="37" s="1"/>
  <c r="G302" i="37" s="1"/>
  <c r="F22" i="37"/>
  <c r="F303" i="37" s="1"/>
  <c r="F302" i="37" s="1"/>
  <c r="E22" i="37"/>
  <c r="E303" i="37" s="1"/>
  <c r="E302" i="37" s="1"/>
  <c r="D22" i="37"/>
  <c r="D303" i="37" s="1"/>
  <c r="D302" i="37" s="1"/>
  <c r="C22" i="37"/>
  <c r="C303" i="37" s="1"/>
  <c r="C302" i="37" s="1"/>
  <c r="L21" i="37"/>
  <c r="K21" i="37"/>
  <c r="I21" i="37"/>
  <c r="H21" i="37" s="1"/>
  <c r="G21" i="37"/>
  <c r="E21" i="37"/>
  <c r="D21" i="37"/>
  <c r="H315" i="36"/>
  <c r="C315" i="36"/>
  <c r="H313" i="36"/>
  <c r="C313" i="36"/>
  <c r="H311" i="36"/>
  <c r="C311" i="36"/>
  <c r="H310" i="36"/>
  <c r="C310" i="36"/>
  <c r="H309" i="36"/>
  <c r="C309" i="36"/>
  <c r="H308" i="36"/>
  <c r="C308" i="36"/>
  <c r="H307" i="36"/>
  <c r="C307" i="36"/>
  <c r="H306" i="36"/>
  <c r="C306" i="36"/>
  <c r="L305" i="36"/>
  <c r="K305" i="36"/>
  <c r="J305" i="36"/>
  <c r="I305" i="36"/>
  <c r="H305" i="36"/>
  <c r="G305" i="36"/>
  <c r="F305" i="36"/>
  <c r="E305" i="36"/>
  <c r="D305" i="36"/>
  <c r="C305" i="36"/>
  <c r="H297" i="36"/>
  <c r="C297" i="36"/>
  <c r="H296" i="36"/>
  <c r="C296" i="36"/>
  <c r="L295" i="36"/>
  <c r="L298" i="36" s="1"/>
  <c r="K295" i="36"/>
  <c r="K298" i="36" s="1"/>
  <c r="J295" i="36"/>
  <c r="J298" i="36" s="1"/>
  <c r="I295" i="36"/>
  <c r="H295" i="36" s="1"/>
  <c r="G295" i="36"/>
  <c r="G298" i="36" s="1"/>
  <c r="F295" i="36"/>
  <c r="F298" i="36" s="1"/>
  <c r="E295" i="36"/>
  <c r="E298" i="36" s="1"/>
  <c r="D295" i="36"/>
  <c r="D298" i="36" s="1"/>
  <c r="C295" i="36"/>
  <c r="H294" i="36"/>
  <c r="C294" i="36"/>
  <c r="H293" i="36"/>
  <c r="C293" i="36"/>
  <c r="H292" i="36"/>
  <c r="C292" i="36"/>
  <c r="H291" i="36"/>
  <c r="C291" i="36"/>
  <c r="L290" i="36"/>
  <c r="K290" i="36"/>
  <c r="J290" i="36"/>
  <c r="I290" i="36"/>
  <c r="H290" i="36" s="1"/>
  <c r="G290" i="36"/>
  <c r="F290" i="36"/>
  <c r="E290" i="36"/>
  <c r="D290" i="36"/>
  <c r="C290" i="36"/>
  <c r="H289" i="36"/>
  <c r="C289" i="36"/>
  <c r="H288" i="36"/>
  <c r="C288" i="36"/>
  <c r="H287" i="36"/>
  <c r="C287" i="36"/>
  <c r="L286" i="36"/>
  <c r="K286" i="36"/>
  <c r="J286" i="36"/>
  <c r="I286" i="36"/>
  <c r="H286" i="36" s="1"/>
  <c r="G286" i="36"/>
  <c r="F286" i="36"/>
  <c r="E286" i="36"/>
  <c r="D286" i="36"/>
  <c r="C286" i="36"/>
  <c r="H285" i="36"/>
  <c r="C285" i="36"/>
  <c r="L284" i="36"/>
  <c r="K284" i="36"/>
  <c r="J284" i="36"/>
  <c r="I284" i="36"/>
  <c r="H284" i="36" s="1"/>
  <c r="G284" i="36"/>
  <c r="F284" i="36"/>
  <c r="E284" i="36"/>
  <c r="D284" i="36"/>
  <c r="C284" i="36"/>
  <c r="L283" i="36"/>
  <c r="K283" i="36"/>
  <c r="J283" i="36"/>
  <c r="I283" i="36"/>
  <c r="H283" i="36" s="1"/>
  <c r="G283" i="36"/>
  <c r="F283" i="36"/>
  <c r="E283" i="36"/>
  <c r="D283" i="36"/>
  <c r="C283" i="36"/>
  <c r="H282" i="36"/>
  <c r="C282" i="36"/>
  <c r="H281" i="36"/>
  <c r="C281" i="36"/>
  <c r="H280" i="36"/>
  <c r="C280" i="36"/>
  <c r="L279" i="36"/>
  <c r="K279" i="36"/>
  <c r="J279" i="36"/>
  <c r="I279" i="36"/>
  <c r="H279" i="36" s="1"/>
  <c r="G279" i="36"/>
  <c r="F279" i="36"/>
  <c r="E279" i="36"/>
  <c r="D279" i="36"/>
  <c r="C279" i="36"/>
  <c r="H278" i="36"/>
  <c r="C278" i="36"/>
  <c r="H277" i="36"/>
  <c r="C277" i="36"/>
  <c r="H276" i="36"/>
  <c r="C276" i="36"/>
  <c r="L275" i="36"/>
  <c r="K275" i="36"/>
  <c r="J275" i="36"/>
  <c r="I275" i="36"/>
  <c r="H275" i="36" s="1"/>
  <c r="G275" i="36"/>
  <c r="F275" i="36"/>
  <c r="E275" i="36"/>
  <c r="D275" i="36"/>
  <c r="C275" i="36"/>
  <c r="L274" i="36"/>
  <c r="K274" i="36"/>
  <c r="J274" i="36"/>
  <c r="I274" i="36"/>
  <c r="H274" i="36" s="1"/>
  <c r="G274" i="36"/>
  <c r="F274" i="36"/>
  <c r="E274" i="36"/>
  <c r="D274" i="36"/>
  <c r="C274" i="36"/>
  <c r="H273" i="36"/>
  <c r="C273" i="36"/>
  <c r="H272" i="36"/>
  <c r="C272" i="36"/>
  <c r="H271" i="36"/>
  <c r="C271" i="36"/>
  <c r="L270" i="36"/>
  <c r="K270" i="36"/>
  <c r="J270" i="36"/>
  <c r="I270" i="36"/>
  <c r="H270" i="36" s="1"/>
  <c r="G270" i="36"/>
  <c r="F270" i="36"/>
  <c r="E270" i="36"/>
  <c r="D270" i="36"/>
  <c r="C270" i="36"/>
  <c r="H269" i="36"/>
  <c r="C269" i="36"/>
  <c r="H268" i="36"/>
  <c r="C268" i="36"/>
  <c r="L267" i="36"/>
  <c r="K267" i="36"/>
  <c r="J267" i="36"/>
  <c r="I267" i="36"/>
  <c r="H267" i="36" s="1"/>
  <c r="G267" i="36"/>
  <c r="F267" i="36"/>
  <c r="E267" i="36"/>
  <c r="D267" i="36"/>
  <c r="C267" i="36"/>
  <c r="L266" i="36"/>
  <c r="K266" i="36"/>
  <c r="J266" i="36"/>
  <c r="I266" i="36"/>
  <c r="H266" i="36" s="1"/>
  <c r="G266" i="36"/>
  <c r="F266" i="36"/>
  <c r="E266" i="36"/>
  <c r="D266" i="36"/>
  <c r="C266" i="36"/>
  <c r="H265" i="36"/>
  <c r="C265" i="36"/>
  <c r="H264" i="36"/>
  <c r="C264" i="36"/>
  <c r="H263" i="36"/>
  <c r="C263" i="36"/>
  <c r="L262" i="36"/>
  <c r="K262" i="36"/>
  <c r="J262" i="36"/>
  <c r="I262" i="36"/>
  <c r="H262" i="36" s="1"/>
  <c r="G262" i="36"/>
  <c r="F262" i="36"/>
  <c r="E262" i="36"/>
  <c r="D262" i="36"/>
  <c r="C262" i="36"/>
  <c r="H261" i="36"/>
  <c r="C261" i="36"/>
  <c r="H260" i="36"/>
  <c r="C260" i="36"/>
  <c r="H259" i="36"/>
  <c r="C259" i="36"/>
  <c r="L258" i="36"/>
  <c r="K258" i="36"/>
  <c r="J258" i="36"/>
  <c r="I258" i="36"/>
  <c r="H258" i="36" s="1"/>
  <c r="G258" i="36"/>
  <c r="F258" i="36"/>
  <c r="E258" i="36"/>
  <c r="D258" i="36"/>
  <c r="C258" i="36"/>
  <c r="L257" i="36"/>
  <c r="K257" i="36"/>
  <c r="J257" i="36"/>
  <c r="I257" i="36"/>
  <c r="H257" i="36" s="1"/>
  <c r="G257" i="36"/>
  <c r="F257" i="36"/>
  <c r="E257" i="36"/>
  <c r="D257" i="36"/>
  <c r="C257" i="36"/>
  <c r="H256" i="36"/>
  <c r="C256" i="36"/>
  <c r="H255" i="36"/>
  <c r="C255" i="36"/>
  <c r="H254" i="36"/>
  <c r="C254" i="36"/>
  <c r="H253" i="36"/>
  <c r="C253" i="36"/>
  <c r="H252" i="36"/>
  <c r="C252" i="36"/>
  <c r="L251" i="36"/>
  <c r="K251" i="36"/>
  <c r="J251" i="36"/>
  <c r="I251" i="36"/>
  <c r="H251" i="36"/>
  <c r="G251" i="36"/>
  <c r="F251" i="36"/>
  <c r="E251" i="36"/>
  <c r="D251" i="36"/>
  <c r="C251" i="36" s="1"/>
  <c r="L250" i="36"/>
  <c r="K250" i="36"/>
  <c r="J250" i="36"/>
  <c r="I250" i="36"/>
  <c r="H250" i="36"/>
  <c r="G250" i="36"/>
  <c r="F250" i="36"/>
  <c r="E250" i="36"/>
  <c r="D250" i="36"/>
  <c r="C250" i="36"/>
  <c r="H249" i="36"/>
  <c r="C249" i="36"/>
  <c r="H248" i="36"/>
  <c r="C248" i="36"/>
  <c r="H247" i="36"/>
  <c r="C247" i="36"/>
  <c r="H246" i="36"/>
  <c r="C246" i="36"/>
  <c r="L245" i="36"/>
  <c r="K245" i="36"/>
  <c r="J245" i="36"/>
  <c r="I245" i="36"/>
  <c r="H245" i="36" s="1"/>
  <c r="G245" i="36"/>
  <c r="F245" i="36"/>
  <c r="E245" i="36"/>
  <c r="D245" i="36"/>
  <c r="C245" i="36"/>
  <c r="H244" i="36"/>
  <c r="C244" i="36"/>
  <c r="H243" i="36"/>
  <c r="C243" i="36"/>
  <c r="H242" i="36"/>
  <c r="C242" i="36"/>
  <c r="H241" i="36"/>
  <c r="C241" i="36"/>
  <c r="H240" i="36"/>
  <c r="C240" i="36"/>
  <c r="H239" i="36"/>
  <c r="C239" i="36"/>
  <c r="H238" i="36"/>
  <c r="C238" i="36"/>
  <c r="L237" i="36"/>
  <c r="K237" i="36"/>
  <c r="J237" i="36"/>
  <c r="I237" i="36"/>
  <c r="H237" i="36" s="1"/>
  <c r="G237" i="36"/>
  <c r="F237" i="36"/>
  <c r="E237" i="36"/>
  <c r="D237" i="36"/>
  <c r="C237" i="36"/>
  <c r="H236" i="36"/>
  <c r="C236" i="36"/>
  <c r="H235" i="36"/>
  <c r="C235" i="36"/>
  <c r="L234" i="36"/>
  <c r="K234" i="36"/>
  <c r="J234" i="36"/>
  <c r="I234" i="36"/>
  <c r="H234" i="36" s="1"/>
  <c r="G234" i="36"/>
  <c r="F234" i="36"/>
  <c r="E234" i="36"/>
  <c r="D234" i="36"/>
  <c r="C234" i="36"/>
  <c r="H233" i="36"/>
  <c r="C233" i="36"/>
  <c r="L232" i="36"/>
  <c r="K232" i="36"/>
  <c r="J232" i="36"/>
  <c r="I232" i="36"/>
  <c r="H232" i="36" s="1"/>
  <c r="G232" i="36"/>
  <c r="F232" i="36"/>
  <c r="E232" i="36"/>
  <c r="D232" i="36"/>
  <c r="C232" i="36"/>
  <c r="L231" i="36"/>
  <c r="K231" i="36"/>
  <c r="J231" i="36"/>
  <c r="I231" i="36"/>
  <c r="H231" i="36"/>
  <c r="G231" i="36"/>
  <c r="F231" i="36"/>
  <c r="E231" i="36"/>
  <c r="D231" i="36"/>
  <c r="C231" i="36" s="1"/>
  <c r="H230" i="36"/>
  <c r="C230" i="36"/>
  <c r="L229" i="36"/>
  <c r="K229" i="36"/>
  <c r="J229" i="36"/>
  <c r="I229" i="36"/>
  <c r="H229" i="36"/>
  <c r="G229" i="36"/>
  <c r="F229" i="36"/>
  <c r="E229" i="36"/>
  <c r="D229" i="36"/>
  <c r="C229" i="36" s="1"/>
  <c r="H228" i="36"/>
  <c r="C228" i="36"/>
  <c r="L227" i="36"/>
  <c r="K227" i="36"/>
  <c r="J227" i="36"/>
  <c r="I227" i="36"/>
  <c r="H227" i="36"/>
  <c r="G227" i="36"/>
  <c r="F227" i="36"/>
  <c r="E227" i="36"/>
  <c r="D227" i="36"/>
  <c r="C227" i="36" s="1"/>
  <c r="H226" i="36"/>
  <c r="C226" i="36"/>
  <c r="H225" i="36"/>
  <c r="C225" i="36"/>
  <c r="L224" i="36"/>
  <c r="K224" i="36"/>
  <c r="J224" i="36"/>
  <c r="I224" i="36"/>
  <c r="H224" i="36"/>
  <c r="G224" i="36"/>
  <c r="F224" i="36"/>
  <c r="E224" i="36"/>
  <c r="D224" i="36"/>
  <c r="C224" i="36" s="1"/>
  <c r="H223" i="36"/>
  <c r="C223" i="36"/>
  <c r="H222" i="36"/>
  <c r="C222" i="36"/>
  <c r="H221" i="36"/>
  <c r="C221" i="36"/>
  <c r="H220" i="36"/>
  <c r="C220" i="36"/>
  <c r="H219" i="36"/>
  <c r="C219" i="36"/>
  <c r="H218" i="36"/>
  <c r="C218" i="36"/>
  <c r="H217" i="36"/>
  <c r="C217" i="36"/>
  <c r="H216" i="36"/>
  <c r="C216" i="36"/>
  <c r="H215" i="36"/>
  <c r="C215" i="36"/>
  <c r="H214" i="36"/>
  <c r="C214" i="36"/>
  <c r="L213" i="36"/>
  <c r="K213" i="36"/>
  <c r="J213" i="36"/>
  <c r="I213" i="36"/>
  <c r="H213" i="36"/>
  <c r="G213" i="36"/>
  <c r="F213" i="36"/>
  <c r="E213" i="36"/>
  <c r="D213" i="36"/>
  <c r="C213" i="36" s="1"/>
  <c r="H212" i="36"/>
  <c r="C212" i="36"/>
  <c r="H211" i="36"/>
  <c r="C211" i="36"/>
  <c r="H210" i="36"/>
  <c r="C210" i="36"/>
  <c r="H209" i="36"/>
  <c r="C209" i="36"/>
  <c r="H208" i="36"/>
  <c r="C208" i="36"/>
  <c r="H207" i="36"/>
  <c r="C207" i="36"/>
  <c r="H206" i="36"/>
  <c r="C206" i="36"/>
  <c r="H205" i="36"/>
  <c r="C205" i="36"/>
  <c r="H204" i="36"/>
  <c r="C204" i="36"/>
  <c r="H203" i="36"/>
  <c r="C203" i="36"/>
  <c r="L202" i="36"/>
  <c r="K202" i="36"/>
  <c r="J202" i="36"/>
  <c r="I202" i="36"/>
  <c r="H202" i="36"/>
  <c r="G202" i="36"/>
  <c r="F202" i="36"/>
  <c r="E202" i="36"/>
  <c r="D202" i="36"/>
  <c r="C202" i="36" s="1"/>
  <c r="L201" i="36"/>
  <c r="K201" i="36"/>
  <c r="J201" i="36"/>
  <c r="I201" i="36"/>
  <c r="H201" i="36" s="1"/>
  <c r="G201" i="36"/>
  <c r="F201" i="36"/>
  <c r="E201" i="36"/>
  <c r="D201" i="36"/>
  <c r="C201" i="36"/>
  <c r="H200" i="36"/>
  <c r="C200" i="36"/>
  <c r="H199" i="36"/>
  <c r="C199" i="36"/>
  <c r="H198" i="36"/>
  <c r="C198" i="36"/>
  <c r="H197" i="36"/>
  <c r="C197" i="36"/>
  <c r="H196" i="36"/>
  <c r="C196" i="36"/>
  <c r="L195" i="36"/>
  <c r="K195" i="36"/>
  <c r="J195" i="36"/>
  <c r="I195" i="36"/>
  <c r="H195" i="36" s="1"/>
  <c r="G195" i="36"/>
  <c r="F195" i="36"/>
  <c r="E195" i="36"/>
  <c r="D195" i="36"/>
  <c r="C195" i="36"/>
  <c r="H194" i="36"/>
  <c r="C194" i="36"/>
  <c r="L193" i="36"/>
  <c r="K193" i="36"/>
  <c r="J193" i="36"/>
  <c r="I193" i="36"/>
  <c r="H193" i="36" s="1"/>
  <c r="G193" i="36"/>
  <c r="F193" i="36"/>
  <c r="E193" i="36"/>
  <c r="D193" i="36"/>
  <c r="C193" i="36"/>
  <c r="L192" i="36"/>
  <c r="K192" i="36"/>
  <c r="J192" i="36"/>
  <c r="I192" i="36"/>
  <c r="H192" i="36" s="1"/>
  <c r="G192" i="36"/>
  <c r="F192" i="36"/>
  <c r="E192" i="36"/>
  <c r="D192" i="36"/>
  <c r="C192" i="36"/>
  <c r="L191" i="36"/>
  <c r="K191" i="36"/>
  <c r="J191" i="36"/>
  <c r="I191" i="36"/>
  <c r="H191" i="36" s="1"/>
  <c r="G191" i="36"/>
  <c r="F191" i="36"/>
  <c r="E191" i="36"/>
  <c r="D191" i="36"/>
  <c r="C191" i="36" s="1"/>
  <c r="H190" i="36"/>
  <c r="C190" i="36"/>
  <c r="L189" i="36"/>
  <c r="K189" i="36"/>
  <c r="J189" i="36"/>
  <c r="I189" i="36"/>
  <c r="H189" i="36"/>
  <c r="G189" i="36"/>
  <c r="F189" i="36"/>
  <c r="E189" i="36"/>
  <c r="D189" i="36"/>
  <c r="C189" i="36" s="1"/>
  <c r="L188" i="36"/>
  <c r="K188" i="36"/>
  <c r="J188" i="36"/>
  <c r="I188" i="36"/>
  <c r="H188" i="36"/>
  <c r="G188" i="36"/>
  <c r="F188" i="36"/>
  <c r="E188" i="36"/>
  <c r="D188" i="36"/>
  <c r="C188" i="36"/>
  <c r="H187" i="36"/>
  <c r="C187" i="36"/>
  <c r="H186" i="36"/>
  <c r="C186" i="36"/>
  <c r="L185" i="36"/>
  <c r="K185" i="36"/>
  <c r="J185" i="36"/>
  <c r="I185" i="36"/>
  <c r="H185" i="36"/>
  <c r="G185" i="36"/>
  <c r="F185" i="36"/>
  <c r="E185" i="36"/>
  <c r="D185" i="36"/>
  <c r="C185" i="36" s="1"/>
  <c r="L184" i="36"/>
  <c r="K184" i="36"/>
  <c r="J184" i="36"/>
  <c r="I184" i="36"/>
  <c r="H184" i="36" s="1"/>
  <c r="G184" i="36"/>
  <c r="F184" i="36"/>
  <c r="E184" i="36"/>
  <c r="D184" i="36"/>
  <c r="C184" i="36"/>
  <c r="H183" i="36"/>
  <c r="C183" i="36"/>
  <c r="H182" i="36"/>
  <c r="C182" i="36"/>
  <c r="L181" i="36"/>
  <c r="K181" i="36"/>
  <c r="J181" i="36"/>
  <c r="I181" i="36"/>
  <c r="H181" i="36" s="1"/>
  <c r="G181" i="36"/>
  <c r="F181" i="36"/>
  <c r="E181" i="36"/>
  <c r="D181" i="36"/>
  <c r="C181" i="36"/>
  <c r="H180" i="36"/>
  <c r="C180" i="36"/>
  <c r="H179" i="36"/>
  <c r="C179" i="36"/>
  <c r="H178" i="36"/>
  <c r="C178" i="36"/>
  <c r="H177" i="36"/>
  <c r="C177" i="36"/>
  <c r="L176" i="36"/>
  <c r="K176" i="36"/>
  <c r="J176" i="36"/>
  <c r="I176" i="36"/>
  <c r="H176" i="36" s="1"/>
  <c r="G176" i="36"/>
  <c r="F176" i="36"/>
  <c r="E176" i="36"/>
  <c r="D176" i="36"/>
  <c r="C176" i="36"/>
  <c r="H175" i="36"/>
  <c r="C175" i="36"/>
  <c r="H174" i="36"/>
  <c r="C174" i="36"/>
  <c r="H173" i="36"/>
  <c r="C173" i="36"/>
  <c r="L172" i="36"/>
  <c r="K172" i="36"/>
  <c r="J172" i="36"/>
  <c r="I172" i="36"/>
  <c r="H172" i="36" s="1"/>
  <c r="G172" i="36"/>
  <c r="F172" i="36"/>
  <c r="E172" i="36"/>
  <c r="D172" i="36"/>
  <c r="C172" i="36"/>
  <c r="L171" i="36"/>
  <c r="K171" i="36"/>
  <c r="J171" i="36"/>
  <c r="I171" i="36"/>
  <c r="H171" i="36" s="1"/>
  <c r="G171" i="36"/>
  <c r="F171" i="36"/>
  <c r="E171" i="36"/>
  <c r="D171" i="36"/>
  <c r="C171" i="36"/>
  <c r="L170" i="36"/>
  <c r="K170" i="36"/>
  <c r="J170" i="36"/>
  <c r="I170" i="36"/>
  <c r="H170" i="36" s="1"/>
  <c r="G170" i="36"/>
  <c r="F170" i="36"/>
  <c r="E170" i="36"/>
  <c r="D170" i="36"/>
  <c r="C170" i="36"/>
  <c r="H169" i="36"/>
  <c r="C169" i="36"/>
  <c r="H168" i="36"/>
  <c r="C168" i="36"/>
  <c r="H167" i="36"/>
  <c r="C167" i="36"/>
  <c r="H166" i="36"/>
  <c r="C166" i="36"/>
  <c r="H165" i="36"/>
  <c r="C165" i="36"/>
  <c r="H164" i="36"/>
  <c r="C164" i="36"/>
  <c r="L163" i="36"/>
  <c r="K163" i="36"/>
  <c r="J163" i="36"/>
  <c r="I163" i="36"/>
  <c r="H163" i="36" s="1"/>
  <c r="G163" i="36"/>
  <c r="F163" i="36"/>
  <c r="E163" i="36"/>
  <c r="D163" i="36"/>
  <c r="C163" i="36"/>
  <c r="L162" i="36"/>
  <c r="K162" i="36"/>
  <c r="J162" i="36"/>
  <c r="I162" i="36"/>
  <c r="H162" i="36" s="1"/>
  <c r="G162" i="36"/>
  <c r="F162" i="36"/>
  <c r="E162" i="36"/>
  <c r="D162" i="36"/>
  <c r="C162" i="36"/>
  <c r="H161" i="36"/>
  <c r="C161" i="36"/>
  <c r="H160" i="36"/>
  <c r="C160" i="36"/>
  <c r="H159" i="36"/>
  <c r="C159" i="36"/>
  <c r="H158" i="36"/>
  <c r="C158" i="36"/>
  <c r="L157" i="36"/>
  <c r="K157" i="36"/>
  <c r="J157" i="36"/>
  <c r="I157" i="36"/>
  <c r="H157" i="36" s="1"/>
  <c r="G157" i="36"/>
  <c r="F157" i="36"/>
  <c r="E157" i="36"/>
  <c r="D157" i="36"/>
  <c r="C157" i="36"/>
  <c r="H156" i="36"/>
  <c r="C156" i="36"/>
  <c r="H155" i="36"/>
  <c r="C155" i="36"/>
  <c r="H154" i="36"/>
  <c r="C154" i="36"/>
  <c r="H153" i="36"/>
  <c r="C153" i="36"/>
  <c r="H152" i="36"/>
  <c r="C152" i="36"/>
  <c r="H151" i="36"/>
  <c r="C151" i="36"/>
  <c r="H150" i="36"/>
  <c r="C150" i="36"/>
  <c r="H149" i="36"/>
  <c r="C149" i="36"/>
  <c r="L148" i="36"/>
  <c r="K148" i="36"/>
  <c r="J148" i="36"/>
  <c r="I148" i="36"/>
  <c r="H148" i="36" s="1"/>
  <c r="G148" i="36"/>
  <c r="F148" i="36"/>
  <c r="E148" i="36"/>
  <c r="D148" i="36"/>
  <c r="C148" i="36"/>
  <c r="H147" i="36"/>
  <c r="C147" i="36"/>
  <c r="H146" i="36"/>
  <c r="C146" i="36"/>
  <c r="H145" i="36"/>
  <c r="C145" i="36"/>
  <c r="H144" i="36"/>
  <c r="C144" i="36"/>
  <c r="H143" i="36"/>
  <c r="C143" i="36"/>
  <c r="H142" i="36"/>
  <c r="C142" i="36"/>
  <c r="L141" i="36"/>
  <c r="K141" i="36"/>
  <c r="J141" i="36"/>
  <c r="I141" i="36"/>
  <c r="H141" i="36" s="1"/>
  <c r="G141" i="36"/>
  <c r="F141" i="36"/>
  <c r="E141" i="36"/>
  <c r="D141" i="36"/>
  <c r="C141" i="36"/>
  <c r="H140" i="36"/>
  <c r="C140" i="36"/>
  <c r="H139" i="36"/>
  <c r="C139" i="36"/>
  <c r="L138" i="36"/>
  <c r="K138" i="36"/>
  <c r="J138" i="36"/>
  <c r="I138" i="36"/>
  <c r="H138" i="36" s="1"/>
  <c r="G138" i="36"/>
  <c r="F138" i="36"/>
  <c r="E138" i="36"/>
  <c r="D138" i="36"/>
  <c r="C138" i="36"/>
  <c r="H137" i="36"/>
  <c r="C137" i="36"/>
  <c r="H136" i="36"/>
  <c r="C136" i="36"/>
  <c r="H135" i="36"/>
  <c r="C135" i="36"/>
  <c r="H134" i="36"/>
  <c r="C134" i="36"/>
  <c r="L133" i="36"/>
  <c r="K133" i="36"/>
  <c r="J133" i="36"/>
  <c r="I133" i="36"/>
  <c r="H133" i="36" s="1"/>
  <c r="G133" i="36"/>
  <c r="F133" i="36"/>
  <c r="E133" i="36"/>
  <c r="D133" i="36"/>
  <c r="C133" i="36"/>
  <c r="H132" i="36"/>
  <c r="C132" i="36"/>
  <c r="H131" i="36"/>
  <c r="C131" i="36"/>
  <c r="H130" i="36"/>
  <c r="C130" i="36"/>
  <c r="L129" i="36"/>
  <c r="K129" i="36"/>
  <c r="J129" i="36"/>
  <c r="I129" i="36"/>
  <c r="H129" i="36" s="1"/>
  <c r="G129" i="36"/>
  <c r="F129" i="36"/>
  <c r="E129" i="36"/>
  <c r="D129" i="36"/>
  <c r="C129" i="36"/>
  <c r="L128" i="36"/>
  <c r="K128" i="36"/>
  <c r="J128" i="36"/>
  <c r="I128" i="36"/>
  <c r="H128" i="36" s="1"/>
  <c r="G128" i="36"/>
  <c r="F128" i="36"/>
  <c r="E128" i="36"/>
  <c r="D128" i="36"/>
  <c r="C128" i="36" s="1"/>
  <c r="H127" i="36"/>
  <c r="C127" i="36"/>
  <c r="L126" i="36"/>
  <c r="K126" i="36"/>
  <c r="J126" i="36"/>
  <c r="I126" i="36"/>
  <c r="H126" i="36"/>
  <c r="G126" i="36"/>
  <c r="F126" i="36"/>
  <c r="E126" i="36"/>
  <c r="D126" i="36"/>
  <c r="C126" i="36"/>
  <c r="H125" i="36"/>
  <c r="C125" i="36"/>
  <c r="H124" i="36"/>
  <c r="C124" i="36"/>
  <c r="H123" i="36"/>
  <c r="C123" i="36"/>
  <c r="H122" i="36"/>
  <c r="C122" i="36"/>
  <c r="H121" i="36"/>
  <c r="C121" i="36"/>
  <c r="L120" i="36"/>
  <c r="K120" i="36"/>
  <c r="J120" i="36"/>
  <c r="I120" i="36"/>
  <c r="H120" i="36"/>
  <c r="G120" i="36"/>
  <c r="F120" i="36"/>
  <c r="E120" i="36"/>
  <c r="D120" i="36"/>
  <c r="C120" i="36" s="1"/>
  <c r="H119" i="36"/>
  <c r="C119" i="36"/>
  <c r="H118" i="36"/>
  <c r="C118" i="36"/>
  <c r="H117" i="36"/>
  <c r="C117" i="36"/>
  <c r="H116" i="36"/>
  <c r="C116" i="36"/>
  <c r="H115" i="36"/>
  <c r="C115" i="36"/>
  <c r="L114" i="36"/>
  <c r="K114" i="36"/>
  <c r="J114" i="36"/>
  <c r="I114" i="36"/>
  <c r="H114" i="36"/>
  <c r="G114" i="36"/>
  <c r="F114" i="36"/>
  <c r="E114" i="36"/>
  <c r="D114" i="36"/>
  <c r="C114" i="36" s="1"/>
  <c r="H113" i="36"/>
  <c r="C113" i="36"/>
  <c r="H112" i="36"/>
  <c r="C112" i="36"/>
  <c r="H111" i="36"/>
  <c r="C111" i="36"/>
  <c r="L110" i="36"/>
  <c r="K110" i="36"/>
  <c r="J110" i="36"/>
  <c r="I110" i="36"/>
  <c r="H110" i="36"/>
  <c r="G110" i="36"/>
  <c r="F110" i="36"/>
  <c r="E110" i="36"/>
  <c r="D110" i="36"/>
  <c r="C110" i="36" s="1"/>
  <c r="H109" i="36"/>
  <c r="C109" i="36"/>
  <c r="H108" i="36"/>
  <c r="C108" i="36"/>
  <c r="H107" i="36"/>
  <c r="C107" i="36"/>
  <c r="H106" i="36"/>
  <c r="C106" i="36"/>
  <c r="H105" i="36"/>
  <c r="C105" i="36"/>
  <c r="H104" i="36"/>
  <c r="C104" i="36"/>
  <c r="H103" i="36"/>
  <c r="C103" i="36"/>
  <c r="H102" i="36"/>
  <c r="C102" i="36"/>
  <c r="L101" i="36"/>
  <c r="K101" i="36"/>
  <c r="J101" i="36"/>
  <c r="I101" i="36"/>
  <c r="H101" i="36"/>
  <c r="G101" i="36"/>
  <c r="F101" i="36"/>
  <c r="E101" i="36"/>
  <c r="D101" i="36"/>
  <c r="C101" i="36" s="1"/>
  <c r="H100" i="36"/>
  <c r="C100" i="36"/>
  <c r="H99" i="36"/>
  <c r="C99" i="36"/>
  <c r="H98" i="36"/>
  <c r="C98" i="36"/>
  <c r="H97" i="36"/>
  <c r="C97" i="36"/>
  <c r="H96" i="36"/>
  <c r="C96" i="36"/>
  <c r="H95" i="36"/>
  <c r="C95" i="36"/>
  <c r="H94" i="36"/>
  <c r="C94" i="36"/>
  <c r="L93" i="36"/>
  <c r="K93" i="36"/>
  <c r="J93" i="36"/>
  <c r="I93" i="36"/>
  <c r="H93" i="36"/>
  <c r="G93" i="36"/>
  <c r="F93" i="36"/>
  <c r="E93" i="36"/>
  <c r="D93" i="36"/>
  <c r="C93" i="36" s="1"/>
  <c r="H92" i="36"/>
  <c r="C92" i="36"/>
  <c r="H91" i="36"/>
  <c r="C91" i="36"/>
  <c r="H90" i="36"/>
  <c r="C90" i="36"/>
  <c r="H89" i="36"/>
  <c r="C89" i="36"/>
  <c r="H88" i="36"/>
  <c r="C88" i="36"/>
  <c r="L87" i="36"/>
  <c r="K87" i="36"/>
  <c r="J87" i="36"/>
  <c r="I87" i="36"/>
  <c r="H87" i="36"/>
  <c r="G87" i="36"/>
  <c r="F87" i="36"/>
  <c r="E87" i="36"/>
  <c r="D87" i="36"/>
  <c r="C87" i="36" s="1"/>
  <c r="H86" i="36"/>
  <c r="C86" i="36"/>
  <c r="H85" i="36"/>
  <c r="C85" i="36"/>
  <c r="H84" i="36"/>
  <c r="C84" i="36"/>
  <c r="H83" i="36"/>
  <c r="C83" i="36"/>
  <c r="L82" i="36"/>
  <c r="K82" i="36"/>
  <c r="J82" i="36"/>
  <c r="I82" i="36"/>
  <c r="H82" i="36"/>
  <c r="G82" i="36"/>
  <c r="F82" i="36"/>
  <c r="E82" i="36"/>
  <c r="D82" i="36"/>
  <c r="C82" i="36" s="1"/>
  <c r="L81" i="36"/>
  <c r="K81" i="36"/>
  <c r="J81" i="36"/>
  <c r="I81" i="36"/>
  <c r="H81" i="36" s="1"/>
  <c r="G81" i="36"/>
  <c r="F81" i="36"/>
  <c r="E81" i="36"/>
  <c r="D81" i="36"/>
  <c r="C81" i="36"/>
  <c r="H80" i="36"/>
  <c r="C80" i="36"/>
  <c r="H79" i="36"/>
  <c r="C79" i="36"/>
  <c r="L78" i="36"/>
  <c r="K78" i="36"/>
  <c r="J78" i="36"/>
  <c r="I78" i="36"/>
  <c r="H78" i="36" s="1"/>
  <c r="G78" i="36"/>
  <c r="F78" i="36"/>
  <c r="E78" i="36"/>
  <c r="D78" i="36"/>
  <c r="C78" i="36"/>
  <c r="H77" i="36"/>
  <c r="C77" i="36"/>
  <c r="H76" i="36"/>
  <c r="C76" i="36"/>
  <c r="L75" i="36"/>
  <c r="K75" i="36"/>
  <c r="J75" i="36"/>
  <c r="I75" i="36"/>
  <c r="H75" i="36" s="1"/>
  <c r="G75" i="36"/>
  <c r="F75" i="36"/>
  <c r="E75" i="36"/>
  <c r="D75" i="36"/>
  <c r="C75" i="36"/>
  <c r="L74" i="36"/>
  <c r="K74" i="36"/>
  <c r="J74" i="36"/>
  <c r="I74" i="36"/>
  <c r="H74" i="36" s="1"/>
  <c r="G74" i="36"/>
  <c r="F74" i="36"/>
  <c r="E74" i="36"/>
  <c r="D74" i="36"/>
  <c r="C74" i="36"/>
  <c r="L73" i="36"/>
  <c r="K73" i="36"/>
  <c r="J73" i="36"/>
  <c r="I73" i="36"/>
  <c r="H73" i="36" s="1"/>
  <c r="G73" i="36"/>
  <c r="F73" i="36"/>
  <c r="E73" i="36"/>
  <c r="D73" i="36"/>
  <c r="C73" i="36"/>
  <c r="H72" i="36"/>
  <c r="C72" i="36"/>
  <c r="H71" i="36"/>
  <c r="C71" i="36"/>
  <c r="H70" i="36"/>
  <c r="C70" i="36"/>
  <c r="H69" i="36"/>
  <c r="C69" i="36"/>
  <c r="L68" i="36"/>
  <c r="K68" i="36"/>
  <c r="J68" i="36"/>
  <c r="I68" i="36"/>
  <c r="H68" i="36" s="1"/>
  <c r="G68" i="36"/>
  <c r="F68" i="36"/>
  <c r="E68" i="36"/>
  <c r="D68" i="36"/>
  <c r="C68" i="36"/>
  <c r="H67" i="36"/>
  <c r="C67" i="36"/>
  <c r="L66" i="36"/>
  <c r="K66" i="36"/>
  <c r="J66" i="36"/>
  <c r="I66" i="36"/>
  <c r="H66" i="36" s="1"/>
  <c r="G66" i="36"/>
  <c r="F66" i="36"/>
  <c r="E66" i="36"/>
  <c r="D66" i="36"/>
  <c r="C66" i="36"/>
  <c r="H65" i="36"/>
  <c r="C65" i="36"/>
  <c r="H64" i="36"/>
  <c r="C64" i="36"/>
  <c r="H63" i="36"/>
  <c r="C63" i="36"/>
  <c r="H62" i="36"/>
  <c r="C62" i="36"/>
  <c r="H61" i="36"/>
  <c r="C61" i="36"/>
  <c r="H60" i="36"/>
  <c r="C60" i="36"/>
  <c r="H59" i="36"/>
  <c r="C59" i="36"/>
  <c r="H58" i="36"/>
  <c r="C58" i="36"/>
  <c r="L57" i="36"/>
  <c r="K57" i="36"/>
  <c r="J57" i="36"/>
  <c r="I57" i="36"/>
  <c r="H57" i="36" s="1"/>
  <c r="G57" i="36"/>
  <c r="F57" i="36"/>
  <c r="E57" i="36"/>
  <c r="D57" i="36"/>
  <c r="C57" i="36"/>
  <c r="H56" i="36"/>
  <c r="C56" i="36"/>
  <c r="H55" i="36"/>
  <c r="C55" i="36"/>
  <c r="L54" i="36"/>
  <c r="K54" i="36"/>
  <c r="J54" i="36"/>
  <c r="I54" i="36"/>
  <c r="H54" i="36" s="1"/>
  <c r="G54" i="36"/>
  <c r="F54" i="36"/>
  <c r="E54" i="36"/>
  <c r="D54" i="36"/>
  <c r="C54" i="36"/>
  <c r="L53" i="36"/>
  <c r="K53" i="36"/>
  <c r="J53" i="36"/>
  <c r="I53" i="36"/>
  <c r="H53" i="36" s="1"/>
  <c r="G53" i="36"/>
  <c r="F53" i="36"/>
  <c r="E53" i="36"/>
  <c r="D53" i="36"/>
  <c r="C53" i="36"/>
  <c r="L52" i="36"/>
  <c r="K52" i="36"/>
  <c r="J52" i="36"/>
  <c r="I52" i="36"/>
  <c r="H52" i="36" s="1"/>
  <c r="G52" i="36"/>
  <c r="F52" i="36"/>
  <c r="E52" i="36"/>
  <c r="D52" i="36"/>
  <c r="C52" i="36"/>
  <c r="L51" i="36"/>
  <c r="K51" i="36"/>
  <c r="J51" i="36"/>
  <c r="I51" i="36"/>
  <c r="H51" i="36" s="1"/>
  <c r="G51" i="36"/>
  <c r="F51" i="36"/>
  <c r="E51" i="36"/>
  <c r="D51" i="36"/>
  <c r="C51" i="36"/>
  <c r="L50" i="36"/>
  <c r="K50" i="36"/>
  <c r="J50" i="36"/>
  <c r="J300" i="36" s="1"/>
  <c r="I50" i="36"/>
  <c r="H50" i="36" s="1"/>
  <c r="G50" i="36"/>
  <c r="F50" i="36"/>
  <c r="E50" i="36"/>
  <c r="E300" i="36" s="1"/>
  <c r="D50" i="36"/>
  <c r="D300" i="36" s="1"/>
  <c r="C50" i="36"/>
  <c r="L49" i="36"/>
  <c r="K49" i="36"/>
  <c r="J49" i="36"/>
  <c r="I49" i="36"/>
  <c r="H49" i="36" s="1"/>
  <c r="G49" i="36"/>
  <c r="F49" i="36"/>
  <c r="E49" i="36"/>
  <c r="D49" i="36"/>
  <c r="C49" i="36"/>
  <c r="H46" i="36"/>
  <c r="C46" i="36"/>
  <c r="H45" i="36"/>
  <c r="C45" i="36"/>
  <c r="L44" i="36"/>
  <c r="L300" i="36" s="1"/>
  <c r="H44" i="36"/>
  <c r="G44" i="36"/>
  <c r="G300" i="36" s="1"/>
  <c r="C44" i="36"/>
  <c r="H43" i="36"/>
  <c r="C43" i="36"/>
  <c r="I42" i="36"/>
  <c r="H42" i="36"/>
  <c r="D42" i="36"/>
  <c r="C42" i="36"/>
  <c r="H41" i="36"/>
  <c r="C41" i="36"/>
  <c r="H40" i="36"/>
  <c r="C40" i="36"/>
  <c r="H39" i="36"/>
  <c r="C39" i="36"/>
  <c r="H38" i="36"/>
  <c r="C38" i="36"/>
  <c r="K37" i="36"/>
  <c r="H37" i="36"/>
  <c r="F37" i="36"/>
  <c r="C37" i="36"/>
  <c r="H36" i="36"/>
  <c r="C36" i="36"/>
  <c r="H35" i="36"/>
  <c r="C35" i="36"/>
  <c r="K34" i="36"/>
  <c r="H34" i="36"/>
  <c r="F34" i="36"/>
  <c r="C34" i="36"/>
  <c r="H33" i="36"/>
  <c r="C33" i="36"/>
  <c r="K32" i="36"/>
  <c r="H32" i="36"/>
  <c r="F32" i="36"/>
  <c r="C32" i="36"/>
  <c r="H31" i="36"/>
  <c r="C31" i="36"/>
  <c r="H30" i="36"/>
  <c r="C30" i="36"/>
  <c r="H29" i="36"/>
  <c r="C29" i="36"/>
  <c r="K28" i="36"/>
  <c r="H28" i="36"/>
  <c r="F28" i="36"/>
  <c r="C28" i="36"/>
  <c r="K27" i="36"/>
  <c r="K300" i="36" s="1"/>
  <c r="H27" i="36"/>
  <c r="F27" i="36"/>
  <c r="F300" i="36" s="1"/>
  <c r="C27" i="36"/>
  <c r="H26" i="36"/>
  <c r="C26" i="36"/>
  <c r="I25" i="36"/>
  <c r="H25" i="36"/>
  <c r="C25" i="36"/>
  <c r="H24" i="36"/>
  <c r="C24" i="36"/>
  <c r="H23" i="36"/>
  <c r="C23" i="36"/>
  <c r="L22" i="36"/>
  <c r="L303" i="36" s="1"/>
  <c r="L302" i="36" s="1"/>
  <c r="K22" i="36"/>
  <c r="K303" i="36" s="1"/>
  <c r="K302" i="36" s="1"/>
  <c r="J22" i="36"/>
  <c r="J303" i="36" s="1"/>
  <c r="J302" i="36" s="1"/>
  <c r="I22" i="36"/>
  <c r="I303" i="36" s="1"/>
  <c r="I302" i="36" s="1"/>
  <c r="H22" i="36"/>
  <c r="H303" i="36" s="1"/>
  <c r="H302" i="36" s="1"/>
  <c r="G22" i="36"/>
  <c r="G303" i="36" s="1"/>
  <c r="G302" i="36" s="1"/>
  <c r="F22" i="36"/>
  <c r="F303" i="36" s="1"/>
  <c r="F302" i="36" s="1"/>
  <c r="E22" i="36"/>
  <c r="E303" i="36" s="1"/>
  <c r="E302" i="36" s="1"/>
  <c r="D22" i="36"/>
  <c r="D303" i="36" s="1"/>
  <c r="D302" i="36" s="1"/>
  <c r="L21" i="36"/>
  <c r="K21" i="36"/>
  <c r="J21" i="36"/>
  <c r="I21" i="36"/>
  <c r="H21" i="36"/>
  <c r="G21" i="36"/>
  <c r="F21" i="36"/>
  <c r="E21" i="36"/>
  <c r="D21" i="36"/>
  <c r="C21" i="36" s="1"/>
  <c r="H315" i="35"/>
  <c r="C315" i="35"/>
  <c r="H313" i="35"/>
  <c r="C313" i="35"/>
  <c r="H311" i="35"/>
  <c r="C311" i="35"/>
  <c r="H310" i="35"/>
  <c r="C310" i="35"/>
  <c r="H309" i="35"/>
  <c r="C309" i="35"/>
  <c r="H308" i="35"/>
  <c r="C308" i="35"/>
  <c r="H307" i="35"/>
  <c r="C307" i="35"/>
  <c r="H306" i="35"/>
  <c r="C306" i="35"/>
  <c r="L305" i="35"/>
  <c r="K305" i="35"/>
  <c r="J305" i="35"/>
  <c r="I305" i="35"/>
  <c r="H305" i="35"/>
  <c r="G305" i="35"/>
  <c r="F305" i="35"/>
  <c r="E305" i="35"/>
  <c r="D305" i="35"/>
  <c r="C305" i="35"/>
  <c r="H297" i="35"/>
  <c r="C297" i="35"/>
  <c r="H296" i="35"/>
  <c r="C296" i="35"/>
  <c r="L295" i="35"/>
  <c r="K295" i="35"/>
  <c r="J295" i="35"/>
  <c r="I295" i="35"/>
  <c r="H295" i="35" s="1"/>
  <c r="G295" i="35"/>
  <c r="F295" i="35"/>
  <c r="E295" i="35"/>
  <c r="D295" i="35"/>
  <c r="C295" i="35"/>
  <c r="H294" i="35"/>
  <c r="C294" i="35"/>
  <c r="H293" i="35"/>
  <c r="C293" i="35"/>
  <c r="H292" i="35"/>
  <c r="C292" i="35"/>
  <c r="H291" i="35"/>
  <c r="C291" i="35"/>
  <c r="L290" i="35"/>
  <c r="K290" i="35"/>
  <c r="J290" i="35"/>
  <c r="I290" i="35"/>
  <c r="H290" i="35" s="1"/>
  <c r="G290" i="35"/>
  <c r="F290" i="35"/>
  <c r="E290" i="35"/>
  <c r="D290" i="35"/>
  <c r="C290" i="35"/>
  <c r="H289" i="35"/>
  <c r="C289" i="35"/>
  <c r="H288" i="35"/>
  <c r="C288" i="35"/>
  <c r="H287" i="35"/>
  <c r="C287" i="35"/>
  <c r="L286" i="35"/>
  <c r="K286" i="35"/>
  <c r="J286" i="35"/>
  <c r="I286" i="35"/>
  <c r="H286" i="35" s="1"/>
  <c r="G286" i="35"/>
  <c r="F286" i="35"/>
  <c r="E286" i="35"/>
  <c r="D286" i="35"/>
  <c r="C286" i="35"/>
  <c r="H285" i="35"/>
  <c r="C285" i="35"/>
  <c r="L284" i="35"/>
  <c r="K284" i="35"/>
  <c r="J284" i="35"/>
  <c r="I284" i="35"/>
  <c r="H284" i="35" s="1"/>
  <c r="G284" i="35"/>
  <c r="F284" i="35"/>
  <c r="E284" i="35"/>
  <c r="D284" i="35"/>
  <c r="C284" i="35"/>
  <c r="L283" i="35"/>
  <c r="K283" i="35"/>
  <c r="J283" i="35"/>
  <c r="I283" i="35"/>
  <c r="H283" i="35" s="1"/>
  <c r="G283" i="35"/>
  <c r="F283" i="35"/>
  <c r="E283" i="35"/>
  <c r="D283" i="35"/>
  <c r="C283" i="35"/>
  <c r="H282" i="35"/>
  <c r="C282" i="35"/>
  <c r="H281" i="35"/>
  <c r="C281" i="35"/>
  <c r="H280" i="35"/>
  <c r="C280" i="35"/>
  <c r="L279" i="35"/>
  <c r="K279" i="35"/>
  <c r="J279" i="35"/>
  <c r="I279" i="35"/>
  <c r="H279" i="35" s="1"/>
  <c r="G279" i="35"/>
  <c r="F279" i="35"/>
  <c r="E279" i="35"/>
  <c r="D279" i="35"/>
  <c r="C279" i="35"/>
  <c r="H278" i="35"/>
  <c r="C278" i="35"/>
  <c r="H277" i="35"/>
  <c r="C277" i="35"/>
  <c r="H276" i="35"/>
  <c r="C276" i="35"/>
  <c r="L275" i="35"/>
  <c r="K275" i="35"/>
  <c r="J275" i="35"/>
  <c r="I275" i="35"/>
  <c r="H275" i="35" s="1"/>
  <c r="G275" i="35"/>
  <c r="F275" i="35"/>
  <c r="E275" i="35"/>
  <c r="D275" i="35"/>
  <c r="C275" i="35"/>
  <c r="L274" i="35"/>
  <c r="K274" i="35"/>
  <c r="J274" i="35"/>
  <c r="I274" i="35"/>
  <c r="H274" i="35" s="1"/>
  <c r="G274" i="35"/>
  <c r="F274" i="35"/>
  <c r="E274" i="35"/>
  <c r="D274" i="35"/>
  <c r="C274" i="35"/>
  <c r="H273" i="35"/>
  <c r="C273" i="35"/>
  <c r="H272" i="35"/>
  <c r="C272" i="35"/>
  <c r="H271" i="35"/>
  <c r="C271" i="35"/>
  <c r="L270" i="35"/>
  <c r="K270" i="35"/>
  <c r="J270" i="35"/>
  <c r="I270" i="35"/>
  <c r="H270" i="35" s="1"/>
  <c r="G270" i="35"/>
  <c r="F270" i="35"/>
  <c r="E270" i="35"/>
  <c r="D270" i="35"/>
  <c r="C270" i="35"/>
  <c r="H269" i="35"/>
  <c r="C269" i="35"/>
  <c r="H268" i="35"/>
  <c r="C268" i="35"/>
  <c r="L267" i="35"/>
  <c r="K267" i="35"/>
  <c r="J267" i="35"/>
  <c r="I267" i="35"/>
  <c r="H267" i="35" s="1"/>
  <c r="G267" i="35"/>
  <c r="F267" i="35"/>
  <c r="E267" i="35"/>
  <c r="D267" i="35"/>
  <c r="C267" i="35"/>
  <c r="L266" i="35"/>
  <c r="K266" i="35"/>
  <c r="J266" i="35"/>
  <c r="I266" i="35"/>
  <c r="H266" i="35" s="1"/>
  <c r="G266" i="35"/>
  <c r="F266" i="35"/>
  <c r="E266" i="35"/>
  <c r="D266" i="35"/>
  <c r="C266" i="35"/>
  <c r="H265" i="35"/>
  <c r="C265" i="35"/>
  <c r="H264" i="35"/>
  <c r="C264" i="35"/>
  <c r="H263" i="35"/>
  <c r="C263" i="35"/>
  <c r="L262" i="35"/>
  <c r="K262" i="35"/>
  <c r="J262" i="35"/>
  <c r="I262" i="35"/>
  <c r="H262" i="35" s="1"/>
  <c r="G262" i="35"/>
  <c r="F262" i="35"/>
  <c r="E262" i="35"/>
  <c r="D262" i="35"/>
  <c r="C262" i="35"/>
  <c r="H261" i="35"/>
  <c r="C261" i="35"/>
  <c r="H260" i="35"/>
  <c r="C260" i="35"/>
  <c r="H259" i="35"/>
  <c r="C259" i="35"/>
  <c r="L258" i="35"/>
  <c r="K258" i="35"/>
  <c r="J258" i="35"/>
  <c r="I258" i="35"/>
  <c r="H258" i="35" s="1"/>
  <c r="G258" i="35"/>
  <c r="F258" i="35"/>
  <c r="E258" i="35"/>
  <c r="D258" i="35"/>
  <c r="C258" i="35"/>
  <c r="L257" i="35"/>
  <c r="K257" i="35"/>
  <c r="J257" i="35"/>
  <c r="I257" i="35"/>
  <c r="H257" i="35" s="1"/>
  <c r="G257" i="35"/>
  <c r="F257" i="35"/>
  <c r="E257" i="35"/>
  <c r="D257" i="35"/>
  <c r="C257" i="35"/>
  <c r="H256" i="35"/>
  <c r="C256" i="35"/>
  <c r="H255" i="35"/>
  <c r="C255" i="35"/>
  <c r="H254" i="35"/>
  <c r="C254" i="35"/>
  <c r="H253" i="35"/>
  <c r="C253" i="35"/>
  <c r="H252" i="35"/>
  <c r="C252" i="35"/>
  <c r="L251" i="35"/>
  <c r="K251" i="35"/>
  <c r="J251" i="35"/>
  <c r="I251" i="35"/>
  <c r="H251" i="35" s="1"/>
  <c r="G251" i="35"/>
  <c r="F251" i="35"/>
  <c r="E251" i="35"/>
  <c r="D251" i="35"/>
  <c r="C251" i="35"/>
  <c r="L250" i="35"/>
  <c r="K250" i="35"/>
  <c r="J250" i="35"/>
  <c r="I250" i="35"/>
  <c r="H250" i="35" s="1"/>
  <c r="G250" i="35"/>
  <c r="F250" i="35"/>
  <c r="E250" i="35"/>
  <c r="D250" i="35"/>
  <c r="C250" i="35"/>
  <c r="H249" i="35"/>
  <c r="C249" i="35"/>
  <c r="H248" i="35"/>
  <c r="C248" i="35"/>
  <c r="H247" i="35"/>
  <c r="C247" i="35"/>
  <c r="H246" i="35"/>
  <c r="C246" i="35"/>
  <c r="L245" i="35"/>
  <c r="K245" i="35"/>
  <c r="J245" i="35"/>
  <c r="I245" i="35"/>
  <c r="H245" i="35" s="1"/>
  <c r="G245" i="35"/>
  <c r="F245" i="35"/>
  <c r="E245" i="35"/>
  <c r="D245" i="35"/>
  <c r="C245" i="35"/>
  <c r="H244" i="35"/>
  <c r="C244" i="35"/>
  <c r="H243" i="35"/>
  <c r="C243" i="35"/>
  <c r="H242" i="35"/>
  <c r="C242" i="35"/>
  <c r="H241" i="35"/>
  <c r="C241" i="35"/>
  <c r="H240" i="35"/>
  <c r="C240" i="35"/>
  <c r="H239" i="35"/>
  <c r="C239" i="35"/>
  <c r="H238" i="35"/>
  <c r="C238" i="35"/>
  <c r="L237" i="35"/>
  <c r="K237" i="35"/>
  <c r="J237" i="35"/>
  <c r="I237" i="35"/>
  <c r="H237" i="35" s="1"/>
  <c r="G237" i="35"/>
  <c r="F237" i="35"/>
  <c r="E237" i="35"/>
  <c r="D237" i="35"/>
  <c r="C237" i="35"/>
  <c r="H236" i="35"/>
  <c r="C236" i="35"/>
  <c r="H235" i="35"/>
  <c r="C235" i="35"/>
  <c r="L234" i="35"/>
  <c r="K234" i="35"/>
  <c r="J234" i="35"/>
  <c r="I234" i="35"/>
  <c r="H234" i="35" s="1"/>
  <c r="G234" i="35"/>
  <c r="F234" i="35"/>
  <c r="E234" i="35"/>
  <c r="D234" i="35"/>
  <c r="C234" i="35"/>
  <c r="H233" i="35"/>
  <c r="C233" i="35"/>
  <c r="L232" i="35"/>
  <c r="K232" i="35"/>
  <c r="J232" i="35"/>
  <c r="I232" i="35"/>
  <c r="H232" i="35" s="1"/>
  <c r="G232" i="35"/>
  <c r="F232" i="35"/>
  <c r="E232" i="35"/>
  <c r="D232" i="35"/>
  <c r="C232" i="35"/>
  <c r="L231" i="35"/>
  <c r="K231" i="35"/>
  <c r="J231" i="35"/>
  <c r="I231" i="35"/>
  <c r="H231" i="35" s="1"/>
  <c r="G231" i="35"/>
  <c r="F231" i="35"/>
  <c r="E231" i="35"/>
  <c r="D231" i="35"/>
  <c r="C231" i="35"/>
  <c r="H230" i="35"/>
  <c r="C230" i="35"/>
  <c r="L229" i="35"/>
  <c r="K229" i="35"/>
  <c r="J229" i="35"/>
  <c r="I229" i="35"/>
  <c r="H229" i="35" s="1"/>
  <c r="G229" i="35"/>
  <c r="F229" i="35"/>
  <c r="E229" i="35"/>
  <c r="D229" i="35"/>
  <c r="C229" i="35"/>
  <c r="H228" i="35"/>
  <c r="C228" i="35"/>
  <c r="L227" i="35"/>
  <c r="K227" i="35"/>
  <c r="J227" i="35"/>
  <c r="I227" i="35"/>
  <c r="H227" i="35" s="1"/>
  <c r="G227" i="35"/>
  <c r="F227" i="35"/>
  <c r="E227" i="35"/>
  <c r="D227" i="35"/>
  <c r="C227" i="35"/>
  <c r="H226" i="35"/>
  <c r="C226" i="35"/>
  <c r="H225" i="35"/>
  <c r="C225" i="35"/>
  <c r="L224" i="35"/>
  <c r="K224" i="35"/>
  <c r="J224" i="35"/>
  <c r="I224" i="35"/>
  <c r="H224" i="35" s="1"/>
  <c r="G224" i="35"/>
  <c r="F224" i="35"/>
  <c r="E224" i="35"/>
  <c r="D224" i="35"/>
  <c r="C224" i="35"/>
  <c r="H223" i="35"/>
  <c r="C223" i="35"/>
  <c r="H222" i="35"/>
  <c r="C222" i="35"/>
  <c r="H221" i="35"/>
  <c r="C221" i="35"/>
  <c r="H220" i="35"/>
  <c r="C220" i="35"/>
  <c r="H219" i="35"/>
  <c r="C219" i="35"/>
  <c r="H218" i="35"/>
  <c r="C218" i="35"/>
  <c r="H217" i="35"/>
  <c r="C217" i="35"/>
  <c r="H216" i="35"/>
  <c r="C216" i="35"/>
  <c r="H215" i="35"/>
  <c r="C215" i="35"/>
  <c r="H214" i="35"/>
  <c r="C214" i="35"/>
  <c r="L213" i="35"/>
  <c r="K213" i="35"/>
  <c r="J213" i="35"/>
  <c r="I213" i="35"/>
  <c r="H213" i="35" s="1"/>
  <c r="G213" i="35"/>
  <c r="F213" i="35"/>
  <c r="E213" i="35"/>
  <c r="D213" i="35"/>
  <c r="C213" i="35"/>
  <c r="H212" i="35"/>
  <c r="C212" i="35"/>
  <c r="H211" i="35"/>
  <c r="C211" i="35"/>
  <c r="H210" i="35"/>
  <c r="C210" i="35"/>
  <c r="H209" i="35"/>
  <c r="C209" i="35"/>
  <c r="H208" i="35"/>
  <c r="C208" i="35"/>
  <c r="H207" i="35"/>
  <c r="C207" i="35"/>
  <c r="H206" i="35"/>
  <c r="C206" i="35"/>
  <c r="H205" i="35"/>
  <c r="C205" i="35"/>
  <c r="H204" i="35"/>
  <c r="C204" i="35"/>
  <c r="H203" i="35"/>
  <c r="C203" i="35"/>
  <c r="L202" i="35"/>
  <c r="K202" i="35"/>
  <c r="J202" i="35"/>
  <c r="I202" i="35"/>
  <c r="H202" i="35" s="1"/>
  <c r="G202" i="35"/>
  <c r="F202" i="35"/>
  <c r="E202" i="35"/>
  <c r="D202" i="35"/>
  <c r="C202" i="35"/>
  <c r="L201" i="35"/>
  <c r="K201" i="35"/>
  <c r="J201" i="35"/>
  <c r="I201" i="35"/>
  <c r="H201" i="35" s="1"/>
  <c r="G201" i="35"/>
  <c r="F201" i="35"/>
  <c r="E201" i="35"/>
  <c r="D201" i="35"/>
  <c r="C201" i="35"/>
  <c r="H200" i="35"/>
  <c r="C200" i="35"/>
  <c r="H199" i="35"/>
  <c r="C199" i="35"/>
  <c r="H198" i="35"/>
  <c r="C198" i="35"/>
  <c r="H197" i="35"/>
  <c r="C197" i="35"/>
  <c r="H196" i="35"/>
  <c r="C196" i="35"/>
  <c r="L195" i="35"/>
  <c r="K195" i="35"/>
  <c r="J195" i="35"/>
  <c r="I195" i="35"/>
  <c r="H195" i="35" s="1"/>
  <c r="G195" i="35"/>
  <c r="F195" i="35"/>
  <c r="E195" i="35"/>
  <c r="D195" i="35"/>
  <c r="C195" i="35"/>
  <c r="H194" i="35"/>
  <c r="C194" i="35"/>
  <c r="L193" i="35"/>
  <c r="K193" i="35"/>
  <c r="J193" i="35"/>
  <c r="I193" i="35"/>
  <c r="H193" i="35" s="1"/>
  <c r="G193" i="35"/>
  <c r="F193" i="35"/>
  <c r="E193" i="35"/>
  <c r="D193" i="35"/>
  <c r="C193" i="35"/>
  <c r="L192" i="35"/>
  <c r="K192" i="35"/>
  <c r="J192" i="35"/>
  <c r="I192" i="35"/>
  <c r="H192" i="35" s="1"/>
  <c r="G192" i="35"/>
  <c r="F192" i="35"/>
  <c r="E192" i="35"/>
  <c r="D192" i="35"/>
  <c r="C192" i="35"/>
  <c r="L191" i="35"/>
  <c r="K191" i="35"/>
  <c r="J191" i="35"/>
  <c r="I191" i="35"/>
  <c r="H191" i="35" s="1"/>
  <c r="G191" i="35"/>
  <c r="F191" i="35"/>
  <c r="E191" i="35"/>
  <c r="D191" i="35"/>
  <c r="C191" i="35"/>
  <c r="H190" i="35"/>
  <c r="C190" i="35"/>
  <c r="L189" i="35"/>
  <c r="K189" i="35"/>
  <c r="J189" i="35"/>
  <c r="I189" i="35"/>
  <c r="H189" i="35" s="1"/>
  <c r="G189" i="35"/>
  <c r="F189" i="35"/>
  <c r="E189" i="35"/>
  <c r="D189" i="35"/>
  <c r="C189" i="35"/>
  <c r="L188" i="35"/>
  <c r="K188" i="35"/>
  <c r="J188" i="35"/>
  <c r="I188" i="35"/>
  <c r="H188" i="35" s="1"/>
  <c r="G188" i="35"/>
  <c r="F188" i="35"/>
  <c r="E188" i="35"/>
  <c r="D188" i="35"/>
  <c r="C188" i="35"/>
  <c r="H187" i="35"/>
  <c r="C187" i="35"/>
  <c r="H186" i="35"/>
  <c r="C186" i="35"/>
  <c r="L185" i="35"/>
  <c r="K185" i="35"/>
  <c r="J185" i="35"/>
  <c r="I185" i="35"/>
  <c r="H185" i="35" s="1"/>
  <c r="G185" i="35"/>
  <c r="F185" i="35"/>
  <c r="E185" i="35"/>
  <c r="D185" i="35"/>
  <c r="C185" i="35"/>
  <c r="L184" i="35"/>
  <c r="K184" i="35"/>
  <c r="J184" i="35"/>
  <c r="I184" i="35"/>
  <c r="H184" i="35" s="1"/>
  <c r="G184" i="35"/>
  <c r="F184" i="35"/>
  <c r="E184" i="35"/>
  <c r="D184" i="35"/>
  <c r="C184" i="35"/>
  <c r="H183" i="35"/>
  <c r="C183" i="35"/>
  <c r="H182" i="35"/>
  <c r="C182" i="35"/>
  <c r="L181" i="35"/>
  <c r="K181" i="35"/>
  <c r="J181" i="35"/>
  <c r="I181" i="35"/>
  <c r="H181" i="35" s="1"/>
  <c r="G181" i="35"/>
  <c r="F181" i="35"/>
  <c r="E181" i="35"/>
  <c r="D181" i="35"/>
  <c r="C181" i="35"/>
  <c r="H180" i="35"/>
  <c r="C180" i="35"/>
  <c r="H179" i="35"/>
  <c r="C179" i="35"/>
  <c r="H178" i="35"/>
  <c r="C178" i="35"/>
  <c r="H177" i="35"/>
  <c r="C177" i="35"/>
  <c r="L176" i="35"/>
  <c r="K176" i="35"/>
  <c r="J176" i="35"/>
  <c r="I176" i="35"/>
  <c r="H176" i="35" s="1"/>
  <c r="G176" i="35"/>
  <c r="F176" i="35"/>
  <c r="E176" i="35"/>
  <c r="D176" i="35"/>
  <c r="C176" i="35"/>
  <c r="H175" i="35"/>
  <c r="C175" i="35"/>
  <c r="H174" i="35"/>
  <c r="C174" i="35"/>
  <c r="H173" i="35"/>
  <c r="C173" i="35"/>
  <c r="L172" i="35"/>
  <c r="K172" i="35"/>
  <c r="J172" i="35"/>
  <c r="I172" i="35"/>
  <c r="H172" i="35" s="1"/>
  <c r="G172" i="35"/>
  <c r="F172" i="35"/>
  <c r="E172" i="35"/>
  <c r="D172" i="35"/>
  <c r="C172" i="35"/>
  <c r="L171" i="35"/>
  <c r="K171" i="35"/>
  <c r="J171" i="35"/>
  <c r="I171" i="35"/>
  <c r="H171" i="35" s="1"/>
  <c r="G171" i="35"/>
  <c r="F171" i="35"/>
  <c r="E171" i="35"/>
  <c r="D171" i="35"/>
  <c r="C171" i="35"/>
  <c r="L170" i="35"/>
  <c r="K170" i="35"/>
  <c r="J170" i="35"/>
  <c r="I170" i="35"/>
  <c r="H170" i="35" s="1"/>
  <c r="G170" i="35"/>
  <c r="F170" i="35"/>
  <c r="E170" i="35"/>
  <c r="D170" i="35"/>
  <c r="C170" i="35"/>
  <c r="H169" i="35"/>
  <c r="C169" i="35"/>
  <c r="H168" i="35"/>
  <c r="C168" i="35"/>
  <c r="H167" i="35"/>
  <c r="C167" i="35"/>
  <c r="H166" i="35"/>
  <c r="C166" i="35"/>
  <c r="H165" i="35"/>
  <c r="C165" i="35"/>
  <c r="H164" i="35"/>
  <c r="C164" i="35"/>
  <c r="L163" i="35"/>
  <c r="K163" i="35"/>
  <c r="J163" i="35"/>
  <c r="I163" i="35"/>
  <c r="H163" i="35" s="1"/>
  <c r="G163" i="35"/>
  <c r="F163" i="35"/>
  <c r="E163" i="35"/>
  <c r="D163" i="35"/>
  <c r="C163" i="35"/>
  <c r="L162" i="35"/>
  <c r="K162" i="35"/>
  <c r="J162" i="35"/>
  <c r="I162" i="35"/>
  <c r="H162" i="35" s="1"/>
  <c r="G162" i="35"/>
  <c r="F162" i="35"/>
  <c r="E162" i="35"/>
  <c r="D162" i="35"/>
  <c r="C162" i="35"/>
  <c r="H161" i="35"/>
  <c r="C161" i="35"/>
  <c r="H160" i="35"/>
  <c r="C160" i="35"/>
  <c r="H159" i="35"/>
  <c r="C159" i="35"/>
  <c r="H158" i="35"/>
  <c r="C158" i="35"/>
  <c r="L157" i="35"/>
  <c r="K157" i="35"/>
  <c r="J157" i="35"/>
  <c r="I157" i="35"/>
  <c r="H157" i="35" s="1"/>
  <c r="G157" i="35"/>
  <c r="F157" i="35"/>
  <c r="E157" i="35"/>
  <c r="D157" i="35"/>
  <c r="C157" i="35"/>
  <c r="H156" i="35"/>
  <c r="C156" i="35"/>
  <c r="H155" i="35"/>
  <c r="C155" i="35"/>
  <c r="H154" i="35"/>
  <c r="C154" i="35"/>
  <c r="H153" i="35"/>
  <c r="C153" i="35"/>
  <c r="H152" i="35"/>
  <c r="C152" i="35"/>
  <c r="H151" i="35"/>
  <c r="F151" i="35"/>
  <c r="C151" i="35" s="1"/>
  <c r="H150" i="35"/>
  <c r="C150" i="35"/>
  <c r="H149" i="35"/>
  <c r="C149" i="35"/>
  <c r="L148" i="35"/>
  <c r="K148" i="35"/>
  <c r="J148" i="35"/>
  <c r="I148" i="35"/>
  <c r="H148" i="35"/>
  <c r="G148" i="35"/>
  <c r="F148" i="35"/>
  <c r="E148" i="35"/>
  <c r="D148" i="35"/>
  <c r="C148" i="35" s="1"/>
  <c r="H147" i="35"/>
  <c r="C147" i="35"/>
  <c r="H146" i="35"/>
  <c r="C146" i="35"/>
  <c r="H145" i="35"/>
  <c r="C145" i="35"/>
  <c r="H144" i="35"/>
  <c r="C144" i="35"/>
  <c r="H143" i="35"/>
  <c r="C143" i="35"/>
  <c r="H142" i="35"/>
  <c r="C142" i="35"/>
  <c r="L141" i="35"/>
  <c r="K141" i="35"/>
  <c r="J141" i="35"/>
  <c r="I141" i="35"/>
  <c r="H141" i="35"/>
  <c r="G141" i="35"/>
  <c r="F141" i="35"/>
  <c r="E141" i="35"/>
  <c r="D141" i="35"/>
  <c r="C141" i="35" s="1"/>
  <c r="H140" i="35"/>
  <c r="C140" i="35"/>
  <c r="H139" i="35"/>
  <c r="C139" i="35"/>
  <c r="L138" i="35"/>
  <c r="K138" i="35"/>
  <c r="J138" i="35"/>
  <c r="I138" i="35"/>
  <c r="H138" i="35"/>
  <c r="G138" i="35"/>
  <c r="F138" i="35"/>
  <c r="E138" i="35"/>
  <c r="D138" i="35"/>
  <c r="C138" i="35" s="1"/>
  <c r="H137" i="35"/>
  <c r="C137" i="35"/>
  <c r="H136" i="35"/>
  <c r="C136" i="35"/>
  <c r="H135" i="35"/>
  <c r="C135" i="35"/>
  <c r="H134" i="35"/>
  <c r="C134" i="35"/>
  <c r="L133" i="35"/>
  <c r="K133" i="35"/>
  <c r="J133" i="35"/>
  <c r="I133" i="35"/>
  <c r="H133" i="35"/>
  <c r="G133" i="35"/>
  <c r="F133" i="35"/>
  <c r="E133" i="35"/>
  <c r="D133" i="35"/>
  <c r="C133" i="35" s="1"/>
  <c r="H132" i="35"/>
  <c r="C132" i="35"/>
  <c r="H131" i="35"/>
  <c r="C131" i="35"/>
  <c r="H130" i="35"/>
  <c r="C130" i="35"/>
  <c r="L129" i="35"/>
  <c r="K129" i="35"/>
  <c r="J129" i="35"/>
  <c r="I129" i="35"/>
  <c r="H129" i="35"/>
  <c r="G129" i="35"/>
  <c r="F129" i="35"/>
  <c r="E129" i="35"/>
  <c r="D129" i="35"/>
  <c r="C129" i="35" s="1"/>
  <c r="L128" i="35"/>
  <c r="K128" i="35"/>
  <c r="J128" i="35"/>
  <c r="I128" i="35"/>
  <c r="H128" i="35"/>
  <c r="G128" i="35"/>
  <c r="F128" i="35"/>
  <c r="E128" i="35"/>
  <c r="D128" i="35"/>
  <c r="C128" i="35" s="1"/>
  <c r="H127" i="35"/>
  <c r="C127" i="35"/>
  <c r="L126" i="35"/>
  <c r="K126" i="35"/>
  <c r="J126" i="35"/>
  <c r="I126" i="35"/>
  <c r="H126" i="35"/>
  <c r="G126" i="35"/>
  <c r="F126" i="35"/>
  <c r="E126" i="35"/>
  <c r="D126" i="35"/>
  <c r="C126" i="35"/>
  <c r="H125" i="35"/>
  <c r="C125" i="35"/>
  <c r="H124" i="35"/>
  <c r="C124" i="35"/>
  <c r="H123" i="35"/>
  <c r="C123" i="35"/>
  <c r="H122" i="35"/>
  <c r="C122" i="35"/>
  <c r="H121" i="35"/>
  <c r="C121" i="35"/>
  <c r="L120" i="35"/>
  <c r="K120" i="35"/>
  <c r="J120" i="35"/>
  <c r="I120" i="35"/>
  <c r="H120" i="35"/>
  <c r="G120" i="35"/>
  <c r="F120" i="35"/>
  <c r="E120" i="35"/>
  <c r="D120" i="35"/>
  <c r="C120" i="35" s="1"/>
  <c r="H119" i="35"/>
  <c r="C119" i="35"/>
  <c r="H118" i="35"/>
  <c r="C118" i="35"/>
  <c r="H117" i="35"/>
  <c r="C117" i="35"/>
  <c r="H116" i="35"/>
  <c r="C116" i="35"/>
  <c r="H115" i="35"/>
  <c r="C115" i="35"/>
  <c r="L114" i="35"/>
  <c r="K114" i="35"/>
  <c r="J114" i="35"/>
  <c r="I114" i="35"/>
  <c r="H114" i="35"/>
  <c r="G114" i="35"/>
  <c r="F114" i="35"/>
  <c r="E114" i="35"/>
  <c r="D114" i="35"/>
  <c r="C114" i="35" s="1"/>
  <c r="H113" i="35"/>
  <c r="C113" i="35"/>
  <c r="H112" i="35"/>
  <c r="C112" i="35"/>
  <c r="H111" i="35"/>
  <c r="C111" i="35"/>
  <c r="L110" i="35"/>
  <c r="K110" i="35"/>
  <c r="J110" i="35"/>
  <c r="I110" i="35"/>
  <c r="H110" i="35"/>
  <c r="G110" i="35"/>
  <c r="F110" i="35"/>
  <c r="E110" i="35"/>
  <c r="D110" i="35"/>
  <c r="C110" i="35" s="1"/>
  <c r="H109" i="35"/>
  <c r="C109" i="35"/>
  <c r="H108" i="35"/>
  <c r="C108" i="35"/>
  <c r="H107" i="35"/>
  <c r="C107" i="35"/>
  <c r="H106" i="35"/>
  <c r="C106" i="35"/>
  <c r="H105" i="35"/>
  <c r="C105" i="35"/>
  <c r="H104" i="35"/>
  <c r="C104" i="35"/>
  <c r="H103" i="35"/>
  <c r="C103" i="35"/>
  <c r="H102" i="35"/>
  <c r="C102" i="35"/>
  <c r="L101" i="35"/>
  <c r="K101" i="35"/>
  <c r="J101" i="35"/>
  <c r="I101" i="35"/>
  <c r="H101" i="35"/>
  <c r="G101" i="35"/>
  <c r="F101" i="35"/>
  <c r="E101" i="35"/>
  <c r="D101" i="35"/>
  <c r="C101" i="35" s="1"/>
  <c r="H100" i="35"/>
  <c r="C100" i="35"/>
  <c r="H99" i="35"/>
  <c r="C99" i="35"/>
  <c r="H98" i="35"/>
  <c r="C98" i="35"/>
  <c r="H97" i="35"/>
  <c r="C97" i="35"/>
  <c r="H96" i="35"/>
  <c r="C96" i="35"/>
  <c r="H95" i="35"/>
  <c r="C95" i="35"/>
  <c r="H94" i="35"/>
  <c r="C94" i="35"/>
  <c r="L93" i="35"/>
  <c r="K93" i="35"/>
  <c r="J93" i="35"/>
  <c r="I93" i="35"/>
  <c r="H93" i="35"/>
  <c r="G93" i="35"/>
  <c r="F93" i="35"/>
  <c r="E93" i="35"/>
  <c r="D93" i="35"/>
  <c r="C93" i="35" s="1"/>
  <c r="H92" i="35"/>
  <c r="C92" i="35"/>
  <c r="H91" i="35"/>
  <c r="C91" i="35"/>
  <c r="H90" i="35"/>
  <c r="C90" i="35"/>
  <c r="H89" i="35"/>
  <c r="C89" i="35"/>
  <c r="H88" i="35"/>
  <c r="C88" i="35"/>
  <c r="L87" i="35"/>
  <c r="K87" i="35"/>
  <c r="J87" i="35"/>
  <c r="I87" i="35"/>
  <c r="H87" i="35"/>
  <c r="G87" i="35"/>
  <c r="F87" i="35"/>
  <c r="E87" i="35"/>
  <c r="D87" i="35"/>
  <c r="C87" i="35" s="1"/>
  <c r="H86" i="35"/>
  <c r="C86" i="35"/>
  <c r="H85" i="35"/>
  <c r="C85" i="35"/>
  <c r="H84" i="35"/>
  <c r="C84" i="35"/>
  <c r="H83" i="35"/>
  <c r="C83" i="35"/>
  <c r="L82" i="35"/>
  <c r="K82" i="35"/>
  <c r="J82" i="35"/>
  <c r="I82" i="35"/>
  <c r="H82" i="35"/>
  <c r="G82" i="35"/>
  <c r="F82" i="35"/>
  <c r="E82" i="35"/>
  <c r="D82" i="35"/>
  <c r="C82" i="35" s="1"/>
  <c r="L81" i="35"/>
  <c r="K81" i="35"/>
  <c r="J81" i="35"/>
  <c r="I81" i="35"/>
  <c r="H81" i="35"/>
  <c r="G81" i="35"/>
  <c r="F81" i="35"/>
  <c r="E81" i="35"/>
  <c r="D81" i="35"/>
  <c r="C81" i="35" s="1"/>
  <c r="H80" i="35"/>
  <c r="C80" i="35"/>
  <c r="H79" i="35"/>
  <c r="C79" i="35"/>
  <c r="L78" i="35"/>
  <c r="K78" i="35"/>
  <c r="J78" i="35"/>
  <c r="I78" i="35"/>
  <c r="H78" i="35"/>
  <c r="G78" i="35"/>
  <c r="F78" i="35"/>
  <c r="E78" i="35"/>
  <c r="D78" i="35"/>
  <c r="C78" i="35" s="1"/>
  <c r="H77" i="35"/>
  <c r="C77" i="35"/>
  <c r="H76" i="35"/>
  <c r="C76" i="35"/>
  <c r="L75" i="35"/>
  <c r="K75" i="35"/>
  <c r="J75" i="35"/>
  <c r="I75" i="35"/>
  <c r="H75" i="35"/>
  <c r="G75" i="35"/>
  <c r="F75" i="35"/>
  <c r="E75" i="35"/>
  <c r="D75" i="35"/>
  <c r="C75" i="35" s="1"/>
  <c r="L74" i="35"/>
  <c r="K74" i="35"/>
  <c r="J74" i="35"/>
  <c r="I74" i="35"/>
  <c r="H74" i="35"/>
  <c r="G74" i="35"/>
  <c r="F74" i="35"/>
  <c r="E74" i="35"/>
  <c r="D74" i="35"/>
  <c r="C74" i="35" s="1"/>
  <c r="L73" i="35"/>
  <c r="K73" i="35"/>
  <c r="J73" i="35"/>
  <c r="I73" i="35"/>
  <c r="H73" i="35"/>
  <c r="G73" i="35"/>
  <c r="F73" i="35"/>
  <c r="E73" i="35"/>
  <c r="D73" i="35"/>
  <c r="C73" i="35" s="1"/>
  <c r="H72" i="35"/>
  <c r="C72" i="35"/>
  <c r="H71" i="35"/>
  <c r="C71" i="35"/>
  <c r="H70" i="35"/>
  <c r="C70" i="35"/>
  <c r="H69" i="35"/>
  <c r="C69" i="35"/>
  <c r="L68" i="35"/>
  <c r="K68" i="35"/>
  <c r="J68" i="35"/>
  <c r="I68" i="35"/>
  <c r="H68" i="35"/>
  <c r="G68" i="35"/>
  <c r="F68" i="35"/>
  <c r="E68" i="35"/>
  <c r="D68" i="35"/>
  <c r="C68" i="35" s="1"/>
  <c r="H67" i="35"/>
  <c r="C67" i="35"/>
  <c r="L66" i="35"/>
  <c r="K66" i="35"/>
  <c r="J66" i="35"/>
  <c r="I66" i="35"/>
  <c r="H66" i="35"/>
  <c r="G66" i="35"/>
  <c r="F66" i="35"/>
  <c r="E66" i="35"/>
  <c r="D66" i="35"/>
  <c r="C66" i="35" s="1"/>
  <c r="H65" i="35"/>
  <c r="C65" i="35"/>
  <c r="H64" i="35"/>
  <c r="C64" i="35"/>
  <c r="H63" i="35"/>
  <c r="C63" i="35"/>
  <c r="H62" i="35"/>
  <c r="C62" i="35"/>
  <c r="H61" i="35"/>
  <c r="C61" i="35"/>
  <c r="H60" i="35"/>
  <c r="C60" i="35"/>
  <c r="H59" i="35"/>
  <c r="C59" i="35"/>
  <c r="H58" i="35"/>
  <c r="C58" i="35"/>
  <c r="L57" i="35"/>
  <c r="K57" i="35"/>
  <c r="J57" i="35"/>
  <c r="I57" i="35"/>
  <c r="H57" i="35"/>
  <c r="G57" i="35"/>
  <c r="F57" i="35"/>
  <c r="E57" i="35"/>
  <c r="D57" i="35"/>
  <c r="C57" i="35" s="1"/>
  <c r="H56" i="35"/>
  <c r="C56" i="35"/>
  <c r="H55" i="35"/>
  <c r="C55" i="35"/>
  <c r="L54" i="35"/>
  <c r="K54" i="35"/>
  <c r="J54" i="35"/>
  <c r="I54" i="35"/>
  <c r="H54" i="35"/>
  <c r="G54" i="35"/>
  <c r="F54" i="35"/>
  <c r="E54" i="35"/>
  <c r="D54" i="35"/>
  <c r="C54" i="35" s="1"/>
  <c r="L53" i="35"/>
  <c r="K53" i="35"/>
  <c r="J53" i="35"/>
  <c r="I53" i="35"/>
  <c r="H53" i="35"/>
  <c r="G53" i="35"/>
  <c r="F53" i="35"/>
  <c r="E53" i="35"/>
  <c r="D53" i="35"/>
  <c r="C53" i="35" s="1"/>
  <c r="L52" i="35"/>
  <c r="K52" i="35"/>
  <c r="J52" i="35"/>
  <c r="I52" i="35"/>
  <c r="H52" i="35"/>
  <c r="G52" i="35"/>
  <c r="F52" i="35"/>
  <c r="E52" i="35"/>
  <c r="D52" i="35"/>
  <c r="C52" i="35" s="1"/>
  <c r="L51" i="35"/>
  <c r="K51" i="35"/>
  <c r="J51" i="35"/>
  <c r="I51" i="35"/>
  <c r="H51" i="35"/>
  <c r="G51" i="35"/>
  <c r="F51" i="35"/>
  <c r="E51" i="35"/>
  <c r="D51" i="35"/>
  <c r="C51" i="35" s="1"/>
  <c r="L50" i="35"/>
  <c r="K50" i="35"/>
  <c r="J50" i="35"/>
  <c r="I50" i="35"/>
  <c r="H50" i="35"/>
  <c r="G50" i="35"/>
  <c r="F50" i="35"/>
  <c r="E50" i="35"/>
  <c r="E300" i="35" s="1"/>
  <c r="D50" i="35"/>
  <c r="C50" i="35"/>
  <c r="L49" i="35"/>
  <c r="K49" i="35"/>
  <c r="J49" i="35"/>
  <c r="I49" i="35"/>
  <c r="H49" i="35" s="1"/>
  <c r="G49" i="35"/>
  <c r="F49" i="35"/>
  <c r="E49" i="35"/>
  <c r="D49" i="35"/>
  <c r="C49" i="35"/>
  <c r="H46" i="35"/>
  <c r="C46" i="35"/>
  <c r="H45" i="35"/>
  <c r="C45" i="35"/>
  <c r="L44" i="35"/>
  <c r="L300" i="35" s="1"/>
  <c r="H44" i="35"/>
  <c r="G44" i="35"/>
  <c r="G300" i="35" s="1"/>
  <c r="C44" i="35"/>
  <c r="H43" i="35"/>
  <c r="C43" i="35"/>
  <c r="I42" i="35"/>
  <c r="H42" i="35"/>
  <c r="D42" i="35"/>
  <c r="C42" i="35"/>
  <c r="H41" i="35"/>
  <c r="F41" i="35"/>
  <c r="C41" i="35" s="1"/>
  <c r="H40" i="35"/>
  <c r="C40" i="35"/>
  <c r="H39" i="35"/>
  <c r="C39" i="35"/>
  <c r="H38" i="35"/>
  <c r="C38" i="35"/>
  <c r="K37" i="35"/>
  <c r="H37" i="35" s="1"/>
  <c r="F37" i="35"/>
  <c r="C37" i="35" s="1"/>
  <c r="H36" i="35"/>
  <c r="C36" i="35"/>
  <c r="H35" i="35"/>
  <c r="C35" i="35"/>
  <c r="K34" i="35"/>
  <c r="H34" i="35" s="1"/>
  <c r="F34" i="35"/>
  <c r="C34" i="35" s="1"/>
  <c r="H33" i="35"/>
  <c r="C33" i="35"/>
  <c r="K32" i="35"/>
  <c r="H32" i="35" s="1"/>
  <c r="F32" i="35"/>
  <c r="C32" i="35" s="1"/>
  <c r="H31" i="35"/>
  <c r="C31" i="35"/>
  <c r="H30" i="35"/>
  <c r="C30" i="35"/>
  <c r="H29" i="35"/>
  <c r="C29" i="35"/>
  <c r="K28" i="35"/>
  <c r="H28" i="35" s="1"/>
  <c r="F28" i="35"/>
  <c r="C28" i="35" s="1"/>
  <c r="K27" i="35"/>
  <c r="K300" i="35" s="1"/>
  <c r="F27" i="35"/>
  <c r="F300" i="35" s="1"/>
  <c r="H26" i="35"/>
  <c r="C26" i="35"/>
  <c r="J25" i="35"/>
  <c r="I25" i="35"/>
  <c r="H25" i="35"/>
  <c r="D25" i="35"/>
  <c r="C25" i="35"/>
  <c r="H24" i="35"/>
  <c r="C24" i="35"/>
  <c r="H23" i="35"/>
  <c r="C23" i="35"/>
  <c r="L22" i="35"/>
  <c r="L303" i="35" s="1"/>
  <c r="L302" i="35" s="1"/>
  <c r="K22" i="35"/>
  <c r="K303" i="35" s="1"/>
  <c r="K302" i="35" s="1"/>
  <c r="J22" i="35"/>
  <c r="J303" i="35" s="1"/>
  <c r="J302" i="35" s="1"/>
  <c r="I22" i="35"/>
  <c r="I303" i="35" s="1"/>
  <c r="I302" i="35" s="1"/>
  <c r="G22" i="35"/>
  <c r="G303" i="35" s="1"/>
  <c r="G302" i="35" s="1"/>
  <c r="F22" i="35"/>
  <c r="F303" i="35" s="1"/>
  <c r="F302" i="35" s="1"/>
  <c r="E22" i="35"/>
  <c r="E303" i="35" s="1"/>
  <c r="E302" i="35" s="1"/>
  <c r="D22" i="35"/>
  <c r="D303" i="35" s="1"/>
  <c r="D302" i="35" s="1"/>
  <c r="C22" i="35"/>
  <c r="C303" i="35" s="1"/>
  <c r="C302" i="35" s="1"/>
  <c r="L21" i="35"/>
  <c r="K21" i="35"/>
  <c r="J21" i="35"/>
  <c r="I21" i="35"/>
  <c r="H21" i="35" s="1"/>
  <c r="G21" i="35"/>
  <c r="F21" i="35"/>
  <c r="E21" i="35"/>
  <c r="D21" i="35"/>
  <c r="C21" i="35"/>
  <c r="H315" i="34"/>
  <c r="C315" i="34"/>
  <c r="H313" i="34"/>
  <c r="C313" i="34"/>
  <c r="H311" i="34"/>
  <c r="C311" i="34"/>
  <c r="H310" i="34"/>
  <c r="C310" i="34"/>
  <c r="H309" i="34"/>
  <c r="C309" i="34"/>
  <c r="H308" i="34"/>
  <c r="C308" i="34"/>
  <c r="H307" i="34"/>
  <c r="C307" i="34"/>
  <c r="H306" i="34"/>
  <c r="C306" i="34"/>
  <c r="L305" i="34"/>
  <c r="K305" i="34"/>
  <c r="J305" i="34"/>
  <c r="I305" i="34"/>
  <c r="H305" i="34"/>
  <c r="G305" i="34"/>
  <c r="F305" i="34"/>
  <c r="E305" i="34"/>
  <c r="D305" i="34"/>
  <c r="C305" i="34"/>
  <c r="H297" i="34"/>
  <c r="C297" i="34"/>
  <c r="H296" i="34"/>
  <c r="C296" i="34"/>
  <c r="L295" i="34"/>
  <c r="L298" i="34" s="1"/>
  <c r="K295" i="34"/>
  <c r="K298" i="34" s="1"/>
  <c r="J295" i="34"/>
  <c r="J298" i="34" s="1"/>
  <c r="I295" i="34"/>
  <c r="H295" i="34" s="1"/>
  <c r="G295" i="34"/>
  <c r="G298" i="34" s="1"/>
  <c r="F295" i="34"/>
  <c r="F298" i="34" s="1"/>
  <c r="E295" i="34"/>
  <c r="E298" i="34" s="1"/>
  <c r="D295" i="34"/>
  <c r="D298" i="34" s="1"/>
  <c r="C295" i="34"/>
  <c r="H294" i="34"/>
  <c r="C294" i="34"/>
  <c r="H293" i="34"/>
  <c r="C293" i="34"/>
  <c r="H292" i="34"/>
  <c r="C292" i="34"/>
  <c r="H291" i="34"/>
  <c r="C291" i="34"/>
  <c r="L290" i="34"/>
  <c r="K290" i="34"/>
  <c r="J290" i="34"/>
  <c r="I290" i="34"/>
  <c r="H290" i="34" s="1"/>
  <c r="G290" i="34"/>
  <c r="F290" i="34"/>
  <c r="E290" i="34"/>
  <c r="D290" i="34"/>
  <c r="C290" i="34"/>
  <c r="H289" i="34"/>
  <c r="C289" i="34"/>
  <c r="H288" i="34"/>
  <c r="C288" i="34"/>
  <c r="H287" i="34"/>
  <c r="C287" i="34"/>
  <c r="L286" i="34"/>
  <c r="K286" i="34"/>
  <c r="J286" i="34"/>
  <c r="I286" i="34"/>
  <c r="H286" i="34" s="1"/>
  <c r="G286" i="34"/>
  <c r="F286" i="34"/>
  <c r="E286" i="34"/>
  <c r="D286" i="34"/>
  <c r="C286" i="34"/>
  <c r="H285" i="34"/>
  <c r="C285" i="34"/>
  <c r="L284" i="34"/>
  <c r="K284" i="34"/>
  <c r="J284" i="34"/>
  <c r="I284" i="34"/>
  <c r="H284" i="34" s="1"/>
  <c r="G284" i="34"/>
  <c r="F284" i="34"/>
  <c r="E284" i="34"/>
  <c r="D284" i="34"/>
  <c r="C284" i="34"/>
  <c r="L283" i="34"/>
  <c r="K283" i="34"/>
  <c r="J283" i="34"/>
  <c r="I283" i="34"/>
  <c r="H283" i="34" s="1"/>
  <c r="G283" i="34"/>
  <c r="F283" i="34"/>
  <c r="E283" i="34"/>
  <c r="D283" i="34"/>
  <c r="C283" i="34"/>
  <c r="H282" i="34"/>
  <c r="C282" i="34"/>
  <c r="H281" i="34"/>
  <c r="C281" i="34"/>
  <c r="H280" i="34"/>
  <c r="C280" i="34"/>
  <c r="L279" i="34"/>
  <c r="K279" i="34"/>
  <c r="J279" i="34"/>
  <c r="I279" i="34"/>
  <c r="H279" i="34" s="1"/>
  <c r="G279" i="34"/>
  <c r="F279" i="34"/>
  <c r="E279" i="34"/>
  <c r="D279" i="34"/>
  <c r="C279" i="34"/>
  <c r="H278" i="34"/>
  <c r="C278" i="34"/>
  <c r="H277" i="34"/>
  <c r="C277" i="34"/>
  <c r="H276" i="34"/>
  <c r="C276" i="34"/>
  <c r="L275" i="34"/>
  <c r="K275" i="34"/>
  <c r="J275" i="34"/>
  <c r="I275" i="34"/>
  <c r="H275" i="34" s="1"/>
  <c r="G275" i="34"/>
  <c r="F275" i="34"/>
  <c r="E275" i="34"/>
  <c r="D275" i="34"/>
  <c r="C275" i="34"/>
  <c r="L274" i="34"/>
  <c r="K274" i="34"/>
  <c r="J274" i="34"/>
  <c r="I274" i="34"/>
  <c r="H274" i="34" s="1"/>
  <c r="G274" i="34"/>
  <c r="F274" i="34"/>
  <c r="E274" i="34"/>
  <c r="D274" i="34"/>
  <c r="C274" i="34"/>
  <c r="H273" i="34"/>
  <c r="C273" i="34"/>
  <c r="H272" i="34"/>
  <c r="C272" i="34"/>
  <c r="H271" i="34"/>
  <c r="C271" i="34"/>
  <c r="L270" i="34"/>
  <c r="K270" i="34"/>
  <c r="J270" i="34"/>
  <c r="I270" i="34"/>
  <c r="H270" i="34" s="1"/>
  <c r="G270" i="34"/>
  <c r="F270" i="34"/>
  <c r="E270" i="34"/>
  <c r="D270" i="34"/>
  <c r="C270" i="34"/>
  <c r="H269" i="34"/>
  <c r="C269" i="34"/>
  <c r="H268" i="34"/>
  <c r="C268" i="34"/>
  <c r="L267" i="34"/>
  <c r="K267" i="34"/>
  <c r="J267" i="34"/>
  <c r="I267" i="34"/>
  <c r="H267" i="34" s="1"/>
  <c r="G267" i="34"/>
  <c r="F267" i="34"/>
  <c r="E267" i="34"/>
  <c r="D267" i="34"/>
  <c r="C267" i="34"/>
  <c r="L266" i="34"/>
  <c r="K266" i="34"/>
  <c r="J266" i="34"/>
  <c r="I266" i="34"/>
  <c r="H266" i="34" s="1"/>
  <c r="G266" i="34"/>
  <c r="F266" i="34"/>
  <c r="E266" i="34"/>
  <c r="D266" i="34"/>
  <c r="C266" i="34"/>
  <c r="H265" i="34"/>
  <c r="C265" i="34"/>
  <c r="H264" i="34"/>
  <c r="C264" i="34"/>
  <c r="H263" i="34"/>
  <c r="C263" i="34"/>
  <c r="L262" i="34"/>
  <c r="K262" i="34"/>
  <c r="J262" i="34"/>
  <c r="I262" i="34"/>
  <c r="H262" i="34" s="1"/>
  <c r="G262" i="34"/>
  <c r="F262" i="34"/>
  <c r="E262" i="34"/>
  <c r="D262" i="34"/>
  <c r="C262" i="34"/>
  <c r="H261" i="34"/>
  <c r="C261" i="34"/>
  <c r="H260" i="34"/>
  <c r="C260" i="34"/>
  <c r="H259" i="34"/>
  <c r="C259" i="34"/>
  <c r="L258" i="34"/>
  <c r="K258" i="34"/>
  <c r="J258" i="34"/>
  <c r="I258" i="34"/>
  <c r="H258" i="34" s="1"/>
  <c r="G258" i="34"/>
  <c r="F258" i="34"/>
  <c r="E258" i="34"/>
  <c r="D258" i="34"/>
  <c r="C258" i="34"/>
  <c r="L257" i="34"/>
  <c r="K257" i="34"/>
  <c r="J257" i="34"/>
  <c r="I257" i="34"/>
  <c r="H257" i="34" s="1"/>
  <c r="G257" i="34"/>
  <c r="F257" i="34"/>
  <c r="E257" i="34"/>
  <c r="D257" i="34"/>
  <c r="C257" i="34"/>
  <c r="H256" i="34"/>
  <c r="C256" i="34"/>
  <c r="H255" i="34"/>
  <c r="C255" i="34"/>
  <c r="H254" i="34"/>
  <c r="C254" i="34"/>
  <c r="H253" i="34"/>
  <c r="C253" i="34"/>
  <c r="H252" i="34"/>
  <c r="C252" i="34"/>
  <c r="L251" i="34"/>
  <c r="K251" i="34"/>
  <c r="J251" i="34"/>
  <c r="I251" i="34"/>
  <c r="H251" i="34" s="1"/>
  <c r="G251" i="34"/>
  <c r="F251" i="34"/>
  <c r="E251" i="34"/>
  <c r="D251" i="34"/>
  <c r="C251" i="34"/>
  <c r="L250" i="34"/>
  <c r="K250" i="34"/>
  <c r="J250" i="34"/>
  <c r="I250" i="34"/>
  <c r="H250" i="34" s="1"/>
  <c r="G250" i="34"/>
  <c r="F250" i="34"/>
  <c r="E250" i="34"/>
  <c r="D250" i="34"/>
  <c r="C250" i="34"/>
  <c r="H249" i="34"/>
  <c r="C249" i="34"/>
  <c r="H248" i="34"/>
  <c r="C248" i="34"/>
  <c r="H247" i="34"/>
  <c r="C247" i="34"/>
  <c r="H246" i="34"/>
  <c r="C246" i="34"/>
  <c r="L245" i="34"/>
  <c r="K245" i="34"/>
  <c r="J245" i="34"/>
  <c r="I245" i="34"/>
  <c r="H245" i="34" s="1"/>
  <c r="G245" i="34"/>
  <c r="F245" i="34"/>
  <c r="E245" i="34"/>
  <c r="D245" i="34"/>
  <c r="C245" i="34"/>
  <c r="H244" i="34"/>
  <c r="C244" i="34"/>
  <c r="H243" i="34"/>
  <c r="C243" i="34"/>
  <c r="H242" i="34"/>
  <c r="C242" i="34"/>
  <c r="H241" i="34"/>
  <c r="C241" i="34"/>
  <c r="H240" i="34"/>
  <c r="C240" i="34"/>
  <c r="H239" i="34"/>
  <c r="C239" i="34"/>
  <c r="H238" i="34"/>
  <c r="C238" i="34"/>
  <c r="L237" i="34"/>
  <c r="K237" i="34"/>
  <c r="J237" i="34"/>
  <c r="I237" i="34"/>
  <c r="H237" i="34" s="1"/>
  <c r="G237" i="34"/>
  <c r="F237" i="34"/>
  <c r="E237" i="34"/>
  <c r="D237" i="34"/>
  <c r="C237" i="34"/>
  <c r="H236" i="34"/>
  <c r="C236" i="34"/>
  <c r="H235" i="34"/>
  <c r="C235" i="34"/>
  <c r="L234" i="34"/>
  <c r="K234" i="34"/>
  <c r="J234" i="34"/>
  <c r="I234" i="34"/>
  <c r="H234" i="34" s="1"/>
  <c r="G234" i="34"/>
  <c r="F234" i="34"/>
  <c r="E234" i="34"/>
  <c r="D234" i="34"/>
  <c r="C234" i="34"/>
  <c r="H233" i="34"/>
  <c r="C233" i="34"/>
  <c r="L232" i="34"/>
  <c r="K232" i="34"/>
  <c r="J232" i="34"/>
  <c r="I232" i="34"/>
  <c r="H232" i="34" s="1"/>
  <c r="G232" i="34"/>
  <c r="F232" i="34"/>
  <c r="E232" i="34"/>
  <c r="D232" i="34"/>
  <c r="C232" i="34" s="1"/>
  <c r="L231" i="34"/>
  <c r="K231" i="34"/>
  <c r="J231" i="34"/>
  <c r="I231" i="34"/>
  <c r="H231" i="34"/>
  <c r="G231" i="34"/>
  <c r="F231" i="34"/>
  <c r="E231" i="34"/>
  <c r="D231" i="34"/>
  <c r="C231" i="34" s="1"/>
  <c r="H230" i="34"/>
  <c r="C230" i="34"/>
  <c r="L229" i="34"/>
  <c r="K229" i="34"/>
  <c r="J229" i="34"/>
  <c r="I229" i="34"/>
  <c r="H229" i="34"/>
  <c r="G229" i="34"/>
  <c r="F229" i="34"/>
  <c r="E229" i="34"/>
  <c r="D229" i="34"/>
  <c r="C229" i="34" s="1"/>
  <c r="H228" i="34"/>
  <c r="C228" i="34"/>
  <c r="L227" i="34"/>
  <c r="K227" i="34"/>
  <c r="J227" i="34"/>
  <c r="I227" i="34"/>
  <c r="H227" i="34"/>
  <c r="G227" i="34"/>
  <c r="F227" i="34"/>
  <c r="E227" i="34"/>
  <c r="D227" i="34"/>
  <c r="C227" i="34" s="1"/>
  <c r="H226" i="34"/>
  <c r="C226" i="34"/>
  <c r="H225" i="34"/>
  <c r="C225" i="34"/>
  <c r="L224" i="34"/>
  <c r="K224" i="34"/>
  <c r="J224" i="34"/>
  <c r="I224" i="34"/>
  <c r="H224" i="34"/>
  <c r="G224" i="34"/>
  <c r="F224" i="34"/>
  <c r="E224" i="34"/>
  <c r="D224" i="34"/>
  <c r="C224" i="34" s="1"/>
  <c r="H223" i="34"/>
  <c r="C223" i="34"/>
  <c r="H222" i="34"/>
  <c r="C222" i="34"/>
  <c r="H221" i="34"/>
  <c r="C221" i="34"/>
  <c r="H220" i="34"/>
  <c r="C220" i="34"/>
  <c r="H219" i="34"/>
  <c r="C219" i="34"/>
  <c r="H218" i="34"/>
  <c r="C218" i="34"/>
  <c r="H217" i="34"/>
  <c r="C217" i="34"/>
  <c r="H216" i="34"/>
  <c r="C216" i="34"/>
  <c r="H215" i="34"/>
  <c r="C215" i="34"/>
  <c r="H214" i="34"/>
  <c r="C214" i="34"/>
  <c r="L213" i="34"/>
  <c r="K213" i="34"/>
  <c r="J213" i="34"/>
  <c r="I213" i="34"/>
  <c r="H213" i="34"/>
  <c r="G213" i="34"/>
  <c r="F213" i="34"/>
  <c r="E213" i="34"/>
  <c r="D213" i="34"/>
  <c r="C213" i="34"/>
  <c r="H212" i="34"/>
  <c r="C212" i="34"/>
  <c r="H211" i="34"/>
  <c r="C211" i="34"/>
  <c r="H210" i="34"/>
  <c r="C210" i="34"/>
  <c r="H209" i="34"/>
  <c r="C209" i="34"/>
  <c r="H208" i="34"/>
  <c r="C208" i="34"/>
  <c r="H207" i="34"/>
  <c r="C207" i="34"/>
  <c r="H206" i="34"/>
  <c r="C206" i="34"/>
  <c r="H205" i="34"/>
  <c r="C205" i="34"/>
  <c r="H204" i="34"/>
  <c r="C204" i="34"/>
  <c r="H203" i="34"/>
  <c r="C203" i="34"/>
  <c r="L202" i="34"/>
  <c r="K202" i="34"/>
  <c r="J202" i="34"/>
  <c r="I202" i="34"/>
  <c r="H202" i="34"/>
  <c r="G202" i="34"/>
  <c r="F202" i="34"/>
  <c r="E202" i="34"/>
  <c r="D202" i="34"/>
  <c r="C202" i="34" s="1"/>
  <c r="L201" i="34"/>
  <c r="K201" i="34"/>
  <c r="J201" i="34"/>
  <c r="I201" i="34"/>
  <c r="H201" i="34"/>
  <c r="G201" i="34"/>
  <c r="F201" i="34"/>
  <c r="E201" i="34"/>
  <c r="D201" i="34"/>
  <c r="C201" i="34"/>
  <c r="H200" i="34"/>
  <c r="C200" i="34"/>
  <c r="H199" i="34"/>
  <c r="C199" i="34"/>
  <c r="H198" i="34"/>
  <c r="C198" i="34"/>
  <c r="H197" i="34"/>
  <c r="C197" i="34"/>
  <c r="H196" i="34"/>
  <c r="C196" i="34"/>
  <c r="L195" i="34"/>
  <c r="K195" i="34"/>
  <c r="J195" i="34"/>
  <c r="I195" i="34"/>
  <c r="H195" i="34" s="1"/>
  <c r="G195" i="34"/>
  <c r="F195" i="34"/>
  <c r="E195" i="34"/>
  <c r="D195" i="34"/>
  <c r="C195" i="34"/>
  <c r="H194" i="34"/>
  <c r="C194" i="34"/>
  <c r="L193" i="34"/>
  <c r="K193" i="34"/>
  <c r="J193" i="34"/>
  <c r="I193" i="34"/>
  <c r="H193" i="34" s="1"/>
  <c r="G193" i="34"/>
  <c r="F193" i="34"/>
  <c r="E193" i="34"/>
  <c r="D193" i="34"/>
  <c r="C193" i="34"/>
  <c r="L192" i="34"/>
  <c r="K192" i="34"/>
  <c r="J192" i="34"/>
  <c r="I192" i="34"/>
  <c r="H192" i="34" s="1"/>
  <c r="G192" i="34"/>
  <c r="F192" i="34"/>
  <c r="E192" i="34"/>
  <c r="D192" i="34"/>
  <c r="C192" i="34"/>
  <c r="L191" i="34"/>
  <c r="K191" i="34"/>
  <c r="J191" i="34"/>
  <c r="I191" i="34"/>
  <c r="H191" i="34" s="1"/>
  <c r="G191" i="34"/>
  <c r="F191" i="34"/>
  <c r="E191" i="34"/>
  <c r="D191" i="34"/>
  <c r="C191" i="34"/>
  <c r="H190" i="34"/>
  <c r="C190" i="34"/>
  <c r="L189" i="34"/>
  <c r="K189" i="34"/>
  <c r="J189" i="34"/>
  <c r="I189" i="34"/>
  <c r="H189" i="34" s="1"/>
  <c r="G189" i="34"/>
  <c r="F189" i="34"/>
  <c r="E189" i="34"/>
  <c r="D189" i="34"/>
  <c r="C189" i="34"/>
  <c r="L188" i="34"/>
  <c r="K188" i="34"/>
  <c r="J188" i="34"/>
  <c r="I188" i="34"/>
  <c r="H188" i="34" s="1"/>
  <c r="G188" i="34"/>
  <c r="F188" i="34"/>
  <c r="E188" i="34"/>
  <c r="D188" i="34"/>
  <c r="C188" i="34"/>
  <c r="H187" i="34"/>
  <c r="C187" i="34"/>
  <c r="H186" i="34"/>
  <c r="C186" i="34"/>
  <c r="L185" i="34"/>
  <c r="K185" i="34"/>
  <c r="J185" i="34"/>
  <c r="I185" i="34"/>
  <c r="H185" i="34" s="1"/>
  <c r="G185" i="34"/>
  <c r="F185" i="34"/>
  <c r="E185" i="34"/>
  <c r="D185" i="34"/>
  <c r="C185" i="34"/>
  <c r="L184" i="34"/>
  <c r="K184" i="34"/>
  <c r="J184" i="34"/>
  <c r="I184" i="34"/>
  <c r="H184" i="34" s="1"/>
  <c r="G184" i="34"/>
  <c r="F184" i="34"/>
  <c r="E184" i="34"/>
  <c r="D184" i="34"/>
  <c r="C184" i="34"/>
  <c r="H183" i="34"/>
  <c r="C183" i="34"/>
  <c r="H182" i="34"/>
  <c r="C182" i="34"/>
  <c r="L181" i="34"/>
  <c r="K181" i="34"/>
  <c r="J181" i="34"/>
  <c r="I181" i="34"/>
  <c r="H181" i="34" s="1"/>
  <c r="G181" i="34"/>
  <c r="F181" i="34"/>
  <c r="E181" i="34"/>
  <c r="D181" i="34"/>
  <c r="C181" i="34"/>
  <c r="H180" i="34"/>
  <c r="C180" i="34"/>
  <c r="H179" i="34"/>
  <c r="C179" i="34"/>
  <c r="H178" i="34"/>
  <c r="C178" i="34"/>
  <c r="H177" i="34"/>
  <c r="C177" i="34"/>
  <c r="L176" i="34"/>
  <c r="K176" i="34"/>
  <c r="J176" i="34"/>
  <c r="I176" i="34"/>
  <c r="H176" i="34" s="1"/>
  <c r="G176" i="34"/>
  <c r="F176" i="34"/>
  <c r="E176" i="34"/>
  <c r="D176" i="34"/>
  <c r="C176" i="34"/>
  <c r="H175" i="34"/>
  <c r="C175" i="34"/>
  <c r="H174" i="34"/>
  <c r="C174" i="34"/>
  <c r="H173" i="34"/>
  <c r="C173" i="34"/>
  <c r="L172" i="34"/>
  <c r="K172" i="34"/>
  <c r="J172" i="34"/>
  <c r="I172" i="34"/>
  <c r="H172" i="34" s="1"/>
  <c r="G172" i="34"/>
  <c r="F172" i="34"/>
  <c r="E172" i="34"/>
  <c r="D172" i="34"/>
  <c r="C172" i="34"/>
  <c r="L171" i="34"/>
  <c r="K171" i="34"/>
  <c r="J171" i="34"/>
  <c r="I171" i="34"/>
  <c r="H171" i="34" s="1"/>
  <c r="G171" i="34"/>
  <c r="F171" i="34"/>
  <c r="E171" i="34"/>
  <c r="D171" i="34"/>
  <c r="C171" i="34"/>
  <c r="L170" i="34"/>
  <c r="K170" i="34"/>
  <c r="J170" i="34"/>
  <c r="I170" i="34"/>
  <c r="H170" i="34" s="1"/>
  <c r="G170" i="34"/>
  <c r="F170" i="34"/>
  <c r="E170" i="34"/>
  <c r="D170" i="34"/>
  <c r="C170" i="34"/>
  <c r="H169" i="34"/>
  <c r="C169" i="34"/>
  <c r="H168" i="34"/>
  <c r="C168" i="34"/>
  <c r="H167" i="34"/>
  <c r="C167" i="34"/>
  <c r="H166" i="34"/>
  <c r="C166" i="34"/>
  <c r="H165" i="34"/>
  <c r="C165" i="34"/>
  <c r="H164" i="34"/>
  <c r="C164" i="34"/>
  <c r="L163" i="34"/>
  <c r="K163" i="34"/>
  <c r="J163" i="34"/>
  <c r="I163" i="34"/>
  <c r="H163" i="34" s="1"/>
  <c r="G163" i="34"/>
  <c r="F163" i="34"/>
  <c r="E163" i="34"/>
  <c r="D163" i="34"/>
  <c r="C163" i="34"/>
  <c r="L162" i="34"/>
  <c r="K162" i="34"/>
  <c r="J162" i="34"/>
  <c r="I162" i="34"/>
  <c r="H162" i="34" s="1"/>
  <c r="G162" i="34"/>
  <c r="F162" i="34"/>
  <c r="E162" i="34"/>
  <c r="D162" i="34"/>
  <c r="C162" i="34"/>
  <c r="H161" i="34"/>
  <c r="C161" i="34"/>
  <c r="H160" i="34"/>
  <c r="C160" i="34"/>
  <c r="H159" i="34"/>
  <c r="C159" i="34"/>
  <c r="H158" i="34"/>
  <c r="C158" i="34"/>
  <c r="L157" i="34"/>
  <c r="K157" i="34"/>
  <c r="J157" i="34"/>
  <c r="I157" i="34"/>
  <c r="H157" i="34" s="1"/>
  <c r="G157" i="34"/>
  <c r="F157" i="34"/>
  <c r="E157" i="34"/>
  <c r="D157" i="34"/>
  <c r="C157" i="34"/>
  <c r="H156" i="34"/>
  <c r="C156" i="34"/>
  <c r="H155" i="34"/>
  <c r="C155" i="34"/>
  <c r="H154" i="34"/>
  <c r="C154" i="34"/>
  <c r="H153" i="34"/>
  <c r="C153" i="34"/>
  <c r="H152" i="34"/>
  <c r="C152" i="34"/>
  <c r="H151" i="34"/>
  <c r="C151" i="34"/>
  <c r="H150" i="34"/>
  <c r="C150" i="34"/>
  <c r="H149" i="34"/>
  <c r="C149" i="34"/>
  <c r="L148" i="34"/>
  <c r="K148" i="34"/>
  <c r="J148" i="34"/>
  <c r="I148" i="34"/>
  <c r="H148" i="34" s="1"/>
  <c r="G148" i="34"/>
  <c r="F148" i="34"/>
  <c r="E148" i="34"/>
  <c r="D148" i="34"/>
  <c r="C148" i="34"/>
  <c r="H147" i="34"/>
  <c r="C147" i="34"/>
  <c r="H146" i="34"/>
  <c r="C146" i="34"/>
  <c r="H145" i="34"/>
  <c r="C145" i="34"/>
  <c r="H144" i="34"/>
  <c r="C144" i="34"/>
  <c r="H143" i="34"/>
  <c r="C143" i="34"/>
  <c r="H142" i="34"/>
  <c r="C142" i="34"/>
  <c r="L141" i="34"/>
  <c r="K141" i="34"/>
  <c r="J141" i="34"/>
  <c r="I141" i="34"/>
  <c r="H141" i="34" s="1"/>
  <c r="G141" i="34"/>
  <c r="F141" i="34"/>
  <c r="E141" i="34"/>
  <c r="D141" i="34"/>
  <c r="C141" i="34"/>
  <c r="H140" i="34"/>
  <c r="C140" i="34"/>
  <c r="H139" i="34"/>
  <c r="C139" i="34"/>
  <c r="L138" i="34"/>
  <c r="K138" i="34"/>
  <c r="J138" i="34"/>
  <c r="I138" i="34"/>
  <c r="H138" i="34" s="1"/>
  <c r="G138" i="34"/>
  <c r="F138" i="34"/>
  <c r="E138" i="34"/>
  <c r="D138" i="34"/>
  <c r="C138" i="34"/>
  <c r="H137" i="34"/>
  <c r="C137" i="34"/>
  <c r="H136" i="34"/>
  <c r="C136" i="34"/>
  <c r="H135" i="34"/>
  <c r="C135" i="34"/>
  <c r="H134" i="34"/>
  <c r="C134" i="34"/>
  <c r="L133" i="34"/>
  <c r="K133" i="34"/>
  <c r="J133" i="34"/>
  <c r="I133" i="34"/>
  <c r="H133" i="34" s="1"/>
  <c r="G133" i="34"/>
  <c r="F133" i="34"/>
  <c r="E133" i="34"/>
  <c r="D133" i="34"/>
  <c r="C133" i="34"/>
  <c r="H132" i="34"/>
  <c r="C132" i="34"/>
  <c r="H131" i="34"/>
  <c r="C131" i="34"/>
  <c r="H130" i="34"/>
  <c r="C130" i="34"/>
  <c r="L129" i="34"/>
  <c r="K129" i="34"/>
  <c r="J129" i="34"/>
  <c r="I129" i="34"/>
  <c r="H129" i="34" s="1"/>
  <c r="G129" i="34"/>
  <c r="F129" i="34"/>
  <c r="E129" i="34"/>
  <c r="D129" i="34"/>
  <c r="C129" i="34"/>
  <c r="L128" i="34"/>
  <c r="K128" i="34"/>
  <c r="J128" i="34"/>
  <c r="I128" i="34"/>
  <c r="H128" i="34" s="1"/>
  <c r="G128" i="34"/>
  <c r="F128" i="34"/>
  <c r="E128" i="34"/>
  <c r="D128" i="34"/>
  <c r="C128" i="34"/>
  <c r="H127" i="34"/>
  <c r="C127" i="34"/>
  <c r="L126" i="34"/>
  <c r="K126" i="34"/>
  <c r="J126" i="34"/>
  <c r="I126" i="34"/>
  <c r="H126" i="34"/>
  <c r="G126" i="34"/>
  <c r="F126" i="34"/>
  <c r="E126" i="34"/>
  <c r="D126" i="34"/>
  <c r="C126" i="34"/>
  <c r="H125" i="34"/>
  <c r="C125" i="34"/>
  <c r="H124" i="34"/>
  <c r="C124" i="34"/>
  <c r="H123" i="34"/>
  <c r="C123" i="34"/>
  <c r="H122" i="34"/>
  <c r="C122" i="34"/>
  <c r="H121" i="34"/>
  <c r="C121" i="34"/>
  <c r="L120" i="34"/>
  <c r="K120" i="34"/>
  <c r="J120" i="34"/>
  <c r="I120" i="34"/>
  <c r="H120" i="34" s="1"/>
  <c r="G120" i="34"/>
  <c r="F120" i="34"/>
  <c r="E120" i="34"/>
  <c r="D120" i="34"/>
  <c r="C120" i="34"/>
  <c r="H119" i="34"/>
  <c r="C119" i="34"/>
  <c r="H118" i="34"/>
  <c r="C118" i="34"/>
  <c r="H117" i="34"/>
  <c r="C117" i="34"/>
  <c r="H116" i="34"/>
  <c r="C116" i="34"/>
  <c r="H115" i="34"/>
  <c r="C115" i="34"/>
  <c r="L114" i="34"/>
  <c r="K114" i="34"/>
  <c r="J114" i="34"/>
  <c r="I114" i="34"/>
  <c r="H114" i="34" s="1"/>
  <c r="G114" i="34"/>
  <c r="F114" i="34"/>
  <c r="E114" i="34"/>
  <c r="D114" i="34"/>
  <c r="C114" i="34"/>
  <c r="H113" i="34"/>
  <c r="C113" i="34"/>
  <c r="H112" i="34"/>
  <c r="C112" i="34"/>
  <c r="H111" i="34"/>
  <c r="C111" i="34"/>
  <c r="L110" i="34"/>
  <c r="K110" i="34"/>
  <c r="J110" i="34"/>
  <c r="I110" i="34"/>
  <c r="H110" i="34" s="1"/>
  <c r="G110" i="34"/>
  <c r="F110" i="34"/>
  <c r="E110" i="34"/>
  <c r="D110" i="34"/>
  <c r="C110" i="34"/>
  <c r="H109" i="34"/>
  <c r="C109" i="34"/>
  <c r="H108" i="34"/>
  <c r="C108" i="34"/>
  <c r="H107" i="34"/>
  <c r="C107" i="34"/>
  <c r="H106" i="34"/>
  <c r="C106" i="34"/>
  <c r="H105" i="34"/>
  <c r="C105" i="34"/>
  <c r="H104" i="34"/>
  <c r="C104" i="34"/>
  <c r="H103" i="34"/>
  <c r="C103" i="34"/>
  <c r="H102" i="34"/>
  <c r="C102" i="34"/>
  <c r="L101" i="34"/>
  <c r="K101" i="34"/>
  <c r="J101" i="34"/>
  <c r="I101" i="34"/>
  <c r="H101" i="34" s="1"/>
  <c r="G101" i="34"/>
  <c r="F101" i="34"/>
  <c r="E101" i="34"/>
  <c r="D101" i="34"/>
  <c r="C101" i="34"/>
  <c r="H100" i="34"/>
  <c r="C100" i="34"/>
  <c r="H99" i="34"/>
  <c r="C99" i="34"/>
  <c r="H98" i="34"/>
  <c r="C98" i="34"/>
  <c r="H97" i="34"/>
  <c r="C97" i="34"/>
  <c r="H96" i="34"/>
  <c r="C96" i="34"/>
  <c r="H95" i="34"/>
  <c r="C95" i="34"/>
  <c r="H94" i="34"/>
  <c r="C94" i="34"/>
  <c r="L93" i="34"/>
  <c r="K93" i="34"/>
  <c r="J93" i="34"/>
  <c r="I93" i="34"/>
  <c r="H93" i="34" s="1"/>
  <c r="G93" i="34"/>
  <c r="F93" i="34"/>
  <c r="E93" i="34"/>
  <c r="D93" i="34"/>
  <c r="C93" i="34"/>
  <c r="H92" i="34"/>
  <c r="C92" i="34"/>
  <c r="H91" i="34"/>
  <c r="C91" i="34"/>
  <c r="H90" i="34"/>
  <c r="C90" i="34"/>
  <c r="H89" i="34"/>
  <c r="C89" i="34"/>
  <c r="H88" i="34"/>
  <c r="C88" i="34"/>
  <c r="L87" i="34"/>
  <c r="K87" i="34"/>
  <c r="J87" i="34"/>
  <c r="I87" i="34"/>
  <c r="H87" i="34" s="1"/>
  <c r="G87" i="34"/>
  <c r="F87" i="34"/>
  <c r="E87" i="34"/>
  <c r="D87" i="34"/>
  <c r="C87" i="34"/>
  <c r="H86" i="34"/>
  <c r="C86" i="34"/>
  <c r="H85" i="34"/>
  <c r="C85" i="34"/>
  <c r="H84" i="34"/>
  <c r="C84" i="34"/>
  <c r="H83" i="34"/>
  <c r="C83" i="34"/>
  <c r="L82" i="34"/>
  <c r="K82" i="34"/>
  <c r="J82" i="34"/>
  <c r="I82" i="34"/>
  <c r="H82" i="34" s="1"/>
  <c r="G82" i="34"/>
  <c r="F82" i="34"/>
  <c r="E82" i="34"/>
  <c r="D82" i="34"/>
  <c r="C82" i="34"/>
  <c r="L81" i="34"/>
  <c r="K81" i="34"/>
  <c r="J81" i="34"/>
  <c r="I81" i="34"/>
  <c r="H81" i="34" s="1"/>
  <c r="G81" i="34"/>
  <c r="F81" i="34"/>
  <c r="E81" i="34"/>
  <c r="D81" i="34"/>
  <c r="C81" i="34"/>
  <c r="H80" i="34"/>
  <c r="C80" i="34"/>
  <c r="H79" i="34"/>
  <c r="C79" i="34"/>
  <c r="L78" i="34"/>
  <c r="K78" i="34"/>
  <c r="J78" i="34"/>
  <c r="I78" i="34"/>
  <c r="H78" i="34" s="1"/>
  <c r="G78" i="34"/>
  <c r="F78" i="34"/>
  <c r="E78" i="34"/>
  <c r="D78" i="34"/>
  <c r="C78" i="34"/>
  <c r="H77" i="34"/>
  <c r="C77" i="34"/>
  <c r="H76" i="34"/>
  <c r="C76" i="34"/>
  <c r="L75" i="34"/>
  <c r="K75" i="34"/>
  <c r="J75" i="34"/>
  <c r="I75" i="34"/>
  <c r="H75" i="34" s="1"/>
  <c r="G75" i="34"/>
  <c r="F75" i="34"/>
  <c r="E75" i="34"/>
  <c r="D75" i="34"/>
  <c r="C75" i="34"/>
  <c r="L74" i="34"/>
  <c r="K74" i="34"/>
  <c r="J74" i="34"/>
  <c r="I74" i="34"/>
  <c r="H74" i="34" s="1"/>
  <c r="G74" i="34"/>
  <c r="F74" i="34"/>
  <c r="E74" i="34"/>
  <c r="D74" i="34"/>
  <c r="C74" i="34"/>
  <c r="L73" i="34"/>
  <c r="K73" i="34"/>
  <c r="J73" i="34"/>
  <c r="I73" i="34"/>
  <c r="H73" i="34" s="1"/>
  <c r="G73" i="34"/>
  <c r="F73" i="34"/>
  <c r="E73" i="34"/>
  <c r="D73" i="34"/>
  <c r="C73" i="34"/>
  <c r="H72" i="34"/>
  <c r="C72" i="34"/>
  <c r="H71" i="34"/>
  <c r="C71" i="34"/>
  <c r="H70" i="34"/>
  <c r="C70" i="34"/>
  <c r="H69" i="34"/>
  <c r="C69" i="34"/>
  <c r="L68" i="34"/>
  <c r="K68" i="34"/>
  <c r="J68" i="34"/>
  <c r="I68" i="34"/>
  <c r="H68" i="34" s="1"/>
  <c r="G68" i="34"/>
  <c r="F68" i="34"/>
  <c r="E68" i="34"/>
  <c r="D68" i="34"/>
  <c r="C68" i="34"/>
  <c r="H67" i="34"/>
  <c r="C67" i="34"/>
  <c r="L66" i="34"/>
  <c r="K66" i="34"/>
  <c r="J66" i="34"/>
  <c r="I66" i="34"/>
  <c r="H66" i="34" s="1"/>
  <c r="G66" i="34"/>
  <c r="F66" i="34"/>
  <c r="E66" i="34"/>
  <c r="D66" i="34"/>
  <c r="C66" i="34"/>
  <c r="H65" i="34"/>
  <c r="C65" i="34"/>
  <c r="H64" i="34"/>
  <c r="C64" i="34"/>
  <c r="H63" i="34"/>
  <c r="C63" i="34"/>
  <c r="H62" i="34"/>
  <c r="C62" i="34"/>
  <c r="H61" i="34"/>
  <c r="C61" i="34"/>
  <c r="H60" i="34"/>
  <c r="C60" i="34"/>
  <c r="H59" i="34"/>
  <c r="C59" i="34"/>
  <c r="H58" i="34"/>
  <c r="C58" i="34"/>
  <c r="L57" i="34"/>
  <c r="K57" i="34"/>
  <c r="J57" i="34"/>
  <c r="I57" i="34"/>
  <c r="H57" i="34" s="1"/>
  <c r="G57" i="34"/>
  <c r="F57" i="34"/>
  <c r="E57" i="34"/>
  <c r="D57" i="34"/>
  <c r="C57" i="34"/>
  <c r="H56" i="34"/>
  <c r="C56" i="34"/>
  <c r="H55" i="34"/>
  <c r="C55" i="34"/>
  <c r="L54" i="34"/>
  <c r="K54" i="34"/>
  <c r="J54" i="34"/>
  <c r="I54" i="34"/>
  <c r="H54" i="34" s="1"/>
  <c r="G54" i="34"/>
  <c r="F54" i="34"/>
  <c r="E54" i="34"/>
  <c r="D54" i="34"/>
  <c r="C54" i="34"/>
  <c r="L53" i="34"/>
  <c r="K53" i="34"/>
  <c r="J53" i="34"/>
  <c r="I53" i="34"/>
  <c r="H53" i="34" s="1"/>
  <c r="G53" i="34"/>
  <c r="F53" i="34"/>
  <c r="E53" i="34"/>
  <c r="D53" i="34"/>
  <c r="C53" i="34"/>
  <c r="L52" i="34"/>
  <c r="K52" i="34"/>
  <c r="J52" i="34"/>
  <c r="I52" i="34"/>
  <c r="H52" i="34"/>
  <c r="G52" i="34"/>
  <c r="F52" i="34"/>
  <c r="E52" i="34"/>
  <c r="D52" i="34"/>
  <c r="C52" i="34" s="1"/>
  <c r="L51" i="34"/>
  <c r="K51" i="34"/>
  <c r="J51" i="34"/>
  <c r="I51" i="34"/>
  <c r="H51" i="34"/>
  <c r="G51" i="34"/>
  <c r="F51" i="34"/>
  <c r="E51" i="34"/>
  <c r="D51" i="34"/>
  <c r="C51" i="34" s="1"/>
  <c r="L50" i="34"/>
  <c r="K50" i="34"/>
  <c r="J50" i="34"/>
  <c r="J300" i="34" s="1"/>
  <c r="I50" i="34"/>
  <c r="I300" i="34" s="1"/>
  <c r="H50" i="34"/>
  <c r="G50" i="34"/>
  <c r="F50" i="34"/>
  <c r="E50" i="34"/>
  <c r="E300" i="34" s="1"/>
  <c r="D50" i="34"/>
  <c r="D300" i="34" s="1"/>
  <c r="L49" i="34"/>
  <c r="K49" i="34"/>
  <c r="J49" i="34"/>
  <c r="I49" i="34"/>
  <c r="H49" i="34"/>
  <c r="G49" i="34"/>
  <c r="F49" i="34"/>
  <c r="E49" i="34"/>
  <c r="D49" i="34"/>
  <c r="C49" i="34" s="1"/>
  <c r="H46" i="34"/>
  <c r="C46" i="34"/>
  <c r="H45" i="34"/>
  <c r="C45" i="34"/>
  <c r="L44" i="34"/>
  <c r="L300" i="34" s="1"/>
  <c r="G44" i="34"/>
  <c r="G300" i="34" s="1"/>
  <c r="C44" i="34"/>
  <c r="H43" i="34"/>
  <c r="C43" i="34"/>
  <c r="I42" i="34"/>
  <c r="H42" i="34"/>
  <c r="D42" i="34"/>
  <c r="C42" i="34"/>
  <c r="H41" i="34"/>
  <c r="C41" i="34"/>
  <c r="H40" i="34"/>
  <c r="C40" i="34"/>
  <c r="H39" i="34"/>
  <c r="C39" i="34"/>
  <c r="H38" i="34"/>
  <c r="C38" i="34"/>
  <c r="K37" i="34"/>
  <c r="H37" i="34"/>
  <c r="F37" i="34"/>
  <c r="C37" i="34"/>
  <c r="H36" i="34"/>
  <c r="C36" i="34"/>
  <c r="H35" i="34"/>
  <c r="C35" i="34"/>
  <c r="K34" i="34"/>
  <c r="H34" i="34"/>
  <c r="F34" i="34"/>
  <c r="C34" i="34"/>
  <c r="H33" i="34"/>
  <c r="C33" i="34"/>
  <c r="K32" i="34"/>
  <c r="H32" i="34"/>
  <c r="F32" i="34"/>
  <c r="C32" i="34"/>
  <c r="H31" i="34"/>
  <c r="C31" i="34"/>
  <c r="H30" i="34"/>
  <c r="C30" i="34"/>
  <c r="H29" i="34"/>
  <c r="C29" i="34"/>
  <c r="K28" i="34"/>
  <c r="H28" i="34"/>
  <c r="F28" i="34"/>
  <c r="C28" i="34"/>
  <c r="K27" i="34"/>
  <c r="K300" i="34" s="1"/>
  <c r="H27" i="34"/>
  <c r="F27" i="34"/>
  <c r="F300" i="34" s="1"/>
  <c r="H26" i="34"/>
  <c r="C26" i="34"/>
  <c r="I25" i="34"/>
  <c r="H25" i="34"/>
  <c r="C25" i="34"/>
  <c r="H24" i="34"/>
  <c r="C24" i="34"/>
  <c r="H23" i="34"/>
  <c r="C23" i="34"/>
  <c r="L22" i="34"/>
  <c r="L303" i="34" s="1"/>
  <c r="L302" i="34" s="1"/>
  <c r="K22" i="34"/>
  <c r="K303" i="34" s="1"/>
  <c r="K302" i="34" s="1"/>
  <c r="J22" i="34"/>
  <c r="J303" i="34" s="1"/>
  <c r="J302" i="34" s="1"/>
  <c r="I22" i="34"/>
  <c r="I303" i="34" s="1"/>
  <c r="I302" i="34" s="1"/>
  <c r="H22" i="34"/>
  <c r="H303" i="34" s="1"/>
  <c r="H302" i="34" s="1"/>
  <c r="G22" i="34"/>
  <c r="G303" i="34" s="1"/>
  <c r="G302" i="34" s="1"/>
  <c r="F22" i="34"/>
  <c r="F303" i="34" s="1"/>
  <c r="F302" i="34" s="1"/>
  <c r="E22" i="34"/>
  <c r="E303" i="34" s="1"/>
  <c r="E302" i="34" s="1"/>
  <c r="D22" i="34"/>
  <c r="D303" i="34" s="1"/>
  <c r="D302" i="34" s="1"/>
  <c r="L21" i="34"/>
  <c r="K21" i="34"/>
  <c r="J21" i="34"/>
  <c r="I21" i="34"/>
  <c r="H21" i="34"/>
  <c r="G21" i="34"/>
  <c r="F21" i="34"/>
  <c r="E21" i="34"/>
  <c r="D21" i="34"/>
  <c r="C21" i="34" s="1"/>
  <c r="H315" i="33"/>
  <c r="C315" i="33"/>
  <c r="H313" i="33"/>
  <c r="C313" i="33"/>
  <c r="H311" i="33"/>
  <c r="C311" i="33"/>
  <c r="H310" i="33"/>
  <c r="C310" i="33"/>
  <c r="H309" i="33"/>
  <c r="C309" i="33"/>
  <c r="H308" i="33"/>
  <c r="C308" i="33"/>
  <c r="H307" i="33"/>
  <c r="C307" i="33"/>
  <c r="H306" i="33"/>
  <c r="C306" i="33"/>
  <c r="L305" i="33"/>
  <c r="K305" i="33"/>
  <c r="J305" i="33"/>
  <c r="I305" i="33"/>
  <c r="H305" i="33"/>
  <c r="G305" i="33"/>
  <c r="F305" i="33"/>
  <c r="E305" i="33"/>
  <c r="D305" i="33"/>
  <c r="C305" i="33"/>
  <c r="H297" i="33"/>
  <c r="C297" i="33"/>
  <c r="H296" i="33"/>
  <c r="C296" i="33"/>
  <c r="L295" i="33"/>
  <c r="K295" i="33"/>
  <c r="J295" i="33"/>
  <c r="I295" i="33"/>
  <c r="H295" i="33"/>
  <c r="H298" i="33" s="1"/>
  <c r="G295" i="33"/>
  <c r="F295" i="33"/>
  <c r="E295" i="33"/>
  <c r="D295" i="33"/>
  <c r="C295" i="33"/>
  <c r="H294" i="33"/>
  <c r="C294" i="33"/>
  <c r="H293" i="33"/>
  <c r="C293" i="33"/>
  <c r="H292" i="33"/>
  <c r="C292" i="33"/>
  <c r="H291" i="33"/>
  <c r="C291" i="33"/>
  <c r="L290" i="33"/>
  <c r="K290" i="33"/>
  <c r="J290" i="33"/>
  <c r="I290" i="33"/>
  <c r="H290" i="33"/>
  <c r="G290" i="33"/>
  <c r="F290" i="33"/>
  <c r="E290" i="33"/>
  <c r="D290" i="33"/>
  <c r="C290" i="33"/>
  <c r="H289" i="33"/>
  <c r="C289" i="33"/>
  <c r="H288" i="33"/>
  <c r="C288" i="33"/>
  <c r="H287" i="33"/>
  <c r="C287" i="33"/>
  <c r="L286" i="33"/>
  <c r="K286" i="33"/>
  <c r="J286" i="33"/>
  <c r="I286" i="33"/>
  <c r="H286" i="33"/>
  <c r="G286" i="33"/>
  <c r="F286" i="33"/>
  <c r="E286" i="33"/>
  <c r="D286" i="33"/>
  <c r="C286" i="33"/>
  <c r="H285" i="33"/>
  <c r="C285" i="33"/>
  <c r="L284" i="33"/>
  <c r="K284" i="33"/>
  <c r="J284" i="33"/>
  <c r="I284" i="33"/>
  <c r="H284" i="33"/>
  <c r="G284" i="33"/>
  <c r="F284" i="33"/>
  <c r="E284" i="33"/>
  <c r="D284" i="33"/>
  <c r="C284" i="33"/>
  <c r="L283" i="33"/>
  <c r="K283" i="33"/>
  <c r="J283" i="33"/>
  <c r="I283" i="33"/>
  <c r="H283" i="33"/>
  <c r="G283" i="33"/>
  <c r="F283" i="33"/>
  <c r="E283" i="33"/>
  <c r="D283" i="33"/>
  <c r="C283" i="33"/>
  <c r="H282" i="33"/>
  <c r="C282" i="33"/>
  <c r="H281" i="33"/>
  <c r="C281" i="33"/>
  <c r="H280" i="33"/>
  <c r="C280" i="33"/>
  <c r="L279" i="33"/>
  <c r="K279" i="33"/>
  <c r="J279" i="33"/>
  <c r="I279" i="33"/>
  <c r="H279" i="33"/>
  <c r="G279" i="33"/>
  <c r="F279" i="33"/>
  <c r="E279" i="33"/>
  <c r="D279" i="33"/>
  <c r="C279" i="33"/>
  <c r="H278" i="33"/>
  <c r="C278" i="33"/>
  <c r="H277" i="33"/>
  <c r="C277" i="33"/>
  <c r="H276" i="33"/>
  <c r="C276" i="33"/>
  <c r="L275" i="33"/>
  <c r="K275" i="33"/>
  <c r="J275" i="33"/>
  <c r="I275" i="33"/>
  <c r="H275" i="33"/>
  <c r="G275" i="33"/>
  <c r="F275" i="33"/>
  <c r="E275" i="33"/>
  <c r="D275" i="33"/>
  <c r="C275" i="33"/>
  <c r="L274" i="33"/>
  <c r="K274" i="33"/>
  <c r="J274" i="33"/>
  <c r="I274" i="33"/>
  <c r="H274" i="33"/>
  <c r="G274" i="33"/>
  <c r="F274" i="33"/>
  <c r="E274" i="33"/>
  <c r="D274" i="33"/>
  <c r="C274" i="33"/>
  <c r="H273" i="33"/>
  <c r="C273" i="33"/>
  <c r="H272" i="33"/>
  <c r="C272" i="33"/>
  <c r="H271" i="33"/>
  <c r="C271" i="33"/>
  <c r="L270" i="33"/>
  <c r="K270" i="33"/>
  <c r="J270" i="33"/>
  <c r="I270" i="33"/>
  <c r="H270" i="33"/>
  <c r="G270" i="33"/>
  <c r="F270" i="33"/>
  <c r="E270" i="33"/>
  <c r="D270" i="33"/>
  <c r="C270" i="33"/>
  <c r="H269" i="33"/>
  <c r="C269" i="33"/>
  <c r="H268" i="33"/>
  <c r="C268" i="33"/>
  <c r="L267" i="33"/>
  <c r="K267" i="33"/>
  <c r="J267" i="33"/>
  <c r="I267" i="33"/>
  <c r="H267" i="33"/>
  <c r="G267" i="33"/>
  <c r="F267" i="33"/>
  <c r="E267" i="33"/>
  <c r="D267" i="33"/>
  <c r="C267" i="33"/>
  <c r="L266" i="33"/>
  <c r="K266" i="33"/>
  <c r="J266" i="33"/>
  <c r="I266" i="33"/>
  <c r="H266" i="33"/>
  <c r="G266" i="33"/>
  <c r="F266" i="33"/>
  <c r="E266" i="33"/>
  <c r="D266" i="33"/>
  <c r="C266" i="33"/>
  <c r="H265" i="33"/>
  <c r="C265" i="33"/>
  <c r="H264" i="33"/>
  <c r="C264" i="33"/>
  <c r="H263" i="33"/>
  <c r="C263" i="33"/>
  <c r="L262" i="33"/>
  <c r="K262" i="33"/>
  <c r="J262" i="33"/>
  <c r="I262" i="33"/>
  <c r="H262" i="33"/>
  <c r="G262" i="33"/>
  <c r="F262" i="33"/>
  <c r="E262" i="33"/>
  <c r="D262" i="33"/>
  <c r="C262" i="33"/>
  <c r="H261" i="33"/>
  <c r="C261" i="33"/>
  <c r="H260" i="33"/>
  <c r="C260" i="33"/>
  <c r="H259" i="33"/>
  <c r="C259" i="33"/>
  <c r="L258" i="33"/>
  <c r="K258" i="33"/>
  <c r="J258" i="33"/>
  <c r="I258" i="33"/>
  <c r="H258" i="33"/>
  <c r="G258" i="33"/>
  <c r="F258" i="33"/>
  <c r="E258" i="33"/>
  <c r="D258" i="33"/>
  <c r="C258" i="33"/>
  <c r="L257" i="33"/>
  <c r="K257" i="33"/>
  <c r="J257" i="33"/>
  <c r="I257" i="33"/>
  <c r="H257" i="33"/>
  <c r="G257" i="33"/>
  <c r="F257" i="33"/>
  <c r="E257" i="33"/>
  <c r="D257" i="33"/>
  <c r="C257" i="33"/>
  <c r="H256" i="33"/>
  <c r="C256" i="33"/>
  <c r="H255" i="33"/>
  <c r="C255" i="33"/>
  <c r="H254" i="33"/>
  <c r="C254" i="33"/>
  <c r="H253" i="33"/>
  <c r="C253" i="33"/>
  <c r="H252" i="33"/>
  <c r="C252" i="33"/>
  <c r="L251" i="33"/>
  <c r="K251" i="33"/>
  <c r="J251" i="33"/>
  <c r="I251" i="33"/>
  <c r="H251" i="33"/>
  <c r="G251" i="33"/>
  <c r="F251" i="33"/>
  <c r="E251" i="33"/>
  <c r="D251" i="33"/>
  <c r="C251" i="33"/>
  <c r="L250" i="33"/>
  <c r="K250" i="33"/>
  <c r="J250" i="33"/>
  <c r="I250" i="33"/>
  <c r="H250" i="33"/>
  <c r="G250" i="33"/>
  <c r="F250" i="33"/>
  <c r="E250" i="33"/>
  <c r="D250" i="33"/>
  <c r="C250" i="33"/>
  <c r="H249" i="33"/>
  <c r="C249" i="33"/>
  <c r="H248" i="33"/>
  <c r="C248" i="33"/>
  <c r="H247" i="33"/>
  <c r="C247" i="33"/>
  <c r="H246" i="33"/>
  <c r="C246" i="33"/>
  <c r="L245" i="33"/>
  <c r="K245" i="33"/>
  <c r="J245" i="33"/>
  <c r="I245" i="33"/>
  <c r="H245" i="33"/>
  <c r="G245" i="33"/>
  <c r="F245" i="33"/>
  <c r="E245" i="33"/>
  <c r="D245" i="33"/>
  <c r="C245" i="33"/>
  <c r="H244" i="33"/>
  <c r="C244" i="33"/>
  <c r="H243" i="33"/>
  <c r="C243" i="33"/>
  <c r="H242" i="33"/>
  <c r="C242" i="33"/>
  <c r="H241" i="33"/>
  <c r="C241" i="33"/>
  <c r="H240" i="33"/>
  <c r="C240" i="33"/>
  <c r="H239" i="33"/>
  <c r="C239" i="33"/>
  <c r="H238" i="33"/>
  <c r="C238" i="33"/>
  <c r="L237" i="33"/>
  <c r="K237" i="33"/>
  <c r="J237" i="33"/>
  <c r="I237" i="33"/>
  <c r="H237" i="33"/>
  <c r="G237" i="33"/>
  <c r="F237" i="33"/>
  <c r="E237" i="33"/>
  <c r="D237" i="33"/>
  <c r="C237" i="33"/>
  <c r="H236" i="33"/>
  <c r="C236" i="33"/>
  <c r="H235" i="33"/>
  <c r="C235" i="33"/>
  <c r="L234" i="33"/>
  <c r="K234" i="33"/>
  <c r="J234" i="33"/>
  <c r="I234" i="33"/>
  <c r="H234" i="33"/>
  <c r="G234" i="33"/>
  <c r="F234" i="33"/>
  <c r="E234" i="33"/>
  <c r="D234" i="33"/>
  <c r="C234" i="33"/>
  <c r="H233" i="33"/>
  <c r="C233" i="33"/>
  <c r="L232" i="33"/>
  <c r="K232" i="33"/>
  <c r="J232" i="33"/>
  <c r="I232" i="33"/>
  <c r="H232" i="33"/>
  <c r="G232" i="33"/>
  <c r="F232" i="33"/>
  <c r="E232" i="33"/>
  <c r="D232" i="33"/>
  <c r="C232" i="33"/>
  <c r="L231" i="33"/>
  <c r="K231" i="33"/>
  <c r="J231" i="33"/>
  <c r="I231" i="33"/>
  <c r="H231" i="33"/>
  <c r="G231" i="33"/>
  <c r="F231" i="33"/>
  <c r="E231" i="33"/>
  <c r="D231" i="33"/>
  <c r="C231" i="33"/>
  <c r="H230" i="33"/>
  <c r="C230" i="33"/>
  <c r="L229" i="33"/>
  <c r="K229" i="33"/>
  <c r="J229" i="33"/>
  <c r="I229" i="33"/>
  <c r="H229" i="33"/>
  <c r="G229" i="33"/>
  <c r="F229" i="33"/>
  <c r="E229" i="33"/>
  <c r="D229" i="33"/>
  <c r="C229" i="33"/>
  <c r="H228" i="33"/>
  <c r="C228" i="33"/>
  <c r="L227" i="33"/>
  <c r="K227" i="33"/>
  <c r="J227" i="33"/>
  <c r="I227" i="33"/>
  <c r="H227" i="33"/>
  <c r="G227" i="33"/>
  <c r="F227" i="33"/>
  <c r="E227" i="33"/>
  <c r="D227" i="33"/>
  <c r="C227" i="33"/>
  <c r="H226" i="33"/>
  <c r="C226" i="33"/>
  <c r="H225" i="33"/>
  <c r="C225" i="33"/>
  <c r="L224" i="33"/>
  <c r="K224" i="33"/>
  <c r="J224" i="33"/>
  <c r="I224" i="33"/>
  <c r="H224" i="33"/>
  <c r="G224" i="33"/>
  <c r="F224" i="33"/>
  <c r="E224" i="33"/>
  <c r="D224" i="33"/>
  <c r="C224" i="33"/>
  <c r="H223" i="33"/>
  <c r="C223" i="33"/>
  <c r="H222" i="33"/>
  <c r="C222" i="33"/>
  <c r="H221" i="33"/>
  <c r="C221" i="33"/>
  <c r="H220" i="33"/>
  <c r="C220" i="33"/>
  <c r="H219" i="33"/>
  <c r="C219" i="33"/>
  <c r="H218" i="33"/>
  <c r="C218" i="33"/>
  <c r="H217" i="33"/>
  <c r="C217" i="33"/>
  <c r="H216" i="33"/>
  <c r="C216" i="33"/>
  <c r="H215" i="33"/>
  <c r="C215" i="33"/>
  <c r="H214" i="33"/>
  <c r="C214" i="33"/>
  <c r="L213" i="33"/>
  <c r="K213" i="33"/>
  <c r="J213" i="33"/>
  <c r="I213" i="33"/>
  <c r="H213" i="33"/>
  <c r="G213" i="33"/>
  <c r="F213" i="33"/>
  <c r="E213" i="33"/>
  <c r="D213" i="33"/>
  <c r="C213" i="33"/>
  <c r="H212" i="33"/>
  <c r="C212" i="33"/>
  <c r="H211" i="33"/>
  <c r="C211" i="33"/>
  <c r="H210" i="33"/>
  <c r="C210" i="33"/>
  <c r="H209" i="33"/>
  <c r="C209" i="33"/>
  <c r="H208" i="33"/>
  <c r="C208" i="33"/>
  <c r="H207" i="33"/>
  <c r="C207" i="33"/>
  <c r="H206" i="33"/>
  <c r="C206" i="33"/>
  <c r="H205" i="33"/>
  <c r="C205" i="33"/>
  <c r="H204" i="33"/>
  <c r="C204" i="33"/>
  <c r="H203" i="33"/>
  <c r="C203" i="33"/>
  <c r="L202" i="33"/>
  <c r="K202" i="33"/>
  <c r="J202" i="33"/>
  <c r="I202" i="33"/>
  <c r="H202" i="33"/>
  <c r="G202" i="33"/>
  <c r="F202" i="33"/>
  <c r="E202" i="33"/>
  <c r="D202" i="33"/>
  <c r="C202" i="33"/>
  <c r="L201" i="33"/>
  <c r="K201" i="33"/>
  <c r="J201" i="33"/>
  <c r="I201" i="33"/>
  <c r="H201" i="33"/>
  <c r="G201" i="33"/>
  <c r="F201" i="33"/>
  <c r="E201" i="33"/>
  <c r="D201" i="33"/>
  <c r="C201" i="33"/>
  <c r="H200" i="33"/>
  <c r="C200" i="33"/>
  <c r="H199" i="33"/>
  <c r="C199" i="33"/>
  <c r="H198" i="33"/>
  <c r="C198" i="33"/>
  <c r="H197" i="33"/>
  <c r="C197" i="33"/>
  <c r="H196" i="33"/>
  <c r="C196" i="33"/>
  <c r="L195" i="33"/>
  <c r="K195" i="33"/>
  <c r="J195" i="33"/>
  <c r="I195" i="33"/>
  <c r="H195" i="33"/>
  <c r="G195" i="33"/>
  <c r="F195" i="33"/>
  <c r="E195" i="33"/>
  <c r="D195" i="33"/>
  <c r="C195" i="33"/>
  <c r="H194" i="33"/>
  <c r="C194" i="33"/>
  <c r="L193" i="33"/>
  <c r="K193" i="33"/>
  <c r="J193" i="33"/>
  <c r="I193" i="33"/>
  <c r="H193" i="33"/>
  <c r="G193" i="33"/>
  <c r="F193" i="33"/>
  <c r="E193" i="33"/>
  <c r="D193" i="33"/>
  <c r="C193" i="33"/>
  <c r="L192" i="33"/>
  <c r="K192" i="33"/>
  <c r="J192" i="33"/>
  <c r="I192" i="33"/>
  <c r="H192" i="33"/>
  <c r="G192" i="33"/>
  <c r="F192" i="33"/>
  <c r="E192" i="33"/>
  <c r="D192" i="33"/>
  <c r="C192" i="33"/>
  <c r="L191" i="33"/>
  <c r="K191" i="33"/>
  <c r="J191" i="33"/>
  <c r="I191" i="33"/>
  <c r="H191" i="33"/>
  <c r="G191" i="33"/>
  <c r="F191" i="33"/>
  <c r="E191" i="33"/>
  <c r="D191" i="33"/>
  <c r="C191" i="33"/>
  <c r="H190" i="33"/>
  <c r="C190" i="33"/>
  <c r="L189" i="33"/>
  <c r="K189" i="33"/>
  <c r="J189" i="33"/>
  <c r="I189" i="33"/>
  <c r="H189" i="33"/>
  <c r="G189" i="33"/>
  <c r="F189" i="33"/>
  <c r="E189" i="33"/>
  <c r="D189" i="33"/>
  <c r="C189" i="33"/>
  <c r="L188" i="33"/>
  <c r="K188" i="33"/>
  <c r="J188" i="33"/>
  <c r="I188" i="33"/>
  <c r="H188" i="33"/>
  <c r="G188" i="33"/>
  <c r="F188" i="33"/>
  <c r="E188" i="33"/>
  <c r="D188" i="33"/>
  <c r="C188" i="33"/>
  <c r="H187" i="33"/>
  <c r="C187" i="33"/>
  <c r="H186" i="33"/>
  <c r="C186" i="33"/>
  <c r="L185" i="33"/>
  <c r="K185" i="33"/>
  <c r="J185" i="33"/>
  <c r="I185" i="33"/>
  <c r="H185" i="33"/>
  <c r="G185" i="33"/>
  <c r="F185" i="33"/>
  <c r="E185" i="33"/>
  <c r="D185" i="33"/>
  <c r="C185" i="33"/>
  <c r="L184" i="33"/>
  <c r="K184" i="33"/>
  <c r="J184" i="33"/>
  <c r="I184" i="33"/>
  <c r="H184" i="33"/>
  <c r="G184" i="33"/>
  <c r="F184" i="33"/>
  <c r="E184" i="33"/>
  <c r="D184" i="33"/>
  <c r="C184" i="33"/>
  <c r="H183" i="33"/>
  <c r="C183" i="33"/>
  <c r="H182" i="33"/>
  <c r="C182" i="33"/>
  <c r="L181" i="33"/>
  <c r="K181" i="33"/>
  <c r="J181" i="33"/>
  <c r="I181" i="33"/>
  <c r="H181" i="33"/>
  <c r="G181" i="33"/>
  <c r="F181" i="33"/>
  <c r="E181" i="33"/>
  <c r="D181" i="33"/>
  <c r="C181" i="33"/>
  <c r="H180" i="33"/>
  <c r="C180" i="33"/>
  <c r="H179" i="33"/>
  <c r="C179" i="33"/>
  <c r="H178" i="33"/>
  <c r="C178" i="33"/>
  <c r="H177" i="33"/>
  <c r="C177" i="33"/>
  <c r="L176" i="33"/>
  <c r="K176" i="33"/>
  <c r="J176" i="33"/>
  <c r="I176" i="33"/>
  <c r="H176" i="33"/>
  <c r="G176" i="33"/>
  <c r="F176" i="33"/>
  <c r="E176" i="33"/>
  <c r="D176" i="33"/>
  <c r="C176" i="33"/>
  <c r="H175" i="33"/>
  <c r="C175" i="33"/>
  <c r="H174" i="33"/>
  <c r="C174" i="33"/>
  <c r="H173" i="33"/>
  <c r="C173" i="33"/>
  <c r="L172" i="33"/>
  <c r="K172" i="33"/>
  <c r="J172" i="33"/>
  <c r="I172" i="33"/>
  <c r="H172" i="33"/>
  <c r="G172" i="33"/>
  <c r="F172" i="33"/>
  <c r="E172" i="33"/>
  <c r="D172" i="33"/>
  <c r="C172" i="33"/>
  <c r="L171" i="33"/>
  <c r="K171" i="33"/>
  <c r="J171" i="33"/>
  <c r="I171" i="33"/>
  <c r="H171" i="33"/>
  <c r="G171" i="33"/>
  <c r="F171" i="33"/>
  <c r="E171" i="33"/>
  <c r="D171" i="33"/>
  <c r="C171" i="33"/>
  <c r="L170" i="33"/>
  <c r="K170" i="33"/>
  <c r="J170" i="33"/>
  <c r="I170" i="33"/>
  <c r="H170" i="33"/>
  <c r="G170" i="33"/>
  <c r="F170" i="33"/>
  <c r="E170" i="33"/>
  <c r="D170" i="33"/>
  <c r="C170" i="33"/>
  <c r="H169" i="33"/>
  <c r="C169" i="33"/>
  <c r="H168" i="33"/>
  <c r="C168" i="33"/>
  <c r="H167" i="33"/>
  <c r="C167" i="33"/>
  <c r="H166" i="33"/>
  <c r="C166" i="33"/>
  <c r="H165" i="33"/>
  <c r="C165" i="33"/>
  <c r="H164" i="33"/>
  <c r="C164" i="33"/>
  <c r="L163" i="33"/>
  <c r="K163" i="33"/>
  <c r="J163" i="33"/>
  <c r="I163" i="33"/>
  <c r="H163" i="33"/>
  <c r="G163" i="33"/>
  <c r="F163" i="33"/>
  <c r="E163" i="33"/>
  <c r="D163" i="33"/>
  <c r="C163" i="33"/>
  <c r="L162" i="33"/>
  <c r="K162" i="33"/>
  <c r="J162" i="33"/>
  <c r="I162" i="33"/>
  <c r="H162" i="33"/>
  <c r="G162" i="33"/>
  <c r="F162" i="33"/>
  <c r="E162" i="33"/>
  <c r="D162" i="33"/>
  <c r="C162" i="33"/>
  <c r="H161" i="33"/>
  <c r="C161" i="33"/>
  <c r="H160" i="33"/>
  <c r="C160" i="33"/>
  <c r="H159" i="33"/>
  <c r="C159" i="33"/>
  <c r="H158" i="33"/>
  <c r="C158" i="33"/>
  <c r="L157" i="33"/>
  <c r="K157" i="33"/>
  <c r="J157" i="33"/>
  <c r="I157" i="33"/>
  <c r="H157" i="33"/>
  <c r="G157" i="33"/>
  <c r="F157" i="33"/>
  <c r="E157" i="33"/>
  <c r="D157" i="33"/>
  <c r="C157" i="33"/>
  <c r="H156" i="33"/>
  <c r="C156" i="33"/>
  <c r="H155" i="33"/>
  <c r="C155" i="33"/>
  <c r="H154" i="33"/>
  <c r="C154" i="33"/>
  <c r="H153" i="33"/>
  <c r="C153" i="33"/>
  <c r="H152" i="33"/>
  <c r="C152" i="33"/>
  <c r="H151" i="33"/>
  <c r="F151" i="33"/>
  <c r="C151" i="33"/>
  <c r="H150" i="33"/>
  <c r="C150" i="33"/>
  <c r="H149" i="33"/>
  <c r="C149" i="33"/>
  <c r="L148" i="33"/>
  <c r="K148" i="33"/>
  <c r="J148" i="33"/>
  <c r="I148" i="33"/>
  <c r="H148" i="33"/>
  <c r="G148" i="33"/>
  <c r="F148" i="33"/>
  <c r="E148" i="33"/>
  <c r="D148" i="33"/>
  <c r="C148" i="33"/>
  <c r="H147" i="33"/>
  <c r="C147" i="33"/>
  <c r="H146" i="33"/>
  <c r="C146" i="33"/>
  <c r="H145" i="33"/>
  <c r="C145" i="33"/>
  <c r="H144" i="33"/>
  <c r="C144" i="33"/>
  <c r="H143" i="33"/>
  <c r="C143" i="33"/>
  <c r="H142" i="33"/>
  <c r="C142" i="33"/>
  <c r="L141" i="33"/>
  <c r="K141" i="33"/>
  <c r="J141" i="33"/>
  <c r="I141" i="33"/>
  <c r="H141" i="33"/>
  <c r="G141" i="33"/>
  <c r="F141" i="33"/>
  <c r="E141" i="33"/>
  <c r="D141" i="33"/>
  <c r="C141" i="33"/>
  <c r="H140" i="33"/>
  <c r="C140" i="33"/>
  <c r="H139" i="33"/>
  <c r="C139" i="33"/>
  <c r="L138" i="33"/>
  <c r="K138" i="33"/>
  <c r="J138" i="33"/>
  <c r="I138" i="33"/>
  <c r="H138" i="33"/>
  <c r="G138" i="33"/>
  <c r="F138" i="33"/>
  <c r="E138" i="33"/>
  <c r="D138" i="33"/>
  <c r="C138" i="33"/>
  <c r="H137" i="33"/>
  <c r="C137" i="33"/>
  <c r="H136" i="33"/>
  <c r="C136" i="33"/>
  <c r="H135" i="33"/>
  <c r="C135" i="33"/>
  <c r="H134" i="33"/>
  <c r="C134" i="33"/>
  <c r="L133" i="33"/>
  <c r="K133" i="33"/>
  <c r="J133" i="33"/>
  <c r="I133" i="33"/>
  <c r="H133" i="33"/>
  <c r="G133" i="33"/>
  <c r="F133" i="33"/>
  <c r="E133" i="33"/>
  <c r="D133" i="33"/>
  <c r="C133" i="33"/>
  <c r="H132" i="33"/>
  <c r="C132" i="33"/>
  <c r="H131" i="33"/>
  <c r="C131" i="33"/>
  <c r="H130" i="33"/>
  <c r="C130" i="33"/>
  <c r="L129" i="33"/>
  <c r="K129" i="33"/>
  <c r="J129" i="33"/>
  <c r="I129" i="33"/>
  <c r="H129" i="33"/>
  <c r="G129" i="33"/>
  <c r="F129" i="33"/>
  <c r="E129" i="33"/>
  <c r="D129" i="33"/>
  <c r="C129" i="33"/>
  <c r="L128" i="33"/>
  <c r="K128" i="33"/>
  <c r="J128" i="33"/>
  <c r="I128" i="33"/>
  <c r="H128" i="33"/>
  <c r="G128" i="33"/>
  <c r="F128" i="33"/>
  <c r="E128" i="33"/>
  <c r="D128" i="33"/>
  <c r="C128" i="33"/>
  <c r="H127" i="33"/>
  <c r="C127" i="33"/>
  <c r="L126" i="33"/>
  <c r="K126" i="33"/>
  <c r="J126" i="33"/>
  <c r="I126" i="33"/>
  <c r="H126" i="33"/>
  <c r="G126" i="33"/>
  <c r="F126" i="33"/>
  <c r="E126" i="33"/>
  <c r="D126" i="33"/>
  <c r="C126" i="33"/>
  <c r="H125" i="33"/>
  <c r="C125" i="33"/>
  <c r="H124" i="33"/>
  <c r="C124" i="33"/>
  <c r="H123" i="33"/>
  <c r="C123" i="33"/>
  <c r="H122" i="33"/>
  <c r="C122" i="33"/>
  <c r="H121" i="33"/>
  <c r="C121" i="33"/>
  <c r="L120" i="33"/>
  <c r="K120" i="33"/>
  <c r="J120" i="33"/>
  <c r="I120" i="33"/>
  <c r="H120" i="33"/>
  <c r="G120" i="33"/>
  <c r="F120" i="33"/>
  <c r="E120" i="33"/>
  <c r="D120" i="33"/>
  <c r="C120" i="33"/>
  <c r="H119" i="33"/>
  <c r="C119" i="33"/>
  <c r="H118" i="33"/>
  <c r="C118" i="33"/>
  <c r="H117" i="33"/>
  <c r="C117" i="33"/>
  <c r="H116" i="33"/>
  <c r="C116" i="33"/>
  <c r="H115" i="33"/>
  <c r="C115" i="33"/>
  <c r="L114" i="33"/>
  <c r="K114" i="33"/>
  <c r="J114" i="33"/>
  <c r="I114" i="33"/>
  <c r="H114" i="33"/>
  <c r="G114" i="33"/>
  <c r="F114" i="33"/>
  <c r="E114" i="33"/>
  <c r="D114" i="33"/>
  <c r="C114" i="33"/>
  <c r="H113" i="33"/>
  <c r="C113" i="33"/>
  <c r="H112" i="33"/>
  <c r="C112" i="33"/>
  <c r="H111" i="33"/>
  <c r="C111" i="33"/>
  <c r="L110" i="33"/>
  <c r="K110" i="33"/>
  <c r="J110" i="33"/>
  <c r="I110" i="33"/>
  <c r="H110" i="33"/>
  <c r="G110" i="33"/>
  <c r="F110" i="33"/>
  <c r="E110" i="33"/>
  <c r="D110" i="33"/>
  <c r="C110" i="33"/>
  <c r="H109" i="33"/>
  <c r="C109" i="33"/>
  <c r="H108" i="33"/>
  <c r="C108" i="33"/>
  <c r="H107" i="33"/>
  <c r="C107" i="33"/>
  <c r="H106" i="33"/>
  <c r="C106" i="33"/>
  <c r="I105" i="33"/>
  <c r="H105" i="33"/>
  <c r="C105" i="33"/>
  <c r="H104" i="33"/>
  <c r="C104" i="33"/>
  <c r="H103" i="33"/>
  <c r="C103" i="33"/>
  <c r="H102" i="33"/>
  <c r="C102" i="33"/>
  <c r="L101" i="33"/>
  <c r="K101" i="33"/>
  <c r="J101" i="33"/>
  <c r="I101" i="33"/>
  <c r="H101" i="33"/>
  <c r="G101" i="33"/>
  <c r="F101" i="33"/>
  <c r="E101" i="33"/>
  <c r="D101" i="33"/>
  <c r="C101" i="33"/>
  <c r="H100" i="33"/>
  <c r="C100" i="33"/>
  <c r="H99" i="33"/>
  <c r="C99" i="33"/>
  <c r="H98" i="33"/>
  <c r="C98" i="33"/>
  <c r="H97" i="33"/>
  <c r="C97" i="33"/>
  <c r="H96" i="33"/>
  <c r="C96" i="33"/>
  <c r="H95" i="33"/>
  <c r="C95" i="33"/>
  <c r="H94" i="33"/>
  <c r="C94" i="33"/>
  <c r="L93" i="33"/>
  <c r="K93" i="33"/>
  <c r="J93" i="33"/>
  <c r="I93" i="33"/>
  <c r="H93" i="33"/>
  <c r="G93" i="33"/>
  <c r="F93" i="33"/>
  <c r="E93" i="33"/>
  <c r="D93" i="33"/>
  <c r="C93" i="33"/>
  <c r="H92" i="33"/>
  <c r="C92" i="33"/>
  <c r="H91" i="33"/>
  <c r="C91" i="33"/>
  <c r="H90" i="33"/>
  <c r="C90" i="33"/>
  <c r="H89" i="33"/>
  <c r="C89" i="33"/>
  <c r="H88" i="33"/>
  <c r="C88" i="33"/>
  <c r="L87" i="33"/>
  <c r="K87" i="33"/>
  <c r="J87" i="33"/>
  <c r="I87" i="33"/>
  <c r="H87" i="33"/>
  <c r="G87" i="33"/>
  <c r="F87" i="33"/>
  <c r="E87" i="33"/>
  <c r="D87" i="33"/>
  <c r="C87" i="33"/>
  <c r="H86" i="33"/>
  <c r="C86" i="33"/>
  <c r="H85" i="33"/>
  <c r="C85" i="33"/>
  <c r="H84" i="33"/>
  <c r="C84" i="33"/>
  <c r="H83" i="33"/>
  <c r="C83" i="33"/>
  <c r="L82" i="33"/>
  <c r="K82" i="33"/>
  <c r="J82" i="33"/>
  <c r="I82" i="33"/>
  <c r="H82" i="33"/>
  <c r="G82" i="33"/>
  <c r="F82" i="33"/>
  <c r="E82" i="33"/>
  <c r="D82" i="33"/>
  <c r="C82" i="33"/>
  <c r="L81" i="33"/>
  <c r="K81" i="33"/>
  <c r="J81" i="33"/>
  <c r="I81" i="33"/>
  <c r="H81" i="33"/>
  <c r="G81" i="33"/>
  <c r="F81" i="33"/>
  <c r="E81" i="33"/>
  <c r="D81" i="33"/>
  <c r="C81" i="33"/>
  <c r="H80" i="33"/>
  <c r="C80" i="33"/>
  <c r="H79" i="33"/>
  <c r="C79" i="33"/>
  <c r="L78" i="33"/>
  <c r="K78" i="33"/>
  <c r="J78" i="33"/>
  <c r="I78" i="33"/>
  <c r="H78" i="33"/>
  <c r="G78" i="33"/>
  <c r="F78" i="33"/>
  <c r="E78" i="33"/>
  <c r="D78" i="33"/>
  <c r="C78" i="33"/>
  <c r="H77" i="33"/>
  <c r="C77" i="33"/>
  <c r="H76" i="33"/>
  <c r="C76" i="33"/>
  <c r="L75" i="33"/>
  <c r="K75" i="33"/>
  <c r="J75" i="33"/>
  <c r="I75" i="33"/>
  <c r="H75" i="33"/>
  <c r="G75" i="33"/>
  <c r="F75" i="33"/>
  <c r="E75" i="33"/>
  <c r="D75" i="33"/>
  <c r="C75" i="33"/>
  <c r="L74" i="33"/>
  <c r="K74" i="33"/>
  <c r="J74" i="33"/>
  <c r="I74" i="33"/>
  <c r="H74" i="33"/>
  <c r="G74" i="33"/>
  <c r="F74" i="33"/>
  <c r="E74" i="33"/>
  <c r="D74" i="33"/>
  <c r="C74" i="33"/>
  <c r="L73" i="33"/>
  <c r="K73" i="33"/>
  <c r="J73" i="33"/>
  <c r="I73" i="33"/>
  <c r="H73" i="33"/>
  <c r="G73" i="33"/>
  <c r="F73" i="33"/>
  <c r="E73" i="33"/>
  <c r="D73" i="33"/>
  <c r="C73" i="33"/>
  <c r="H72" i="33"/>
  <c r="C72" i="33"/>
  <c r="H71" i="33"/>
  <c r="C71" i="33"/>
  <c r="H70" i="33"/>
  <c r="C70" i="33"/>
  <c r="H69" i="33"/>
  <c r="C69" i="33"/>
  <c r="L68" i="33"/>
  <c r="K68" i="33"/>
  <c r="J68" i="33"/>
  <c r="I68" i="33"/>
  <c r="H68" i="33"/>
  <c r="G68" i="33"/>
  <c r="F68" i="33"/>
  <c r="E68" i="33"/>
  <c r="D68" i="33"/>
  <c r="C68" i="33"/>
  <c r="H67" i="33"/>
  <c r="C67" i="33"/>
  <c r="L66" i="33"/>
  <c r="K66" i="33"/>
  <c r="J66" i="33"/>
  <c r="I66" i="33"/>
  <c r="H66" i="33"/>
  <c r="G66" i="33"/>
  <c r="F66" i="33"/>
  <c r="E66" i="33"/>
  <c r="D66" i="33"/>
  <c r="C66" i="33"/>
  <c r="H65" i="33"/>
  <c r="C65" i="33"/>
  <c r="H64" i="33"/>
  <c r="C64" i="33"/>
  <c r="H63" i="33"/>
  <c r="C63" i="33"/>
  <c r="H62" i="33"/>
  <c r="C62" i="33"/>
  <c r="H61" i="33"/>
  <c r="C61" i="33"/>
  <c r="H60" i="33"/>
  <c r="C60" i="33"/>
  <c r="H59" i="33"/>
  <c r="C59" i="33"/>
  <c r="H58" i="33"/>
  <c r="C58" i="33"/>
  <c r="L57" i="33"/>
  <c r="K57" i="33"/>
  <c r="J57" i="33"/>
  <c r="I57" i="33"/>
  <c r="H57" i="33"/>
  <c r="G57" i="33"/>
  <c r="F57" i="33"/>
  <c r="E57" i="33"/>
  <c r="D57" i="33"/>
  <c r="C57" i="33"/>
  <c r="H56" i="33"/>
  <c r="C56" i="33"/>
  <c r="H55" i="33"/>
  <c r="C55" i="33"/>
  <c r="L54" i="33"/>
  <c r="K54" i="33"/>
  <c r="J54" i="33"/>
  <c r="I54" i="33"/>
  <c r="H54" i="33"/>
  <c r="G54" i="33"/>
  <c r="F54" i="33"/>
  <c r="E54" i="33"/>
  <c r="D54" i="33"/>
  <c r="C54" i="33"/>
  <c r="L53" i="33"/>
  <c r="K53" i="33"/>
  <c r="J53" i="33"/>
  <c r="I53" i="33"/>
  <c r="H53" i="33"/>
  <c r="G53" i="33"/>
  <c r="F53" i="33"/>
  <c r="E53" i="33"/>
  <c r="D53" i="33"/>
  <c r="C53" i="33" s="1"/>
  <c r="L52" i="33"/>
  <c r="L298" i="33" s="1"/>
  <c r="K52" i="33"/>
  <c r="K298" i="33" s="1"/>
  <c r="J52" i="33"/>
  <c r="J298" i="33" s="1"/>
  <c r="I52" i="33"/>
  <c r="I298" i="33" s="1"/>
  <c r="H52" i="33"/>
  <c r="G52" i="33"/>
  <c r="G298" i="33" s="1"/>
  <c r="F52" i="33"/>
  <c r="F298" i="33" s="1"/>
  <c r="E52" i="33"/>
  <c r="E298" i="33" s="1"/>
  <c r="D52" i="33"/>
  <c r="D298" i="33" s="1"/>
  <c r="L51" i="33"/>
  <c r="K51" i="33"/>
  <c r="J51" i="33"/>
  <c r="I51" i="33"/>
  <c r="H51" i="33"/>
  <c r="G51" i="33"/>
  <c r="F51" i="33"/>
  <c r="E51" i="33"/>
  <c r="D51" i="33"/>
  <c r="C51" i="33" s="1"/>
  <c r="L50" i="33"/>
  <c r="K50" i="33"/>
  <c r="J50" i="33"/>
  <c r="J300" i="33" s="1"/>
  <c r="I50" i="33"/>
  <c r="I300" i="33" s="1"/>
  <c r="H50" i="33"/>
  <c r="G50" i="33"/>
  <c r="F50" i="33"/>
  <c r="E50" i="33"/>
  <c r="E300" i="33" s="1"/>
  <c r="D50" i="33"/>
  <c r="L49" i="33"/>
  <c r="K49" i="33"/>
  <c r="J49" i="33"/>
  <c r="I49" i="33"/>
  <c r="H49" i="33"/>
  <c r="G49" i="33"/>
  <c r="F49" i="33"/>
  <c r="E49" i="33"/>
  <c r="D49" i="33"/>
  <c r="C49" i="33" s="1"/>
  <c r="H46" i="33"/>
  <c r="C46" i="33"/>
  <c r="H45" i="33"/>
  <c r="C45" i="33"/>
  <c r="L44" i="33"/>
  <c r="L300" i="33" s="1"/>
  <c r="G44" i="33"/>
  <c r="G300" i="33" s="1"/>
  <c r="H43" i="33"/>
  <c r="C43" i="33"/>
  <c r="I42" i="33"/>
  <c r="H42" i="33" s="1"/>
  <c r="D42" i="33"/>
  <c r="C42" i="33" s="1"/>
  <c r="H41" i="33"/>
  <c r="C41" i="33"/>
  <c r="H40" i="33"/>
  <c r="C40" i="33"/>
  <c r="H39" i="33"/>
  <c r="C39" i="33"/>
  <c r="H38" i="33"/>
  <c r="C38" i="33"/>
  <c r="K37" i="33"/>
  <c r="H37" i="33" s="1"/>
  <c r="F37" i="33"/>
  <c r="C37" i="33" s="1"/>
  <c r="H36" i="33"/>
  <c r="C36" i="33"/>
  <c r="H35" i="33"/>
  <c r="C35" i="33"/>
  <c r="K34" i="33"/>
  <c r="H34" i="33" s="1"/>
  <c r="F34" i="33"/>
  <c r="C34" i="33" s="1"/>
  <c r="H33" i="33"/>
  <c r="C33" i="33"/>
  <c r="K32" i="33"/>
  <c r="H32" i="33" s="1"/>
  <c r="F32" i="33"/>
  <c r="C32" i="33" s="1"/>
  <c r="H31" i="33"/>
  <c r="C31" i="33"/>
  <c r="H30" i="33"/>
  <c r="C30" i="33"/>
  <c r="H29" i="33"/>
  <c r="C29" i="33"/>
  <c r="K28" i="33"/>
  <c r="H28" i="33" s="1"/>
  <c r="F28" i="33"/>
  <c r="C28" i="33" s="1"/>
  <c r="K27" i="33"/>
  <c r="K300" i="33" s="1"/>
  <c r="F27" i="33"/>
  <c r="F300" i="33" s="1"/>
  <c r="H26" i="33"/>
  <c r="C26" i="33"/>
  <c r="J25" i="33"/>
  <c r="J21" i="33" s="1"/>
  <c r="I25" i="33"/>
  <c r="H25" i="33"/>
  <c r="H24" i="33"/>
  <c r="C24" i="33"/>
  <c r="H23" i="33"/>
  <c r="C23" i="33"/>
  <c r="L22" i="33"/>
  <c r="L303" i="33" s="1"/>
  <c r="L302" i="33" s="1"/>
  <c r="K22" i="33"/>
  <c r="K303" i="33" s="1"/>
  <c r="K302" i="33" s="1"/>
  <c r="J22" i="33"/>
  <c r="J303" i="33" s="1"/>
  <c r="J302" i="33" s="1"/>
  <c r="I22" i="33"/>
  <c r="I303" i="33" s="1"/>
  <c r="I302" i="33" s="1"/>
  <c r="G22" i="33"/>
  <c r="G303" i="33" s="1"/>
  <c r="G302" i="33" s="1"/>
  <c r="F22" i="33"/>
  <c r="F303" i="33" s="1"/>
  <c r="F302" i="33" s="1"/>
  <c r="E22" i="33"/>
  <c r="E303" i="33" s="1"/>
  <c r="E302" i="33" s="1"/>
  <c r="D22" i="33"/>
  <c r="D303" i="33" s="1"/>
  <c r="D302" i="33" s="1"/>
  <c r="C22" i="33"/>
  <c r="C303" i="33" s="1"/>
  <c r="C302" i="33" s="1"/>
  <c r="K21" i="33"/>
  <c r="I21" i="33"/>
  <c r="G21" i="33"/>
  <c r="E21" i="33"/>
  <c r="C303" i="47" l="1"/>
  <c r="C302" i="47" s="1"/>
  <c r="I283" i="47"/>
  <c r="H284" i="47"/>
  <c r="H274" i="47"/>
  <c r="K266" i="47"/>
  <c r="K298" i="47" s="1"/>
  <c r="I266" i="47"/>
  <c r="H267" i="47"/>
  <c r="F266" i="47"/>
  <c r="F298" i="47" s="1"/>
  <c r="H257" i="47"/>
  <c r="H250" i="47"/>
  <c r="K231" i="47"/>
  <c r="I231" i="47"/>
  <c r="H232" i="47"/>
  <c r="F231" i="47"/>
  <c r="C232" i="47"/>
  <c r="H227" i="47"/>
  <c r="C227" i="47"/>
  <c r="F192" i="47"/>
  <c r="F191" i="47" s="1"/>
  <c r="C193" i="47"/>
  <c r="D192" i="47"/>
  <c r="H303" i="47"/>
  <c r="H302" i="47" s="1"/>
  <c r="L266" i="47"/>
  <c r="L298" i="47" s="1"/>
  <c r="J266" i="47"/>
  <c r="J298" i="47" s="1"/>
  <c r="G266" i="47"/>
  <c r="G298" i="47" s="1"/>
  <c r="E266" i="47"/>
  <c r="E298" i="47" s="1"/>
  <c r="L231" i="47"/>
  <c r="J231" i="47"/>
  <c r="G231" i="47"/>
  <c r="E231" i="47"/>
  <c r="L192" i="47"/>
  <c r="L191" i="47" s="1"/>
  <c r="J192" i="47"/>
  <c r="J191" i="47" s="1"/>
  <c r="H286" i="47"/>
  <c r="D284" i="47"/>
  <c r="H275" i="47"/>
  <c r="D274" i="47"/>
  <c r="C274" i="47" s="1"/>
  <c r="H270" i="47"/>
  <c r="D267" i="47"/>
  <c r="H258" i="47"/>
  <c r="D257" i="47"/>
  <c r="C257" i="47" s="1"/>
  <c r="H251" i="47"/>
  <c r="D250" i="47"/>
  <c r="C250" i="47" s="1"/>
  <c r="H234" i="47"/>
  <c r="H229" i="47"/>
  <c r="C213" i="47"/>
  <c r="K201" i="47"/>
  <c r="I201" i="47"/>
  <c r="G201" i="47"/>
  <c r="E201" i="47"/>
  <c r="C201" i="47" s="1"/>
  <c r="K192" i="47"/>
  <c r="K191" i="47" s="1"/>
  <c r="I192" i="47"/>
  <c r="G192" i="47"/>
  <c r="G191" i="47" s="1"/>
  <c r="E192" i="47"/>
  <c r="E191" i="47" s="1"/>
  <c r="H193" i="47"/>
  <c r="H188" i="47"/>
  <c r="K184" i="47"/>
  <c r="I184" i="47"/>
  <c r="F184" i="47"/>
  <c r="I170" i="47"/>
  <c r="H170" i="47" s="1"/>
  <c r="H171" i="47"/>
  <c r="H162" i="47"/>
  <c r="L73" i="47"/>
  <c r="J73" i="47"/>
  <c r="G73" i="47"/>
  <c r="E73" i="47"/>
  <c r="C52" i="47"/>
  <c r="C234" i="47"/>
  <c r="C229" i="47"/>
  <c r="H202" i="47"/>
  <c r="C202" i="47"/>
  <c r="H195" i="47"/>
  <c r="C195" i="47"/>
  <c r="L184" i="47"/>
  <c r="L51" i="47" s="1"/>
  <c r="L50" i="47" s="1"/>
  <c r="J184" i="47"/>
  <c r="G184" i="47"/>
  <c r="G51" i="47" s="1"/>
  <c r="G50" i="47" s="1"/>
  <c r="E184" i="47"/>
  <c r="H128" i="47"/>
  <c r="K73" i="47"/>
  <c r="K51" i="47" s="1"/>
  <c r="K50" i="47" s="1"/>
  <c r="I73" i="47"/>
  <c r="H73" i="47" s="1"/>
  <c r="F73" i="47"/>
  <c r="F51" i="47" s="1"/>
  <c r="F50" i="47" s="1"/>
  <c r="J51" i="47"/>
  <c r="J50" i="47" s="1"/>
  <c r="E51" i="47"/>
  <c r="E50" i="47" s="1"/>
  <c r="H189" i="47"/>
  <c r="D188" i="47"/>
  <c r="C188" i="47" s="1"/>
  <c r="H185" i="47"/>
  <c r="D184" i="47"/>
  <c r="C184" i="47" s="1"/>
  <c r="H172" i="47"/>
  <c r="D171" i="47"/>
  <c r="H163" i="47"/>
  <c r="D162" i="47"/>
  <c r="C162" i="47" s="1"/>
  <c r="H138" i="47"/>
  <c r="D128" i="47"/>
  <c r="C128" i="47" s="1"/>
  <c r="H74" i="47"/>
  <c r="C53" i="47"/>
  <c r="I52" i="47"/>
  <c r="H27" i="47"/>
  <c r="C27" i="47"/>
  <c r="C74" i="47"/>
  <c r="K300" i="46"/>
  <c r="D300" i="46"/>
  <c r="C300" i="46" s="1"/>
  <c r="I53" i="46"/>
  <c r="C298" i="46"/>
  <c r="E298" i="46"/>
  <c r="G298" i="46"/>
  <c r="K298" i="46"/>
  <c r="D298" i="46"/>
  <c r="F298" i="46"/>
  <c r="J298" i="46"/>
  <c r="L298" i="46"/>
  <c r="D300" i="45"/>
  <c r="C300" i="45" s="1"/>
  <c r="J300" i="45"/>
  <c r="D298" i="45"/>
  <c r="F298" i="45"/>
  <c r="K298" i="45"/>
  <c r="H22" i="45"/>
  <c r="H303" i="45" s="1"/>
  <c r="H302" i="45" s="1"/>
  <c r="C27" i="45"/>
  <c r="H27" i="45"/>
  <c r="C298" i="45"/>
  <c r="E298" i="45"/>
  <c r="G298" i="45"/>
  <c r="J298" i="45"/>
  <c r="L298" i="45"/>
  <c r="I68" i="45"/>
  <c r="D300" i="44"/>
  <c r="C300" i="44" s="1"/>
  <c r="D298" i="44"/>
  <c r="F298" i="44"/>
  <c r="H298" i="44"/>
  <c r="K298" i="44"/>
  <c r="H22" i="44"/>
  <c r="H303" i="44" s="1"/>
  <c r="H302" i="44" s="1"/>
  <c r="C27" i="44"/>
  <c r="H27" i="44"/>
  <c r="I300" i="44"/>
  <c r="H300" i="44" s="1"/>
  <c r="C298" i="44"/>
  <c r="E298" i="44"/>
  <c r="G298" i="44"/>
  <c r="J298" i="44"/>
  <c r="L298" i="44"/>
  <c r="I298" i="44"/>
  <c r="H22" i="43"/>
  <c r="H303" i="43" s="1"/>
  <c r="H302" i="43" s="1"/>
  <c r="C27" i="43"/>
  <c r="H27" i="43"/>
  <c r="L300" i="43"/>
  <c r="H44" i="43"/>
  <c r="D300" i="43"/>
  <c r="J300" i="43"/>
  <c r="H298" i="43"/>
  <c r="C44" i="43"/>
  <c r="G300" i="43"/>
  <c r="I300" i="43"/>
  <c r="H300" i="43" s="1"/>
  <c r="C298" i="43"/>
  <c r="I298" i="43"/>
  <c r="C50" i="43"/>
  <c r="C300" i="42"/>
  <c r="H298" i="42"/>
  <c r="C298" i="42"/>
  <c r="I298" i="42"/>
  <c r="I300" i="42"/>
  <c r="H300" i="42" s="1"/>
  <c r="I303" i="42"/>
  <c r="I302" i="42" s="1"/>
  <c r="H298" i="41"/>
  <c r="D303" i="41"/>
  <c r="D302" i="41" s="1"/>
  <c r="C22" i="41"/>
  <c r="C303" i="41" s="1"/>
  <c r="C302" i="41" s="1"/>
  <c r="C298" i="41"/>
  <c r="I298" i="41"/>
  <c r="I300" i="41"/>
  <c r="H300" i="41" s="1"/>
  <c r="C300" i="40"/>
  <c r="H300" i="40"/>
  <c r="H298" i="40"/>
  <c r="C44" i="40"/>
  <c r="H44" i="40"/>
  <c r="C50" i="40"/>
  <c r="C295" i="40"/>
  <c r="C298" i="40" s="1"/>
  <c r="C22" i="40"/>
  <c r="I300" i="39"/>
  <c r="H298" i="39"/>
  <c r="D300" i="39"/>
  <c r="C300" i="39" s="1"/>
  <c r="J300" i="39"/>
  <c r="C298" i="39"/>
  <c r="I298" i="39"/>
  <c r="H22" i="38"/>
  <c r="H303" i="38" s="1"/>
  <c r="H302" i="38" s="1"/>
  <c r="C27" i="38"/>
  <c r="H27" i="38"/>
  <c r="C44" i="38"/>
  <c r="H44" i="38"/>
  <c r="D300" i="38"/>
  <c r="C300" i="38" s="1"/>
  <c r="H298" i="38"/>
  <c r="C298" i="38"/>
  <c r="I298" i="38"/>
  <c r="I300" i="38"/>
  <c r="H300" i="38" s="1"/>
  <c r="C300" i="37"/>
  <c r="H300" i="37"/>
  <c r="F21" i="37"/>
  <c r="C21" i="37" s="1"/>
  <c r="H22" i="37"/>
  <c r="H303" i="37" s="1"/>
  <c r="H302" i="37" s="1"/>
  <c r="C27" i="37"/>
  <c r="H27" i="37"/>
  <c r="H50" i="37"/>
  <c r="H52" i="37"/>
  <c r="H298" i="37" s="1"/>
  <c r="C300" i="36"/>
  <c r="H298" i="36"/>
  <c r="C298" i="36"/>
  <c r="I298" i="36"/>
  <c r="I300" i="36"/>
  <c r="H300" i="36" s="1"/>
  <c r="C22" i="36"/>
  <c r="C303" i="36" s="1"/>
  <c r="C302" i="36" s="1"/>
  <c r="I300" i="35"/>
  <c r="D298" i="35"/>
  <c r="F298" i="35"/>
  <c r="H298" i="35"/>
  <c r="K298" i="35"/>
  <c r="H22" i="35"/>
  <c r="H303" i="35" s="1"/>
  <c r="H302" i="35" s="1"/>
  <c r="C27" i="35"/>
  <c r="H27" i="35"/>
  <c r="D300" i="35"/>
  <c r="C300" i="35" s="1"/>
  <c r="J300" i="35"/>
  <c r="C298" i="35"/>
  <c r="E298" i="35"/>
  <c r="G298" i="35"/>
  <c r="J298" i="35"/>
  <c r="L298" i="35"/>
  <c r="I298" i="35"/>
  <c r="C300" i="34"/>
  <c r="H298" i="34"/>
  <c r="H300" i="34"/>
  <c r="C298" i="34"/>
  <c r="C27" i="34"/>
  <c r="H44" i="34"/>
  <c r="C50" i="34"/>
  <c r="I298" i="34"/>
  <c r="C22" i="34"/>
  <c r="C303" i="34" s="1"/>
  <c r="C302" i="34" s="1"/>
  <c r="H300" i="33"/>
  <c r="F21" i="33"/>
  <c r="L21" i="33"/>
  <c r="H21" i="33" s="1"/>
  <c r="H22" i="33"/>
  <c r="H303" i="33" s="1"/>
  <c r="H302" i="33" s="1"/>
  <c r="D25" i="33"/>
  <c r="C27" i="33"/>
  <c r="H27" i="33"/>
  <c r="C44" i="33"/>
  <c r="H44" i="33"/>
  <c r="C50" i="33"/>
  <c r="C52" i="33"/>
  <c r="C298" i="33" s="1"/>
  <c r="G49" i="47" l="1"/>
  <c r="G300" i="47"/>
  <c r="L49" i="47"/>
  <c r="L300" i="47"/>
  <c r="F49" i="47"/>
  <c r="F300" i="47"/>
  <c r="K49" i="47"/>
  <c r="K300" i="47"/>
  <c r="H52" i="47"/>
  <c r="I51" i="47"/>
  <c r="H184" i="47"/>
  <c r="I191" i="47"/>
  <c r="H191" i="47" s="1"/>
  <c r="H192" i="47"/>
  <c r="H201" i="47"/>
  <c r="C192" i="47"/>
  <c r="D231" i="47"/>
  <c r="C231" i="47" s="1"/>
  <c r="H231" i="47"/>
  <c r="H266" i="47"/>
  <c r="C171" i="47"/>
  <c r="D170" i="47"/>
  <c r="C170" i="47" s="1"/>
  <c r="E49" i="47"/>
  <c r="E300" i="47"/>
  <c r="J25" i="47"/>
  <c r="J21" i="47" s="1"/>
  <c r="J49" i="47"/>
  <c r="J300" i="47"/>
  <c r="D73" i="47"/>
  <c r="C267" i="47"/>
  <c r="D266" i="47"/>
  <c r="C266" i="47" s="1"/>
  <c r="C284" i="47"/>
  <c r="D283" i="47"/>
  <c r="I298" i="47"/>
  <c r="H283" i="47"/>
  <c r="H298" i="47" s="1"/>
  <c r="H53" i="46"/>
  <c r="I52" i="46"/>
  <c r="I66" i="45"/>
  <c r="H68" i="45"/>
  <c r="C300" i="43"/>
  <c r="C303" i="40"/>
  <c r="C302" i="40" s="1"/>
  <c r="H300" i="39"/>
  <c r="H300" i="35"/>
  <c r="C25" i="33"/>
  <c r="D21" i="33"/>
  <c r="C21" i="33" s="1"/>
  <c r="D300" i="33"/>
  <c r="C300" i="33" s="1"/>
  <c r="D191" i="47" l="1"/>
  <c r="C191" i="47" s="1"/>
  <c r="H51" i="47"/>
  <c r="I50" i="47"/>
  <c r="C283" i="47"/>
  <c r="D298" i="47"/>
  <c r="C73" i="47"/>
  <c r="D51" i="47"/>
  <c r="I51" i="46"/>
  <c r="H52" i="46"/>
  <c r="H298" i="46" s="1"/>
  <c r="I298" i="46"/>
  <c r="H66" i="45"/>
  <c r="I52" i="45"/>
  <c r="D50" i="47" l="1"/>
  <c r="C51" i="47"/>
  <c r="C298" i="47"/>
  <c r="H50" i="47"/>
  <c r="I25" i="47"/>
  <c r="I49" i="47"/>
  <c r="H49" i="47" s="1"/>
  <c r="I300" i="47"/>
  <c r="H300" i="47" s="1"/>
  <c r="I50" i="46"/>
  <c r="H51" i="46"/>
  <c r="I51" i="45"/>
  <c r="H52" i="45"/>
  <c r="H298" i="45" s="1"/>
  <c r="I298" i="45"/>
  <c r="I21" i="47" l="1"/>
  <c r="H21" i="47" s="1"/>
  <c r="H25" i="47"/>
  <c r="D49" i="47"/>
  <c r="C49" i="47" s="1"/>
  <c r="D25" i="47"/>
  <c r="C50" i="47"/>
  <c r="D300" i="47"/>
  <c r="C300" i="47" s="1"/>
  <c r="I49" i="46"/>
  <c r="H50" i="46"/>
  <c r="I50" i="45"/>
  <c r="H51" i="45"/>
  <c r="C25" i="47" l="1"/>
  <c r="D21" i="47"/>
  <c r="C21" i="47" s="1"/>
  <c r="H49" i="46"/>
  <c r="I25" i="46"/>
  <c r="I49" i="45"/>
  <c r="H49" i="45" s="1"/>
  <c r="I25" i="45"/>
  <c r="H50" i="45"/>
  <c r="H25" i="46" l="1"/>
  <c r="I21" i="46"/>
  <c r="H21" i="46" s="1"/>
  <c r="I300" i="46"/>
  <c r="H300" i="46" s="1"/>
  <c r="H25" i="45"/>
  <c r="I21" i="45"/>
  <c r="H21" i="45" s="1"/>
  <c r="I300" i="45"/>
  <c r="H300" i="45" s="1"/>
  <c r="H315" i="32" l="1"/>
  <c r="C315" i="32"/>
  <c r="H313" i="32"/>
  <c r="C313" i="32"/>
  <c r="H311" i="32"/>
  <c r="C311" i="32"/>
  <c r="H310" i="32"/>
  <c r="C310" i="32"/>
  <c r="H309" i="32"/>
  <c r="C309" i="32"/>
  <c r="H308" i="32"/>
  <c r="C308" i="32"/>
  <c r="H307" i="32"/>
  <c r="C307" i="32"/>
  <c r="H306" i="32"/>
  <c r="C306" i="32"/>
  <c r="L305" i="32"/>
  <c r="K305" i="32"/>
  <c r="J305" i="32"/>
  <c r="I305" i="32"/>
  <c r="H305" i="32"/>
  <c r="G305" i="32"/>
  <c r="F305" i="32"/>
  <c r="E305" i="32"/>
  <c r="D305" i="32"/>
  <c r="C305" i="32"/>
  <c r="H297" i="32"/>
  <c r="C297" i="32"/>
  <c r="H296" i="32"/>
  <c r="C296" i="32"/>
  <c r="L295" i="32"/>
  <c r="L298" i="32" s="1"/>
  <c r="K295" i="32"/>
  <c r="K298" i="32" s="1"/>
  <c r="J295" i="32"/>
  <c r="J298" i="32" s="1"/>
  <c r="I295" i="32"/>
  <c r="I298" i="32" s="1"/>
  <c r="H295" i="32"/>
  <c r="G295" i="32"/>
  <c r="G298" i="32" s="1"/>
  <c r="F295" i="32"/>
  <c r="F298" i="32" s="1"/>
  <c r="E295" i="32"/>
  <c r="E298" i="32" s="1"/>
  <c r="D295" i="32"/>
  <c r="D298" i="32" s="1"/>
  <c r="H294" i="32"/>
  <c r="C294" i="32"/>
  <c r="H293" i="32"/>
  <c r="C293" i="32"/>
  <c r="H292" i="32"/>
  <c r="C292" i="32"/>
  <c r="H291" i="32"/>
  <c r="C291" i="32"/>
  <c r="L290" i="32"/>
  <c r="K290" i="32"/>
  <c r="J290" i="32"/>
  <c r="I290" i="32"/>
  <c r="H290" i="32" s="1"/>
  <c r="G290" i="32"/>
  <c r="F290" i="32"/>
  <c r="E290" i="32"/>
  <c r="D290" i="32"/>
  <c r="C290" i="32"/>
  <c r="H289" i="32"/>
  <c r="C289" i="32"/>
  <c r="H288" i="32"/>
  <c r="C288" i="32"/>
  <c r="H287" i="32"/>
  <c r="C287" i="32"/>
  <c r="L286" i="32"/>
  <c r="K286" i="32"/>
  <c r="J286" i="32"/>
  <c r="I286" i="32"/>
  <c r="H286" i="32" s="1"/>
  <c r="G286" i="32"/>
  <c r="F286" i="32"/>
  <c r="E286" i="32"/>
  <c r="D286" i="32"/>
  <c r="C286" i="32"/>
  <c r="H285" i="32"/>
  <c r="C285" i="32"/>
  <c r="L284" i="32"/>
  <c r="K284" i="32"/>
  <c r="J284" i="32"/>
  <c r="I284" i="32"/>
  <c r="H284" i="32" s="1"/>
  <c r="G284" i="32"/>
  <c r="F284" i="32"/>
  <c r="E284" i="32"/>
  <c r="D284" i="32"/>
  <c r="C284" i="32"/>
  <c r="L283" i="32"/>
  <c r="K283" i="32"/>
  <c r="J283" i="32"/>
  <c r="I283" i="32"/>
  <c r="H283" i="32" s="1"/>
  <c r="G283" i="32"/>
  <c r="F283" i="32"/>
  <c r="E283" i="32"/>
  <c r="D283" i="32"/>
  <c r="C283" i="32"/>
  <c r="H282" i="32"/>
  <c r="C282" i="32"/>
  <c r="H281" i="32"/>
  <c r="C281" i="32"/>
  <c r="H280" i="32"/>
  <c r="C280" i="32"/>
  <c r="L279" i="32"/>
  <c r="K279" i="32"/>
  <c r="J279" i="32"/>
  <c r="I279" i="32"/>
  <c r="H279" i="32" s="1"/>
  <c r="G279" i="32"/>
  <c r="F279" i="32"/>
  <c r="E279" i="32"/>
  <c r="D279" i="32"/>
  <c r="C279" i="32"/>
  <c r="H278" i="32"/>
  <c r="C278" i="32"/>
  <c r="H277" i="32"/>
  <c r="C277" i="32"/>
  <c r="H276" i="32"/>
  <c r="C276" i="32"/>
  <c r="L275" i="32"/>
  <c r="K275" i="32"/>
  <c r="J275" i="32"/>
  <c r="I275" i="32"/>
  <c r="H275" i="32" s="1"/>
  <c r="G275" i="32"/>
  <c r="F275" i="32"/>
  <c r="E275" i="32"/>
  <c r="D275" i="32"/>
  <c r="C275" i="32"/>
  <c r="L274" i="32"/>
  <c r="K274" i="32"/>
  <c r="J274" i="32"/>
  <c r="I274" i="32"/>
  <c r="H274" i="32" s="1"/>
  <c r="G274" i="32"/>
  <c r="F274" i="32"/>
  <c r="E274" i="32"/>
  <c r="D274" i="32"/>
  <c r="C274" i="32"/>
  <c r="H273" i="32"/>
  <c r="C273" i="32"/>
  <c r="H272" i="32"/>
  <c r="C272" i="32"/>
  <c r="H271" i="32"/>
  <c r="C271" i="32"/>
  <c r="L270" i="32"/>
  <c r="K270" i="32"/>
  <c r="J270" i="32"/>
  <c r="I270" i="32"/>
  <c r="H270" i="32" s="1"/>
  <c r="G270" i="32"/>
  <c r="F270" i="32"/>
  <c r="E270" i="32"/>
  <c r="D270" i="32"/>
  <c r="C270" i="32"/>
  <c r="H269" i="32"/>
  <c r="C269" i="32"/>
  <c r="H268" i="32"/>
  <c r="C268" i="32"/>
  <c r="L267" i="32"/>
  <c r="K267" i="32"/>
  <c r="J267" i="32"/>
  <c r="I267" i="32"/>
  <c r="H267" i="32" s="1"/>
  <c r="G267" i="32"/>
  <c r="F267" i="32"/>
  <c r="E267" i="32"/>
  <c r="D267" i="32"/>
  <c r="C267" i="32"/>
  <c r="L266" i="32"/>
  <c r="K266" i="32"/>
  <c r="J266" i="32"/>
  <c r="I266" i="32"/>
  <c r="H266" i="32" s="1"/>
  <c r="G266" i="32"/>
  <c r="F266" i="32"/>
  <c r="E266" i="32"/>
  <c r="D266" i="32"/>
  <c r="C266" i="32"/>
  <c r="H265" i="32"/>
  <c r="C265" i="32"/>
  <c r="H264" i="32"/>
  <c r="C264" i="32"/>
  <c r="H263" i="32"/>
  <c r="C263" i="32"/>
  <c r="L262" i="32"/>
  <c r="K262" i="32"/>
  <c r="J262" i="32"/>
  <c r="I262" i="32"/>
  <c r="H262" i="32" s="1"/>
  <c r="G262" i="32"/>
  <c r="F262" i="32"/>
  <c r="E262" i="32"/>
  <c r="D262" i="32"/>
  <c r="C262" i="32"/>
  <c r="H261" i="32"/>
  <c r="C261" i="32"/>
  <c r="H260" i="32"/>
  <c r="C260" i="32"/>
  <c r="H259" i="32"/>
  <c r="C259" i="32"/>
  <c r="L258" i="32"/>
  <c r="K258" i="32"/>
  <c r="J258" i="32"/>
  <c r="I258" i="32"/>
  <c r="H258" i="32" s="1"/>
  <c r="G258" i="32"/>
  <c r="F258" i="32"/>
  <c r="E258" i="32"/>
  <c r="D258" i="32"/>
  <c r="C258" i="32"/>
  <c r="L257" i="32"/>
  <c r="K257" i="32"/>
  <c r="J257" i="32"/>
  <c r="I257" i="32"/>
  <c r="H257" i="32" s="1"/>
  <c r="G257" i="32"/>
  <c r="F257" i="32"/>
  <c r="E257" i="32"/>
  <c r="D257" i="32"/>
  <c r="C257" i="32"/>
  <c r="H256" i="32"/>
  <c r="C256" i="32"/>
  <c r="H255" i="32"/>
  <c r="C255" i="32"/>
  <c r="H254" i="32"/>
  <c r="C254" i="32"/>
  <c r="H253" i="32"/>
  <c r="C253" i="32"/>
  <c r="H252" i="32"/>
  <c r="C252" i="32"/>
  <c r="L251" i="32"/>
  <c r="K251" i="32"/>
  <c r="J251" i="32"/>
  <c r="I251" i="32"/>
  <c r="H251" i="32" s="1"/>
  <c r="G251" i="32"/>
  <c r="F251" i="32"/>
  <c r="E251" i="32"/>
  <c r="D251" i="32"/>
  <c r="C251" i="32"/>
  <c r="L250" i="32"/>
  <c r="K250" i="32"/>
  <c r="J250" i="32"/>
  <c r="I250" i="32"/>
  <c r="H250" i="32" s="1"/>
  <c r="G250" i="32"/>
  <c r="F250" i="32"/>
  <c r="E250" i="32"/>
  <c r="D250" i="32"/>
  <c r="C250" i="32"/>
  <c r="H249" i="32"/>
  <c r="C249" i="32"/>
  <c r="H248" i="32"/>
  <c r="C248" i="32"/>
  <c r="H247" i="32"/>
  <c r="C247" i="32"/>
  <c r="H246" i="32"/>
  <c r="C246" i="32"/>
  <c r="L245" i="32"/>
  <c r="K245" i="32"/>
  <c r="J245" i="32"/>
  <c r="I245" i="32"/>
  <c r="H245" i="32" s="1"/>
  <c r="G245" i="32"/>
  <c r="F245" i="32"/>
  <c r="E245" i="32"/>
  <c r="D245" i="32"/>
  <c r="C245" i="32"/>
  <c r="H244" i="32"/>
  <c r="C244" i="32"/>
  <c r="H243" i="32"/>
  <c r="C243" i="32"/>
  <c r="H242" i="32"/>
  <c r="C242" i="32"/>
  <c r="H241" i="32"/>
  <c r="C241" i="32"/>
  <c r="H240" i="32"/>
  <c r="C240" i="32"/>
  <c r="H239" i="32"/>
  <c r="C239" i="32"/>
  <c r="H238" i="32"/>
  <c r="C238" i="32"/>
  <c r="L237" i="32"/>
  <c r="K237" i="32"/>
  <c r="J237" i="32"/>
  <c r="I237" i="32"/>
  <c r="H237" i="32" s="1"/>
  <c r="G237" i="32"/>
  <c r="F237" i="32"/>
  <c r="E237" i="32"/>
  <c r="D237" i="32"/>
  <c r="C237" i="32"/>
  <c r="H236" i="32"/>
  <c r="C236" i="32"/>
  <c r="H235" i="32"/>
  <c r="C235" i="32"/>
  <c r="L234" i="32"/>
  <c r="K234" i="32"/>
  <c r="J234" i="32"/>
  <c r="I234" i="32"/>
  <c r="H234" i="32" s="1"/>
  <c r="G234" i="32"/>
  <c r="F234" i="32"/>
  <c r="E234" i="32"/>
  <c r="D234" i="32"/>
  <c r="C234" i="32"/>
  <c r="H233" i="32"/>
  <c r="C233" i="32"/>
  <c r="L232" i="32"/>
  <c r="K232" i="32"/>
  <c r="J232" i="32"/>
  <c r="I232" i="32"/>
  <c r="H232" i="32" s="1"/>
  <c r="G232" i="32"/>
  <c r="F232" i="32"/>
  <c r="E232" i="32"/>
  <c r="D232" i="32"/>
  <c r="C232" i="32"/>
  <c r="L231" i="32"/>
  <c r="K231" i="32"/>
  <c r="J231" i="32"/>
  <c r="I231" i="32"/>
  <c r="H231" i="32"/>
  <c r="G231" i="32"/>
  <c r="F231" i="32"/>
  <c r="E231" i="32"/>
  <c r="D231" i="32"/>
  <c r="C231" i="32" s="1"/>
  <c r="H230" i="32"/>
  <c r="C230" i="32"/>
  <c r="L229" i="32"/>
  <c r="K229" i="32"/>
  <c r="J229" i="32"/>
  <c r="I229" i="32"/>
  <c r="H229" i="32" s="1"/>
  <c r="G229" i="32"/>
  <c r="F229" i="32"/>
  <c r="E229" i="32"/>
  <c r="D229" i="32"/>
  <c r="C229" i="32"/>
  <c r="H228" i="32"/>
  <c r="C228" i="32"/>
  <c r="L227" i="32"/>
  <c r="K227" i="32"/>
  <c r="J227" i="32"/>
  <c r="I227" i="32"/>
  <c r="H227" i="32" s="1"/>
  <c r="G227" i="32"/>
  <c r="F227" i="32"/>
  <c r="E227" i="32"/>
  <c r="D227" i="32"/>
  <c r="C227" i="32"/>
  <c r="H226" i="32"/>
  <c r="C226" i="32"/>
  <c r="H225" i="32"/>
  <c r="C225" i="32"/>
  <c r="L224" i="32"/>
  <c r="K224" i="32"/>
  <c r="J224" i="32"/>
  <c r="I224" i="32"/>
  <c r="H224" i="32" s="1"/>
  <c r="G224" i="32"/>
  <c r="F224" i="32"/>
  <c r="E224" i="32"/>
  <c r="D224" i="32"/>
  <c r="C224" i="32"/>
  <c r="H223" i="32"/>
  <c r="C223" i="32"/>
  <c r="H222" i="32"/>
  <c r="C222" i="32"/>
  <c r="H221" i="32"/>
  <c r="C221" i="32"/>
  <c r="H220" i="32"/>
  <c r="C220" i="32"/>
  <c r="H219" i="32"/>
  <c r="C219" i="32"/>
  <c r="H218" i="32"/>
  <c r="C218" i="32"/>
  <c r="H217" i="32"/>
  <c r="C217" i="32"/>
  <c r="H216" i="32"/>
  <c r="C216" i="32"/>
  <c r="H215" i="32"/>
  <c r="C215" i="32"/>
  <c r="H214" i="32"/>
  <c r="C214" i="32"/>
  <c r="L213" i="32"/>
  <c r="K213" i="32"/>
  <c r="J213" i="32"/>
  <c r="I213" i="32"/>
  <c r="H213" i="32" s="1"/>
  <c r="G213" i="32"/>
  <c r="F213" i="32"/>
  <c r="E213" i="32"/>
  <c r="D213" i="32"/>
  <c r="C213" i="32"/>
  <c r="H212" i="32"/>
  <c r="C212" i="32"/>
  <c r="H211" i="32"/>
  <c r="C211" i="32"/>
  <c r="H210" i="32"/>
  <c r="C210" i="32"/>
  <c r="H209" i="32"/>
  <c r="C209" i="32"/>
  <c r="H208" i="32"/>
  <c r="C208" i="32"/>
  <c r="H207" i="32"/>
  <c r="C207" i="32"/>
  <c r="H206" i="32"/>
  <c r="C206" i="32"/>
  <c r="H205" i="32"/>
  <c r="C205" i="32"/>
  <c r="H204" i="32"/>
  <c r="C204" i="32"/>
  <c r="H203" i="32"/>
  <c r="C203" i="32"/>
  <c r="L202" i="32"/>
  <c r="K202" i="32"/>
  <c r="J202" i="32"/>
  <c r="I202" i="32"/>
  <c r="H202" i="32" s="1"/>
  <c r="G202" i="32"/>
  <c r="F202" i="32"/>
  <c r="E202" i="32"/>
  <c r="D202" i="32"/>
  <c r="C202" i="32"/>
  <c r="L201" i="32"/>
  <c r="K201" i="32"/>
  <c r="J201" i="32"/>
  <c r="I201" i="32"/>
  <c r="H201" i="32" s="1"/>
  <c r="G201" i="32"/>
  <c r="F201" i="32"/>
  <c r="E201" i="32"/>
  <c r="D201" i="32"/>
  <c r="C201" i="32"/>
  <c r="H200" i="32"/>
  <c r="C200" i="32"/>
  <c r="H199" i="32"/>
  <c r="C199" i="32"/>
  <c r="H198" i="32"/>
  <c r="C198" i="32"/>
  <c r="H197" i="32"/>
  <c r="C197" i="32"/>
  <c r="H196" i="32"/>
  <c r="C196" i="32"/>
  <c r="L195" i="32"/>
  <c r="K195" i="32"/>
  <c r="J195" i="32"/>
  <c r="I195" i="32"/>
  <c r="H195" i="32" s="1"/>
  <c r="G195" i="32"/>
  <c r="F195" i="32"/>
  <c r="E195" i="32"/>
  <c r="D195" i="32"/>
  <c r="C195" i="32"/>
  <c r="H194" i="32"/>
  <c r="C194" i="32"/>
  <c r="L193" i="32"/>
  <c r="K193" i="32"/>
  <c r="J193" i="32"/>
  <c r="I193" i="32"/>
  <c r="H193" i="32" s="1"/>
  <c r="G193" i="32"/>
  <c r="F193" i="32"/>
  <c r="E193" i="32"/>
  <c r="D193" i="32"/>
  <c r="C193" i="32"/>
  <c r="L192" i="32"/>
  <c r="K192" i="32"/>
  <c r="J192" i="32"/>
  <c r="I192" i="32"/>
  <c r="H192" i="32" s="1"/>
  <c r="G192" i="32"/>
  <c r="F192" i="32"/>
  <c r="E192" i="32"/>
  <c r="D192" i="32"/>
  <c r="C192" i="32"/>
  <c r="L191" i="32"/>
  <c r="K191" i="32"/>
  <c r="J191" i="32"/>
  <c r="I191" i="32"/>
  <c r="H191" i="32" s="1"/>
  <c r="G191" i="32"/>
  <c r="F191" i="32"/>
  <c r="E191" i="32"/>
  <c r="D191" i="32"/>
  <c r="C191" i="32"/>
  <c r="H190" i="32"/>
  <c r="C190" i="32"/>
  <c r="L189" i="32"/>
  <c r="K189" i="32"/>
  <c r="J189" i="32"/>
  <c r="I189" i="32"/>
  <c r="H189" i="32" s="1"/>
  <c r="G189" i="32"/>
  <c r="F189" i="32"/>
  <c r="E189" i="32"/>
  <c r="D189" i="32"/>
  <c r="C189" i="32"/>
  <c r="L188" i="32"/>
  <c r="K188" i="32"/>
  <c r="J188" i="32"/>
  <c r="I188" i="32"/>
  <c r="H188" i="32" s="1"/>
  <c r="G188" i="32"/>
  <c r="F188" i="32"/>
  <c r="E188" i="32"/>
  <c r="D188" i="32"/>
  <c r="C188" i="32"/>
  <c r="H187" i="32"/>
  <c r="C187" i="32"/>
  <c r="H186" i="32"/>
  <c r="C186" i="32"/>
  <c r="L185" i="32"/>
  <c r="K185" i="32"/>
  <c r="J185" i="32"/>
  <c r="I185" i="32"/>
  <c r="H185" i="32" s="1"/>
  <c r="G185" i="32"/>
  <c r="F185" i="32"/>
  <c r="E185" i="32"/>
  <c r="D185" i="32"/>
  <c r="C185" i="32"/>
  <c r="L184" i="32"/>
  <c r="K184" i="32"/>
  <c r="J184" i="32"/>
  <c r="I184" i="32"/>
  <c r="H184" i="32" s="1"/>
  <c r="G184" i="32"/>
  <c r="F184" i="32"/>
  <c r="E184" i="32"/>
  <c r="D184" i="32"/>
  <c r="C184" i="32"/>
  <c r="H183" i="32"/>
  <c r="C183" i="32"/>
  <c r="H182" i="32"/>
  <c r="C182" i="32"/>
  <c r="L181" i="32"/>
  <c r="K181" i="32"/>
  <c r="J181" i="32"/>
  <c r="I181" i="32"/>
  <c r="H181" i="32" s="1"/>
  <c r="G181" i="32"/>
  <c r="F181" i="32"/>
  <c r="E181" i="32"/>
  <c r="D181" i="32"/>
  <c r="C181" i="32"/>
  <c r="H180" i="32"/>
  <c r="C180" i="32"/>
  <c r="H179" i="32"/>
  <c r="C179" i="32"/>
  <c r="H178" i="32"/>
  <c r="C178" i="32"/>
  <c r="H177" i="32"/>
  <c r="C177" i="32"/>
  <c r="L176" i="32"/>
  <c r="K176" i="32"/>
  <c r="J176" i="32"/>
  <c r="I176" i="32"/>
  <c r="H176" i="32" s="1"/>
  <c r="G176" i="32"/>
  <c r="F176" i="32"/>
  <c r="E176" i="32"/>
  <c r="D176" i="32"/>
  <c r="C176" i="32"/>
  <c r="H175" i="32"/>
  <c r="C175" i="32"/>
  <c r="H174" i="32"/>
  <c r="C174" i="32"/>
  <c r="H173" i="32"/>
  <c r="C173" i="32"/>
  <c r="L172" i="32"/>
  <c r="K172" i="32"/>
  <c r="J172" i="32"/>
  <c r="I172" i="32"/>
  <c r="H172" i="32" s="1"/>
  <c r="G172" i="32"/>
  <c r="F172" i="32"/>
  <c r="E172" i="32"/>
  <c r="D172" i="32"/>
  <c r="C172" i="32"/>
  <c r="L171" i="32"/>
  <c r="K171" i="32"/>
  <c r="J171" i="32"/>
  <c r="I171" i="32"/>
  <c r="H171" i="32" s="1"/>
  <c r="G171" i="32"/>
  <c r="F171" i="32"/>
  <c r="E171" i="32"/>
  <c r="D171" i="32"/>
  <c r="C171" i="32"/>
  <c r="L170" i="32"/>
  <c r="K170" i="32"/>
  <c r="J170" i="32"/>
  <c r="I170" i="32"/>
  <c r="H170" i="32" s="1"/>
  <c r="G170" i="32"/>
  <c r="F170" i="32"/>
  <c r="E170" i="32"/>
  <c r="D170" i="32"/>
  <c r="C170" i="32"/>
  <c r="H169" i="32"/>
  <c r="C169" i="32"/>
  <c r="H168" i="32"/>
  <c r="C168" i="32"/>
  <c r="H167" i="32"/>
  <c r="C167" i="32"/>
  <c r="H166" i="32"/>
  <c r="C166" i="32"/>
  <c r="H165" i="32"/>
  <c r="C165" i="32"/>
  <c r="H164" i="32"/>
  <c r="C164" i="32"/>
  <c r="L163" i="32"/>
  <c r="K163" i="32"/>
  <c r="J163" i="32"/>
  <c r="I163" i="32"/>
  <c r="H163" i="32" s="1"/>
  <c r="G163" i="32"/>
  <c r="F163" i="32"/>
  <c r="E163" i="32"/>
  <c r="D163" i="32"/>
  <c r="C163" i="32"/>
  <c r="L162" i="32"/>
  <c r="K162" i="32"/>
  <c r="J162" i="32"/>
  <c r="I162" i="32"/>
  <c r="H162" i="32" s="1"/>
  <c r="G162" i="32"/>
  <c r="F162" i="32"/>
  <c r="E162" i="32"/>
  <c r="D162" i="32"/>
  <c r="C162" i="32"/>
  <c r="H161" i="32"/>
  <c r="C161" i="32"/>
  <c r="H160" i="32"/>
  <c r="C160" i="32"/>
  <c r="H159" i="32"/>
  <c r="C159" i="32"/>
  <c r="H158" i="32"/>
  <c r="C158" i="32"/>
  <c r="L157" i="32"/>
  <c r="K157" i="32"/>
  <c r="J157" i="32"/>
  <c r="I157" i="32"/>
  <c r="H157" i="32" s="1"/>
  <c r="G157" i="32"/>
  <c r="F157" i="32"/>
  <c r="E157" i="32"/>
  <c r="D157" i="32"/>
  <c r="C157" i="32"/>
  <c r="H156" i="32"/>
  <c r="C156" i="32"/>
  <c r="H155" i="32"/>
  <c r="C155" i="32"/>
  <c r="H154" i="32"/>
  <c r="C154" i="32"/>
  <c r="H153" i="32"/>
  <c r="C153" i="32"/>
  <c r="H152" i="32"/>
  <c r="C152" i="32"/>
  <c r="H151" i="32"/>
  <c r="C151" i="32"/>
  <c r="H150" i="32"/>
  <c r="C150" i="32"/>
  <c r="H149" i="32"/>
  <c r="C149" i="32"/>
  <c r="L148" i="32"/>
  <c r="K148" i="32"/>
  <c r="J148" i="32"/>
  <c r="I148" i="32"/>
  <c r="H148" i="32" s="1"/>
  <c r="G148" i="32"/>
  <c r="F148" i="32"/>
  <c r="E148" i="32"/>
  <c r="D148" i="32"/>
  <c r="C148" i="32"/>
  <c r="H147" i="32"/>
  <c r="C147" i="32"/>
  <c r="H146" i="32"/>
  <c r="C146" i="32"/>
  <c r="H145" i="32"/>
  <c r="C145" i="32"/>
  <c r="H144" i="32"/>
  <c r="C144" i="32"/>
  <c r="H143" i="32"/>
  <c r="C143" i="32"/>
  <c r="H142" i="32"/>
  <c r="C142" i="32"/>
  <c r="L141" i="32"/>
  <c r="K141" i="32"/>
  <c r="J141" i="32"/>
  <c r="I141" i="32"/>
  <c r="H141" i="32" s="1"/>
  <c r="G141" i="32"/>
  <c r="F141" i="32"/>
  <c r="E141" i="32"/>
  <c r="D141" i="32"/>
  <c r="C141" i="32"/>
  <c r="H140" i="32"/>
  <c r="C140" i="32"/>
  <c r="H139" i="32"/>
  <c r="C139" i="32"/>
  <c r="L138" i="32"/>
  <c r="K138" i="32"/>
  <c r="J138" i="32"/>
  <c r="I138" i="32"/>
  <c r="H138" i="32" s="1"/>
  <c r="G138" i="32"/>
  <c r="F138" i="32"/>
  <c r="E138" i="32"/>
  <c r="D138" i="32"/>
  <c r="C138" i="32"/>
  <c r="H137" i="32"/>
  <c r="C137" i="32"/>
  <c r="H136" i="32"/>
  <c r="C136" i="32"/>
  <c r="H135" i="32"/>
  <c r="C135" i="32"/>
  <c r="H134" i="32"/>
  <c r="C134" i="32"/>
  <c r="L133" i="32"/>
  <c r="K133" i="32"/>
  <c r="J133" i="32"/>
  <c r="I133" i="32"/>
  <c r="H133" i="32" s="1"/>
  <c r="G133" i="32"/>
  <c r="F133" i="32"/>
  <c r="E133" i="32"/>
  <c r="D133" i="32"/>
  <c r="C133" i="32"/>
  <c r="H132" i="32"/>
  <c r="C132" i="32"/>
  <c r="H131" i="32"/>
  <c r="C131" i="32"/>
  <c r="H130" i="32"/>
  <c r="C130" i="32"/>
  <c r="L129" i="32"/>
  <c r="K129" i="32"/>
  <c r="J129" i="32"/>
  <c r="I129" i="32"/>
  <c r="H129" i="32" s="1"/>
  <c r="G129" i="32"/>
  <c r="F129" i="32"/>
  <c r="E129" i="32"/>
  <c r="D129" i="32"/>
  <c r="C129" i="32"/>
  <c r="L128" i="32"/>
  <c r="K128" i="32"/>
  <c r="J128" i="32"/>
  <c r="I128" i="32"/>
  <c r="H128" i="32" s="1"/>
  <c r="G128" i="32"/>
  <c r="F128" i="32"/>
  <c r="E128" i="32"/>
  <c r="D128" i="32"/>
  <c r="C128" i="32" s="1"/>
  <c r="H127" i="32"/>
  <c r="C127" i="32"/>
  <c r="L126" i="32"/>
  <c r="K126" i="32"/>
  <c r="J126" i="32"/>
  <c r="I126" i="32"/>
  <c r="H126" i="32"/>
  <c r="G126" i="32"/>
  <c r="F126" i="32"/>
  <c r="E126" i="32"/>
  <c r="D126" i="32"/>
  <c r="C126" i="32"/>
  <c r="H125" i="32"/>
  <c r="C125" i="32"/>
  <c r="H124" i="32"/>
  <c r="C124" i="32"/>
  <c r="H123" i="32"/>
  <c r="C123" i="32"/>
  <c r="H122" i="32"/>
  <c r="C122" i="32"/>
  <c r="H121" i="32"/>
  <c r="C121" i="32"/>
  <c r="L120" i="32"/>
  <c r="K120" i="32"/>
  <c r="J120" i="32"/>
  <c r="I120" i="32"/>
  <c r="H120" i="32" s="1"/>
  <c r="G120" i="32"/>
  <c r="F120" i="32"/>
  <c r="E120" i="32"/>
  <c r="D120" i="32"/>
  <c r="C120" i="32"/>
  <c r="H119" i="32"/>
  <c r="C119" i="32"/>
  <c r="H118" i="32"/>
  <c r="C118" i="32"/>
  <c r="H117" i="32"/>
  <c r="C117" i="32"/>
  <c r="H116" i="32"/>
  <c r="C116" i="32"/>
  <c r="H115" i="32"/>
  <c r="C115" i="32"/>
  <c r="L114" i="32"/>
  <c r="K114" i="32"/>
  <c r="J114" i="32"/>
  <c r="I114" i="32"/>
  <c r="H114" i="32" s="1"/>
  <c r="G114" i="32"/>
  <c r="F114" i="32"/>
  <c r="E114" i="32"/>
  <c r="D114" i="32"/>
  <c r="C114" i="32"/>
  <c r="H113" i="32"/>
  <c r="C113" i="32"/>
  <c r="H112" i="32"/>
  <c r="C112" i="32"/>
  <c r="H111" i="32"/>
  <c r="C111" i="32"/>
  <c r="L110" i="32"/>
  <c r="K110" i="32"/>
  <c r="J110" i="32"/>
  <c r="I110" i="32"/>
  <c r="H110" i="32" s="1"/>
  <c r="G110" i="32"/>
  <c r="F110" i="32"/>
  <c r="E110" i="32"/>
  <c r="D110" i="32"/>
  <c r="C110" i="32"/>
  <c r="H109" i="32"/>
  <c r="C109" i="32"/>
  <c r="H108" i="32"/>
  <c r="C108" i="32"/>
  <c r="H107" i="32"/>
  <c r="C107" i="32"/>
  <c r="H106" i="32"/>
  <c r="C106" i="32"/>
  <c r="H105" i="32"/>
  <c r="C105" i="32"/>
  <c r="H104" i="32"/>
  <c r="C104" i="32"/>
  <c r="H103" i="32"/>
  <c r="C103" i="32"/>
  <c r="H102" i="32"/>
  <c r="C102" i="32"/>
  <c r="L101" i="32"/>
  <c r="K101" i="32"/>
  <c r="J101" i="32"/>
  <c r="I101" i="32"/>
  <c r="H101" i="32" s="1"/>
  <c r="G101" i="32"/>
  <c r="F101" i="32"/>
  <c r="E101" i="32"/>
  <c r="D101" i="32"/>
  <c r="C101" i="32"/>
  <c r="H100" i="32"/>
  <c r="C100" i="32"/>
  <c r="H99" i="32"/>
  <c r="C99" i="32"/>
  <c r="H98" i="32"/>
  <c r="C98" i="32"/>
  <c r="H97" i="32"/>
  <c r="C97" i="32"/>
  <c r="H96" i="32"/>
  <c r="C96" i="32"/>
  <c r="H95" i="32"/>
  <c r="C95" i="32"/>
  <c r="H94" i="32"/>
  <c r="C94" i="32"/>
  <c r="L93" i="32"/>
  <c r="K93" i="32"/>
  <c r="J93" i="32"/>
  <c r="I93" i="32"/>
  <c r="H93" i="32" s="1"/>
  <c r="G93" i="32"/>
  <c r="F93" i="32"/>
  <c r="E93" i="32"/>
  <c r="D93" i="32"/>
  <c r="C93" i="32"/>
  <c r="H92" i="32"/>
  <c r="C92" i="32"/>
  <c r="H91" i="32"/>
  <c r="C91" i="32"/>
  <c r="H90" i="32"/>
  <c r="C90" i="32"/>
  <c r="H89" i="32"/>
  <c r="C89" i="32"/>
  <c r="H88" i="32"/>
  <c r="C88" i="32"/>
  <c r="L87" i="32"/>
  <c r="K87" i="32"/>
  <c r="J87" i="32"/>
  <c r="I87" i="32"/>
  <c r="H87" i="32" s="1"/>
  <c r="G87" i="32"/>
  <c r="F87" i="32"/>
  <c r="E87" i="32"/>
  <c r="D87" i="32"/>
  <c r="C87" i="32"/>
  <c r="H86" i="32"/>
  <c r="C86" i="32"/>
  <c r="H85" i="32"/>
  <c r="C85" i="32"/>
  <c r="H84" i="32"/>
  <c r="C84" i="32"/>
  <c r="H83" i="32"/>
  <c r="C83" i="32"/>
  <c r="L82" i="32"/>
  <c r="K82" i="32"/>
  <c r="J82" i="32"/>
  <c r="I82" i="32"/>
  <c r="H82" i="32" s="1"/>
  <c r="G82" i="32"/>
  <c r="F82" i="32"/>
  <c r="E82" i="32"/>
  <c r="D82" i="32"/>
  <c r="C82" i="32"/>
  <c r="L81" i="32"/>
  <c r="K81" i="32"/>
  <c r="J81" i="32"/>
  <c r="I81" i="32"/>
  <c r="H81" i="32" s="1"/>
  <c r="G81" i="32"/>
  <c r="F81" i="32"/>
  <c r="E81" i="32"/>
  <c r="D81" i="32"/>
  <c r="C81" i="32"/>
  <c r="H80" i="32"/>
  <c r="C80" i="32"/>
  <c r="H79" i="32"/>
  <c r="C79" i="32"/>
  <c r="L78" i="32"/>
  <c r="K78" i="32"/>
  <c r="J78" i="32"/>
  <c r="I78" i="32"/>
  <c r="H78" i="32" s="1"/>
  <c r="G78" i="32"/>
  <c r="F78" i="32"/>
  <c r="E78" i="32"/>
  <c r="D78" i="32"/>
  <c r="C78" i="32"/>
  <c r="H77" i="32"/>
  <c r="C77" i="32"/>
  <c r="H76" i="32"/>
  <c r="C76" i="32"/>
  <c r="L75" i="32"/>
  <c r="K75" i="32"/>
  <c r="J75" i="32"/>
  <c r="I75" i="32"/>
  <c r="H75" i="32" s="1"/>
  <c r="G75" i="32"/>
  <c r="F75" i="32"/>
  <c r="E75" i="32"/>
  <c r="D75" i="32"/>
  <c r="C75" i="32"/>
  <c r="L74" i="32"/>
  <c r="K74" i="32"/>
  <c r="J74" i="32"/>
  <c r="I74" i="32"/>
  <c r="H74" i="32" s="1"/>
  <c r="G74" i="32"/>
  <c r="F74" i="32"/>
  <c r="E74" i="32"/>
  <c r="D74" i="32"/>
  <c r="C74" i="32"/>
  <c r="L73" i="32"/>
  <c r="K73" i="32"/>
  <c r="J73" i="32"/>
  <c r="I73" i="32"/>
  <c r="H73" i="32" s="1"/>
  <c r="G73" i="32"/>
  <c r="F73" i="32"/>
  <c r="E73" i="32"/>
  <c r="D73" i="32"/>
  <c r="C73" i="32"/>
  <c r="H72" i="32"/>
  <c r="C72" i="32"/>
  <c r="H71" i="32"/>
  <c r="C71" i="32"/>
  <c r="H70" i="32"/>
  <c r="C70" i="32"/>
  <c r="H69" i="32"/>
  <c r="C69" i="32"/>
  <c r="L68" i="32"/>
  <c r="K68" i="32"/>
  <c r="J68" i="32"/>
  <c r="I68" i="32"/>
  <c r="H68" i="32"/>
  <c r="G68" i="32"/>
  <c r="F68" i="32"/>
  <c r="E68" i="32"/>
  <c r="D68" i="32"/>
  <c r="C68" i="32" s="1"/>
  <c r="H67" i="32"/>
  <c r="C67" i="32"/>
  <c r="L66" i="32"/>
  <c r="K66" i="32"/>
  <c r="J66" i="32"/>
  <c r="I66" i="32"/>
  <c r="H66" i="32"/>
  <c r="G66" i="32"/>
  <c r="F66" i="32"/>
  <c r="E66" i="32"/>
  <c r="D66" i="32"/>
  <c r="C66" i="32"/>
  <c r="H65" i="32"/>
  <c r="C65" i="32"/>
  <c r="H64" i="32"/>
  <c r="C64" i="32"/>
  <c r="H63" i="32"/>
  <c r="C63" i="32"/>
  <c r="H62" i="32"/>
  <c r="C62" i="32"/>
  <c r="H61" i="32"/>
  <c r="C61" i="32"/>
  <c r="H60" i="32"/>
  <c r="C60" i="32"/>
  <c r="H59" i="32"/>
  <c r="C59" i="32"/>
  <c r="H58" i="32"/>
  <c r="C58" i="32"/>
  <c r="L57" i="32"/>
  <c r="K57" i="32"/>
  <c r="J57" i="32"/>
  <c r="I57" i="32"/>
  <c r="H57" i="32"/>
  <c r="G57" i="32"/>
  <c r="F57" i="32"/>
  <c r="E57" i="32"/>
  <c r="D57" i="32"/>
  <c r="C57" i="32"/>
  <c r="H56" i="32"/>
  <c r="C56" i="32"/>
  <c r="H55" i="32"/>
  <c r="C55" i="32"/>
  <c r="L54" i="32"/>
  <c r="K54" i="32"/>
  <c r="J54" i="32"/>
  <c r="I54" i="32"/>
  <c r="H54" i="32" s="1"/>
  <c r="G54" i="32"/>
  <c r="F54" i="32"/>
  <c r="E54" i="32"/>
  <c r="D54" i="32"/>
  <c r="C54" i="32" s="1"/>
  <c r="L53" i="32"/>
  <c r="K53" i="32"/>
  <c r="J53" i="32"/>
  <c r="I53" i="32"/>
  <c r="H53" i="32"/>
  <c r="G53" i="32"/>
  <c r="F53" i="32"/>
  <c r="E53" i="32"/>
  <c r="D53" i="32"/>
  <c r="C53" i="32" s="1"/>
  <c r="L52" i="32"/>
  <c r="K52" i="32"/>
  <c r="J52" i="32"/>
  <c r="I52" i="32"/>
  <c r="H52" i="32" s="1"/>
  <c r="G52" i="32"/>
  <c r="F52" i="32"/>
  <c r="E52" i="32"/>
  <c r="D52" i="32"/>
  <c r="C52" i="32" s="1"/>
  <c r="L51" i="32"/>
  <c r="K51" i="32"/>
  <c r="J51" i="32"/>
  <c r="I51" i="32"/>
  <c r="H51" i="32"/>
  <c r="G51" i="32"/>
  <c r="F51" i="32"/>
  <c r="E51" i="32"/>
  <c r="D51" i="32"/>
  <c r="C51" i="32" s="1"/>
  <c r="L50" i="32"/>
  <c r="K50" i="32"/>
  <c r="J50" i="32"/>
  <c r="J300" i="32" s="1"/>
  <c r="I50" i="32"/>
  <c r="I300" i="32" s="1"/>
  <c r="H50" i="32"/>
  <c r="G50" i="32"/>
  <c r="F50" i="32"/>
  <c r="E50" i="32"/>
  <c r="E300" i="32" s="1"/>
  <c r="D50" i="32"/>
  <c r="D300" i="32" s="1"/>
  <c r="L49" i="32"/>
  <c r="K49" i="32"/>
  <c r="J49" i="32"/>
  <c r="I49" i="32"/>
  <c r="H49" i="32"/>
  <c r="G49" i="32"/>
  <c r="F49" i="32"/>
  <c r="E49" i="32"/>
  <c r="D49" i="32"/>
  <c r="C49" i="32" s="1"/>
  <c r="H46" i="32"/>
  <c r="C46" i="32"/>
  <c r="H45" i="32"/>
  <c r="C45" i="32"/>
  <c r="L44" i="32"/>
  <c r="L300" i="32" s="1"/>
  <c r="G44" i="32"/>
  <c r="G300" i="32" s="1"/>
  <c r="C44" i="32"/>
  <c r="H43" i="32"/>
  <c r="C43" i="32"/>
  <c r="I42" i="32"/>
  <c r="H42" i="32"/>
  <c r="D42" i="32"/>
  <c r="C42" i="32"/>
  <c r="H41" i="32"/>
  <c r="C41" i="32"/>
  <c r="H40" i="32"/>
  <c r="C40" i="32"/>
  <c r="H39" i="32"/>
  <c r="C39" i="32"/>
  <c r="H38" i="32"/>
  <c r="C38" i="32"/>
  <c r="K37" i="32"/>
  <c r="H37" i="32"/>
  <c r="F37" i="32"/>
  <c r="C37" i="32"/>
  <c r="H36" i="32"/>
  <c r="C36" i="32"/>
  <c r="H35" i="32"/>
  <c r="C35" i="32"/>
  <c r="K34" i="32"/>
  <c r="H34" i="32"/>
  <c r="F34" i="32"/>
  <c r="C34" i="32"/>
  <c r="H33" i="32"/>
  <c r="C33" i="32"/>
  <c r="K32" i="32"/>
  <c r="H32" i="32"/>
  <c r="F32" i="32"/>
  <c r="C32" i="32"/>
  <c r="H31" i="32"/>
  <c r="C31" i="32"/>
  <c r="H30" i="32"/>
  <c r="C30" i="32"/>
  <c r="H29" i="32"/>
  <c r="C29" i="32"/>
  <c r="K28" i="32"/>
  <c r="H28" i="32"/>
  <c r="F28" i="32"/>
  <c r="C28" i="32"/>
  <c r="K27" i="32"/>
  <c r="K300" i="32" s="1"/>
  <c r="H27" i="32"/>
  <c r="F27" i="32"/>
  <c r="F300" i="32" s="1"/>
  <c r="H26" i="32"/>
  <c r="C26" i="32"/>
  <c r="H25" i="32"/>
  <c r="C25" i="32"/>
  <c r="H24" i="32"/>
  <c r="C24" i="32"/>
  <c r="H23" i="32"/>
  <c r="C23" i="32"/>
  <c r="L22" i="32"/>
  <c r="L303" i="32" s="1"/>
  <c r="L302" i="32" s="1"/>
  <c r="K22" i="32"/>
  <c r="K303" i="32" s="1"/>
  <c r="K302" i="32" s="1"/>
  <c r="J22" i="32"/>
  <c r="J303" i="32" s="1"/>
  <c r="J302" i="32" s="1"/>
  <c r="I22" i="32"/>
  <c r="I303" i="32" s="1"/>
  <c r="I302" i="32" s="1"/>
  <c r="H22" i="32"/>
  <c r="H303" i="32" s="1"/>
  <c r="H302" i="32" s="1"/>
  <c r="G22" i="32"/>
  <c r="G303" i="32" s="1"/>
  <c r="G302" i="32" s="1"/>
  <c r="F22" i="32"/>
  <c r="F303" i="32" s="1"/>
  <c r="F302" i="32" s="1"/>
  <c r="E22" i="32"/>
  <c r="E303" i="32" s="1"/>
  <c r="E302" i="32" s="1"/>
  <c r="D22" i="32"/>
  <c r="D303" i="32" s="1"/>
  <c r="D302" i="32" s="1"/>
  <c r="L21" i="32"/>
  <c r="K21" i="32"/>
  <c r="J21" i="32"/>
  <c r="I21" i="32"/>
  <c r="H21" i="32" s="1"/>
  <c r="G21" i="32"/>
  <c r="F21" i="32"/>
  <c r="E21" i="32"/>
  <c r="D21" i="32"/>
  <c r="C21" i="32" s="1"/>
  <c r="H315" i="31"/>
  <c r="C315" i="31"/>
  <c r="H313" i="31"/>
  <c r="C313" i="31"/>
  <c r="H311" i="31"/>
  <c r="C311" i="31"/>
  <c r="H310" i="31"/>
  <c r="C310" i="31"/>
  <c r="H309" i="31"/>
  <c r="C309" i="31"/>
  <c r="H308" i="31"/>
  <c r="C308" i="31"/>
  <c r="H307" i="31"/>
  <c r="C307" i="31"/>
  <c r="H306" i="31"/>
  <c r="C306" i="31"/>
  <c r="L305" i="31"/>
  <c r="K305" i="31"/>
  <c r="J305" i="31"/>
  <c r="I305" i="31"/>
  <c r="H305" i="31"/>
  <c r="G305" i="31"/>
  <c r="F305" i="31"/>
  <c r="E305" i="31"/>
  <c r="D305" i="31"/>
  <c r="C305" i="31"/>
  <c r="H297" i="31"/>
  <c r="C297" i="31"/>
  <c r="H296" i="31"/>
  <c r="C296" i="31"/>
  <c r="L295" i="31"/>
  <c r="L298" i="31" s="1"/>
  <c r="K295" i="31"/>
  <c r="K298" i="31" s="1"/>
  <c r="J295" i="31"/>
  <c r="I295" i="31"/>
  <c r="H295" i="31" s="1"/>
  <c r="G295" i="31"/>
  <c r="G298" i="31" s="1"/>
  <c r="F295" i="31"/>
  <c r="F298" i="31" s="1"/>
  <c r="E295" i="31"/>
  <c r="E298" i="31" s="1"/>
  <c r="D295" i="31"/>
  <c r="D298" i="31" s="1"/>
  <c r="C295" i="31"/>
  <c r="H294" i="31"/>
  <c r="C294" i="31"/>
  <c r="H293" i="31"/>
  <c r="C293" i="31"/>
  <c r="H292" i="31"/>
  <c r="C292" i="31"/>
  <c r="H291" i="31"/>
  <c r="C291" i="31"/>
  <c r="L290" i="31"/>
  <c r="K290" i="31"/>
  <c r="J290" i="31"/>
  <c r="I290" i="31"/>
  <c r="H290" i="31" s="1"/>
  <c r="G290" i="31"/>
  <c r="F290" i="31"/>
  <c r="E290" i="31"/>
  <c r="D290" i="31"/>
  <c r="C290" i="31"/>
  <c r="H289" i="31"/>
  <c r="C289" i="31"/>
  <c r="H288" i="31"/>
  <c r="C288" i="31"/>
  <c r="H287" i="31"/>
  <c r="C287" i="31"/>
  <c r="L286" i="31"/>
  <c r="K286" i="31"/>
  <c r="J286" i="31"/>
  <c r="I286" i="31"/>
  <c r="H286" i="31" s="1"/>
  <c r="G286" i="31"/>
  <c r="F286" i="31"/>
  <c r="E286" i="31"/>
  <c r="D286" i="31"/>
  <c r="C286" i="31"/>
  <c r="H285" i="31"/>
  <c r="C285" i="31"/>
  <c r="L284" i="31"/>
  <c r="K284" i="31"/>
  <c r="J284" i="31"/>
  <c r="I284" i="31"/>
  <c r="H284" i="31" s="1"/>
  <c r="G284" i="31"/>
  <c r="F284" i="31"/>
  <c r="E284" i="31"/>
  <c r="D284" i="31"/>
  <c r="C284" i="31"/>
  <c r="L283" i="31"/>
  <c r="K283" i="31"/>
  <c r="J283" i="31"/>
  <c r="I283" i="31"/>
  <c r="H283" i="31" s="1"/>
  <c r="G283" i="31"/>
  <c r="F283" i="31"/>
  <c r="E283" i="31"/>
  <c r="D283" i="31"/>
  <c r="C283" i="31"/>
  <c r="H282" i="31"/>
  <c r="C282" i="31"/>
  <c r="H281" i="31"/>
  <c r="C281" i="31"/>
  <c r="H280" i="31"/>
  <c r="C280" i="31"/>
  <c r="L279" i="31"/>
  <c r="K279" i="31"/>
  <c r="J279" i="31"/>
  <c r="I279" i="31"/>
  <c r="H279" i="31" s="1"/>
  <c r="G279" i="31"/>
  <c r="F279" i="31"/>
  <c r="E279" i="31"/>
  <c r="D279" i="31"/>
  <c r="C279" i="31"/>
  <c r="H278" i="31"/>
  <c r="C278" i="31"/>
  <c r="H277" i="31"/>
  <c r="C277" i="31"/>
  <c r="H276" i="31"/>
  <c r="C276" i="31"/>
  <c r="L275" i="31"/>
  <c r="K275" i="31"/>
  <c r="J275" i="31"/>
  <c r="I275" i="31"/>
  <c r="H275" i="31" s="1"/>
  <c r="G275" i="31"/>
  <c r="F275" i="31"/>
  <c r="E275" i="31"/>
  <c r="D275" i="31"/>
  <c r="C275" i="31"/>
  <c r="L274" i="31"/>
  <c r="K274" i="31"/>
  <c r="J274" i="31"/>
  <c r="I274" i="31"/>
  <c r="H274" i="31" s="1"/>
  <c r="G274" i="31"/>
  <c r="F274" i="31"/>
  <c r="E274" i="31"/>
  <c r="D274" i="31"/>
  <c r="C274" i="31"/>
  <c r="H273" i="31"/>
  <c r="C273" i="31"/>
  <c r="H272" i="31"/>
  <c r="C272" i="31"/>
  <c r="H271" i="31"/>
  <c r="C271" i="31"/>
  <c r="L270" i="31"/>
  <c r="K270" i="31"/>
  <c r="J270" i="31"/>
  <c r="I270" i="31"/>
  <c r="H270" i="31" s="1"/>
  <c r="G270" i="31"/>
  <c r="F270" i="31"/>
  <c r="E270" i="31"/>
  <c r="D270" i="31"/>
  <c r="C270" i="31"/>
  <c r="H269" i="31"/>
  <c r="C269" i="31"/>
  <c r="H268" i="31"/>
  <c r="C268" i="31"/>
  <c r="L267" i="31"/>
  <c r="K267" i="31"/>
  <c r="J267" i="31"/>
  <c r="I267" i="31"/>
  <c r="H267" i="31" s="1"/>
  <c r="G267" i="31"/>
  <c r="F267" i="31"/>
  <c r="E267" i="31"/>
  <c r="D267" i="31"/>
  <c r="C267" i="31"/>
  <c r="L266" i="31"/>
  <c r="K266" i="31"/>
  <c r="J266" i="31"/>
  <c r="I266" i="31"/>
  <c r="H266" i="31" s="1"/>
  <c r="G266" i="31"/>
  <c r="F266" i="31"/>
  <c r="E266" i="31"/>
  <c r="D266" i="31"/>
  <c r="C266" i="31"/>
  <c r="H265" i="31"/>
  <c r="C265" i="31"/>
  <c r="H264" i="31"/>
  <c r="C264" i="31"/>
  <c r="H263" i="31"/>
  <c r="C263" i="31"/>
  <c r="L262" i="31"/>
  <c r="K262" i="31"/>
  <c r="J262" i="31"/>
  <c r="I262" i="31"/>
  <c r="H262" i="31" s="1"/>
  <c r="G262" i="31"/>
  <c r="F262" i="31"/>
  <c r="E262" i="31"/>
  <c r="D262" i="31"/>
  <c r="C262" i="31"/>
  <c r="H261" i="31"/>
  <c r="C261" i="31"/>
  <c r="H260" i="31"/>
  <c r="C260" i="31"/>
  <c r="H259" i="31"/>
  <c r="C259" i="31"/>
  <c r="L258" i="31"/>
  <c r="K258" i="31"/>
  <c r="J258" i="31"/>
  <c r="I258" i="31"/>
  <c r="H258" i="31" s="1"/>
  <c r="G258" i="31"/>
  <c r="F258" i="31"/>
  <c r="E258" i="31"/>
  <c r="D258" i="31"/>
  <c r="C258" i="31"/>
  <c r="L257" i="31"/>
  <c r="K257" i="31"/>
  <c r="J257" i="31"/>
  <c r="I257" i="31"/>
  <c r="H257" i="31" s="1"/>
  <c r="G257" i="31"/>
  <c r="F257" i="31"/>
  <c r="E257" i="31"/>
  <c r="D257" i="31"/>
  <c r="C257" i="31"/>
  <c r="H256" i="31"/>
  <c r="C256" i="31"/>
  <c r="H255" i="31"/>
  <c r="C255" i="31"/>
  <c r="H254" i="31"/>
  <c r="C254" i="31"/>
  <c r="H253" i="31"/>
  <c r="C253" i="31"/>
  <c r="H252" i="31"/>
  <c r="C252" i="31"/>
  <c r="L251" i="31"/>
  <c r="K251" i="31"/>
  <c r="J251" i="31"/>
  <c r="I251" i="31"/>
  <c r="H251" i="31" s="1"/>
  <c r="G251" i="31"/>
  <c r="F251" i="31"/>
  <c r="E251" i="31"/>
  <c r="D251" i="31"/>
  <c r="C251" i="31"/>
  <c r="L250" i="31"/>
  <c r="K250" i="31"/>
  <c r="J250" i="31"/>
  <c r="I250" i="31"/>
  <c r="H250" i="31" s="1"/>
  <c r="G250" i="31"/>
  <c r="F250" i="31"/>
  <c r="E250" i="31"/>
  <c r="D250" i="31"/>
  <c r="C250" i="31"/>
  <c r="H249" i="31"/>
  <c r="C249" i="31"/>
  <c r="H248" i="31"/>
  <c r="C248" i="31"/>
  <c r="H247" i="31"/>
  <c r="C247" i="31"/>
  <c r="H246" i="31"/>
  <c r="C246" i="31"/>
  <c r="L245" i="31"/>
  <c r="K245" i="31"/>
  <c r="J245" i="31"/>
  <c r="I245" i="31"/>
  <c r="H245" i="31" s="1"/>
  <c r="G245" i="31"/>
  <c r="F245" i="31"/>
  <c r="E245" i="31"/>
  <c r="D245" i="31"/>
  <c r="C245" i="31"/>
  <c r="H244" i="31"/>
  <c r="C244" i="31"/>
  <c r="H243" i="31"/>
  <c r="C243" i="31"/>
  <c r="H242" i="31"/>
  <c r="C242" i="31"/>
  <c r="H241" i="31"/>
  <c r="C241" i="31"/>
  <c r="H240" i="31"/>
  <c r="C240" i="31"/>
  <c r="H239" i="31"/>
  <c r="C239" i="31"/>
  <c r="H238" i="31"/>
  <c r="C238" i="31"/>
  <c r="L237" i="31"/>
  <c r="K237" i="31"/>
  <c r="J237" i="31"/>
  <c r="I237" i="31"/>
  <c r="H237" i="31" s="1"/>
  <c r="G237" i="31"/>
  <c r="F237" i="31"/>
  <c r="E237" i="31"/>
  <c r="D237" i="31"/>
  <c r="C237" i="31"/>
  <c r="H236" i="31"/>
  <c r="C236" i="31"/>
  <c r="H235" i="31"/>
  <c r="C235" i="31"/>
  <c r="L234" i="31"/>
  <c r="K234" i="31"/>
  <c r="J234" i="31"/>
  <c r="I234" i="31"/>
  <c r="H234" i="31" s="1"/>
  <c r="G234" i="31"/>
  <c r="F234" i="31"/>
  <c r="E234" i="31"/>
  <c r="D234" i="31"/>
  <c r="C234" i="31"/>
  <c r="H233" i="31"/>
  <c r="C233" i="31"/>
  <c r="L232" i="31"/>
  <c r="K232" i="31"/>
  <c r="J232" i="31"/>
  <c r="I232" i="31"/>
  <c r="H232" i="31" s="1"/>
  <c r="G232" i="31"/>
  <c r="F232" i="31"/>
  <c r="E232" i="31"/>
  <c r="D232" i="31"/>
  <c r="C232" i="31"/>
  <c r="L231" i="31"/>
  <c r="K231" i="31"/>
  <c r="J231" i="31"/>
  <c r="I231" i="31"/>
  <c r="H231" i="31" s="1"/>
  <c r="G231" i="31"/>
  <c r="F231" i="31"/>
  <c r="E231" i="31"/>
  <c r="D231" i="31"/>
  <c r="C231" i="31" s="1"/>
  <c r="H230" i="31"/>
  <c r="C230" i="31"/>
  <c r="L229" i="31"/>
  <c r="K229" i="31"/>
  <c r="J229" i="31"/>
  <c r="I229" i="31"/>
  <c r="H229" i="31"/>
  <c r="G229" i="31"/>
  <c r="F229" i="31"/>
  <c r="E229" i="31"/>
  <c r="D229" i="31"/>
  <c r="C229" i="31"/>
  <c r="H228" i="31"/>
  <c r="C228" i="31"/>
  <c r="L227" i="31"/>
  <c r="K227" i="31"/>
  <c r="J227" i="31"/>
  <c r="I227" i="31"/>
  <c r="H227" i="31" s="1"/>
  <c r="G227" i="31"/>
  <c r="F227" i="31"/>
  <c r="E227" i="31"/>
  <c r="D227" i="31"/>
  <c r="C227" i="31"/>
  <c r="H226" i="31"/>
  <c r="C226" i="31"/>
  <c r="H225" i="31"/>
  <c r="C225" i="31"/>
  <c r="L224" i="31"/>
  <c r="K224" i="31"/>
  <c r="J224" i="31"/>
  <c r="I224" i="31"/>
  <c r="H224" i="31" s="1"/>
  <c r="G224" i="31"/>
  <c r="F224" i="31"/>
  <c r="E224" i="31"/>
  <c r="D224" i="31"/>
  <c r="C224" i="31"/>
  <c r="H223" i="31"/>
  <c r="C223" i="31"/>
  <c r="H222" i="31"/>
  <c r="C222" i="31"/>
  <c r="I221" i="31"/>
  <c r="H221" i="31"/>
  <c r="C221" i="31"/>
  <c r="H220" i="31"/>
  <c r="C220" i="31"/>
  <c r="H219" i="31"/>
  <c r="C219" i="31"/>
  <c r="H218" i="31"/>
  <c r="C218" i="31"/>
  <c r="H217" i="31"/>
  <c r="C217" i="31"/>
  <c r="H216" i="31"/>
  <c r="C216" i="31"/>
  <c r="H215" i="31"/>
  <c r="C215" i="31"/>
  <c r="H214" i="31"/>
  <c r="C214" i="31"/>
  <c r="L213" i="31"/>
  <c r="K213" i="31"/>
  <c r="J213" i="31"/>
  <c r="I213" i="31"/>
  <c r="H213" i="31"/>
  <c r="G213" i="31"/>
  <c r="F213" i="31"/>
  <c r="E213" i="31"/>
  <c r="D213" i="31"/>
  <c r="C213" i="31" s="1"/>
  <c r="H212" i="31"/>
  <c r="C212" i="31"/>
  <c r="H211" i="31"/>
  <c r="C211" i="31"/>
  <c r="H210" i="31"/>
  <c r="C210" i="31"/>
  <c r="H209" i="31"/>
  <c r="C209" i="31"/>
  <c r="H208" i="31"/>
  <c r="C208" i="31"/>
  <c r="H207" i="31"/>
  <c r="C207" i="31"/>
  <c r="H206" i="31"/>
  <c r="C206" i="31"/>
  <c r="H205" i="31"/>
  <c r="C205" i="31"/>
  <c r="H204" i="31"/>
  <c r="C204" i="31"/>
  <c r="H203" i="31"/>
  <c r="C203" i="31"/>
  <c r="L202" i="31"/>
  <c r="K202" i="31"/>
  <c r="J202" i="31"/>
  <c r="I202" i="31"/>
  <c r="H202" i="31"/>
  <c r="G202" i="31"/>
  <c r="F202" i="31"/>
  <c r="E202" i="31"/>
  <c r="D202" i="31"/>
  <c r="C202" i="31" s="1"/>
  <c r="L201" i="31"/>
  <c r="K201" i="31"/>
  <c r="J201" i="31"/>
  <c r="I201" i="31"/>
  <c r="H201" i="31"/>
  <c r="G201" i="31"/>
  <c r="F201" i="31"/>
  <c r="E201" i="31"/>
  <c r="D201" i="31"/>
  <c r="C201" i="31" s="1"/>
  <c r="H200" i="31"/>
  <c r="C200" i="31"/>
  <c r="H199" i="31"/>
  <c r="C199" i="31"/>
  <c r="H198" i="31"/>
  <c r="C198" i="31"/>
  <c r="H197" i="31"/>
  <c r="C197" i="31"/>
  <c r="H196" i="31"/>
  <c r="C196" i="31"/>
  <c r="L195" i="31"/>
  <c r="K195" i="31"/>
  <c r="J195" i="31"/>
  <c r="I195" i="31"/>
  <c r="H195" i="31"/>
  <c r="G195" i="31"/>
  <c r="F195" i="31"/>
  <c r="E195" i="31"/>
  <c r="D195" i="31"/>
  <c r="C195" i="31" s="1"/>
  <c r="H194" i="31"/>
  <c r="C194" i="31"/>
  <c r="L193" i="31"/>
  <c r="K193" i="31"/>
  <c r="J193" i="31"/>
  <c r="I193" i="31"/>
  <c r="H193" i="31"/>
  <c r="G193" i="31"/>
  <c r="F193" i="31"/>
  <c r="E193" i="31"/>
  <c r="D193" i="31"/>
  <c r="C193" i="31" s="1"/>
  <c r="L192" i="31"/>
  <c r="K192" i="31"/>
  <c r="J192" i="31"/>
  <c r="I192" i="31"/>
  <c r="H192" i="31"/>
  <c r="G192" i="31"/>
  <c r="F192" i="31"/>
  <c r="E192" i="31"/>
  <c r="D192" i="31"/>
  <c r="C192" i="31" s="1"/>
  <c r="L191" i="31"/>
  <c r="K191" i="31"/>
  <c r="J191" i="31"/>
  <c r="I191" i="31"/>
  <c r="H191" i="31"/>
  <c r="G191" i="31"/>
  <c r="F191" i="31"/>
  <c r="E191" i="31"/>
  <c r="D191" i="31"/>
  <c r="C191" i="31" s="1"/>
  <c r="H190" i="31"/>
  <c r="C190" i="31"/>
  <c r="L189" i="31"/>
  <c r="K189" i="31"/>
  <c r="J189" i="31"/>
  <c r="I189" i="31"/>
  <c r="H189" i="31"/>
  <c r="G189" i="31"/>
  <c r="F189" i="31"/>
  <c r="E189" i="31"/>
  <c r="D189" i="31"/>
  <c r="C189" i="31" s="1"/>
  <c r="L188" i="31"/>
  <c r="K188" i="31"/>
  <c r="J188" i="31"/>
  <c r="I188" i="31"/>
  <c r="H188" i="31"/>
  <c r="G188" i="31"/>
  <c r="F188" i="31"/>
  <c r="E188" i="31"/>
  <c r="D188" i="31"/>
  <c r="C188" i="31" s="1"/>
  <c r="H187" i="31"/>
  <c r="C187" i="31"/>
  <c r="H186" i="31"/>
  <c r="C186" i="31"/>
  <c r="L185" i="31"/>
  <c r="K185" i="31"/>
  <c r="J185" i="31"/>
  <c r="I185" i="31"/>
  <c r="H185" i="31"/>
  <c r="G185" i="31"/>
  <c r="F185" i="31"/>
  <c r="E185" i="31"/>
  <c r="D185" i="31"/>
  <c r="C185" i="31" s="1"/>
  <c r="L184" i="31"/>
  <c r="K184" i="31"/>
  <c r="J184" i="31"/>
  <c r="I184" i="31"/>
  <c r="H184" i="31"/>
  <c r="G184" i="31"/>
  <c r="F184" i="31"/>
  <c r="E184" i="31"/>
  <c r="D184" i="31"/>
  <c r="C184" i="31" s="1"/>
  <c r="H183" i="31"/>
  <c r="C183" i="31"/>
  <c r="H182" i="31"/>
  <c r="C182" i="31"/>
  <c r="L181" i="31"/>
  <c r="K181" i="31"/>
  <c r="J181" i="31"/>
  <c r="I181" i="31"/>
  <c r="H181" i="31"/>
  <c r="G181" i="31"/>
  <c r="F181" i="31"/>
  <c r="E181" i="31"/>
  <c r="D181" i="31"/>
  <c r="C181" i="31" s="1"/>
  <c r="H180" i="31"/>
  <c r="C180" i="31"/>
  <c r="H179" i="31"/>
  <c r="C179" i="31"/>
  <c r="H178" i="31"/>
  <c r="C178" i="31"/>
  <c r="H177" i="31"/>
  <c r="C177" i="31"/>
  <c r="L176" i="31"/>
  <c r="K176" i="31"/>
  <c r="J176" i="31"/>
  <c r="I176" i="31"/>
  <c r="H176" i="31"/>
  <c r="G176" i="31"/>
  <c r="F176" i="31"/>
  <c r="E176" i="31"/>
  <c r="D176" i="31"/>
  <c r="C176" i="31" s="1"/>
  <c r="H175" i="31"/>
  <c r="C175" i="31"/>
  <c r="H174" i="31"/>
  <c r="C174" i="31"/>
  <c r="H173" i="31"/>
  <c r="C173" i="31"/>
  <c r="L172" i="31"/>
  <c r="K172" i="31"/>
  <c r="J172" i="31"/>
  <c r="I172" i="31"/>
  <c r="H172" i="31"/>
  <c r="G172" i="31"/>
  <c r="F172" i="31"/>
  <c r="E172" i="31"/>
  <c r="D172" i="31"/>
  <c r="C172" i="31" s="1"/>
  <c r="L171" i="31"/>
  <c r="K171" i="31"/>
  <c r="J171" i="31"/>
  <c r="I171" i="31"/>
  <c r="H171" i="31"/>
  <c r="G171" i="31"/>
  <c r="F171" i="31"/>
  <c r="E171" i="31"/>
  <c r="D171" i="31"/>
  <c r="C171" i="31" s="1"/>
  <c r="L170" i="31"/>
  <c r="K170" i="31"/>
  <c r="J170" i="31"/>
  <c r="I170" i="31"/>
  <c r="H170" i="31"/>
  <c r="G170" i="31"/>
  <c r="F170" i="31"/>
  <c r="E170" i="31"/>
  <c r="D170" i="31"/>
  <c r="C170" i="31" s="1"/>
  <c r="H169" i="31"/>
  <c r="C169" i="31"/>
  <c r="H168" i="31"/>
  <c r="C168" i="31"/>
  <c r="H167" i="31"/>
  <c r="C167" i="31"/>
  <c r="H166" i="31"/>
  <c r="C166" i="31"/>
  <c r="H165" i="31"/>
  <c r="C165" i="31"/>
  <c r="H164" i="31"/>
  <c r="C164" i="31"/>
  <c r="L163" i="31"/>
  <c r="K163" i="31"/>
  <c r="J163" i="31"/>
  <c r="I163" i="31"/>
  <c r="H163" i="31"/>
  <c r="G163" i="31"/>
  <c r="F163" i="31"/>
  <c r="E163" i="31"/>
  <c r="D163" i="31"/>
  <c r="C163" i="31" s="1"/>
  <c r="L162" i="31"/>
  <c r="K162" i="31"/>
  <c r="J162" i="31"/>
  <c r="I162" i="31"/>
  <c r="H162" i="31"/>
  <c r="G162" i="31"/>
  <c r="F162" i="31"/>
  <c r="E162" i="31"/>
  <c r="D162" i="31"/>
  <c r="C162" i="31" s="1"/>
  <c r="H161" i="31"/>
  <c r="C161" i="31"/>
  <c r="H160" i="31"/>
  <c r="C160" i="31"/>
  <c r="H159" i="31"/>
  <c r="C159" i="31"/>
  <c r="H158" i="31"/>
  <c r="C158" i="31"/>
  <c r="L157" i="31"/>
  <c r="K157" i="31"/>
  <c r="J157" i="31"/>
  <c r="I157" i="31"/>
  <c r="H157" i="31"/>
  <c r="G157" i="31"/>
  <c r="F157" i="31"/>
  <c r="E157" i="31"/>
  <c r="D157" i="31"/>
  <c r="C157" i="31" s="1"/>
  <c r="H156" i="31"/>
  <c r="C156" i="31"/>
  <c r="H155" i="31"/>
  <c r="C155" i="31"/>
  <c r="H154" i="31"/>
  <c r="C154" i="31"/>
  <c r="H153" i="31"/>
  <c r="C153" i="31"/>
  <c r="H152" i="31"/>
  <c r="C152" i="31"/>
  <c r="H151" i="31"/>
  <c r="C151" i="31"/>
  <c r="H150" i="31"/>
  <c r="C150" i="31"/>
  <c r="I149" i="31"/>
  <c r="H149" i="31" s="1"/>
  <c r="C149" i="31"/>
  <c r="L148" i="31"/>
  <c r="K148" i="31"/>
  <c r="J148" i="31"/>
  <c r="I148" i="31"/>
  <c r="H148" i="31" s="1"/>
  <c r="G148" i="31"/>
  <c r="F148" i="31"/>
  <c r="E148" i="31"/>
  <c r="D148" i="31"/>
  <c r="C148" i="31"/>
  <c r="H147" i="31"/>
  <c r="C147" i="31"/>
  <c r="H146" i="31"/>
  <c r="C146" i="31"/>
  <c r="H145" i="31"/>
  <c r="C145" i="31"/>
  <c r="H144" i="31"/>
  <c r="C144" i="31"/>
  <c r="H143" i="31"/>
  <c r="C143" i="31"/>
  <c r="H142" i="31"/>
  <c r="C142" i="31"/>
  <c r="L141" i="31"/>
  <c r="K141" i="31"/>
  <c r="J141" i="31"/>
  <c r="I141" i="31"/>
  <c r="H141" i="31" s="1"/>
  <c r="G141" i="31"/>
  <c r="F141" i="31"/>
  <c r="E141" i="31"/>
  <c r="D141" i="31"/>
  <c r="C141" i="31"/>
  <c r="H140" i="31"/>
  <c r="C140" i="31"/>
  <c r="H139" i="31"/>
  <c r="C139" i="31"/>
  <c r="L138" i="31"/>
  <c r="K138" i="31"/>
  <c r="J138" i="31"/>
  <c r="I138" i="31"/>
  <c r="H138" i="31" s="1"/>
  <c r="G138" i="31"/>
  <c r="F138" i="31"/>
  <c r="E138" i="31"/>
  <c r="D138" i="31"/>
  <c r="C138" i="31"/>
  <c r="H137" i="31"/>
  <c r="C137" i="31"/>
  <c r="H136" i="31"/>
  <c r="C136" i="31"/>
  <c r="H135" i="31"/>
  <c r="C135" i="31"/>
  <c r="H134" i="31"/>
  <c r="C134" i="31"/>
  <c r="L133" i="31"/>
  <c r="K133" i="31"/>
  <c r="J133" i="31"/>
  <c r="I133" i="31"/>
  <c r="H133" i="31" s="1"/>
  <c r="G133" i="31"/>
  <c r="F133" i="31"/>
  <c r="E133" i="31"/>
  <c r="D133" i="31"/>
  <c r="C133" i="31"/>
  <c r="H132" i="31"/>
  <c r="C132" i="31"/>
  <c r="H131" i="31"/>
  <c r="C131" i="31"/>
  <c r="H130" i="31"/>
  <c r="C130" i="31"/>
  <c r="L129" i="31"/>
  <c r="K129" i="31"/>
  <c r="J129" i="31"/>
  <c r="I129" i="31"/>
  <c r="H129" i="31" s="1"/>
  <c r="G129" i="31"/>
  <c r="F129" i="31"/>
  <c r="E129" i="31"/>
  <c r="D129" i="31"/>
  <c r="C129" i="31"/>
  <c r="L128" i="31"/>
  <c r="K128" i="31"/>
  <c r="J128" i="31"/>
  <c r="I128" i="31"/>
  <c r="H128" i="31" s="1"/>
  <c r="G128" i="31"/>
  <c r="F128" i="31"/>
  <c r="E128" i="31"/>
  <c r="D128" i="31"/>
  <c r="C128" i="31" s="1"/>
  <c r="H127" i="31"/>
  <c r="C127" i="31"/>
  <c r="L126" i="31"/>
  <c r="K126" i="31"/>
  <c r="J126" i="31"/>
  <c r="I126" i="31"/>
  <c r="H126" i="31"/>
  <c r="G126" i="31"/>
  <c r="F126" i="31"/>
  <c r="E126" i="31"/>
  <c r="D126" i="31"/>
  <c r="C126" i="31"/>
  <c r="H125" i="31"/>
  <c r="C125" i="31"/>
  <c r="H124" i="31"/>
  <c r="C124" i="31"/>
  <c r="H123" i="31"/>
  <c r="C123" i="31"/>
  <c r="H122" i="31"/>
  <c r="C122" i="31"/>
  <c r="H121" i="31"/>
  <c r="C121" i="31"/>
  <c r="L120" i="31"/>
  <c r="K120" i="31"/>
  <c r="J120" i="31"/>
  <c r="I120" i="31"/>
  <c r="H120" i="31" s="1"/>
  <c r="G120" i="31"/>
  <c r="F120" i="31"/>
  <c r="E120" i="31"/>
  <c r="D120" i="31"/>
  <c r="C120" i="31"/>
  <c r="H119" i="31"/>
  <c r="C119" i="31"/>
  <c r="H118" i="31"/>
  <c r="C118" i="31"/>
  <c r="H117" i="31"/>
  <c r="C117" i="31"/>
  <c r="H116" i="31"/>
  <c r="C116" i="31"/>
  <c r="H115" i="31"/>
  <c r="C115" i="31"/>
  <c r="L114" i="31"/>
  <c r="K114" i="31"/>
  <c r="J114" i="31"/>
  <c r="I114" i="31"/>
  <c r="H114" i="31" s="1"/>
  <c r="G114" i="31"/>
  <c r="F114" i="31"/>
  <c r="E114" i="31"/>
  <c r="D114" i="31"/>
  <c r="C114" i="31"/>
  <c r="H113" i="31"/>
  <c r="C113" i="31"/>
  <c r="H112" i="31"/>
  <c r="C112" i="31"/>
  <c r="H111" i="31"/>
  <c r="C111" i="31"/>
  <c r="L110" i="31"/>
  <c r="K110" i="31"/>
  <c r="J110" i="31"/>
  <c r="I110" i="31"/>
  <c r="H110" i="31" s="1"/>
  <c r="G110" i="31"/>
  <c r="F110" i="31"/>
  <c r="E110" i="31"/>
  <c r="D110" i="31"/>
  <c r="C110" i="31"/>
  <c r="H109" i="31"/>
  <c r="C109" i="31"/>
  <c r="H108" i="31"/>
  <c r="C108" i="31"/>
  <c r="H107" i="31"/>
  <c r="C107" i="31"/>
  <c r="H106" i="31"/>
  <c r="C106" i="31"/>
  <c r="H105" i="31"/>
  <c r="C105" i="31"/>
  <c r="H104" i="31"/>
  <c r="C104" i="31"/>
  <c r="H103" i="31"/>
  <c r="C103" i="31"/>
  <c r="H102" i="31"/>
  <c r="C102" i="31"/>
  <c r="L101" i="31"/>
  <c r="K101" i="31"/>
  <c r="J101" i="31"/>
  <c r="I101" i="31"/>
  <c r="H101" i="31" s="1"/>
  <c r="G101" i="31"/>
  <c r="F101" i="31"/>
  <c r="E101" i="31"/>
  <c r="D101" i="31"/>
  <c r="C101" i="31"/>
  <c r="H100" i="31"/>
  <c r="C100" i="31"/>
  <c r="H99" i="31"/>
  <c r="C99" i="31"/>
  <c r="H98" i="31"/>
  <c r="C98" i="31"/>
  <c r="H97" i="31"/>
  <c r="C97" i="31"/>
  <c r="H96" i="31"/>
  <c r="C96" i="31"/>
  <c r="H95" i="31"/>
  <c r="C95" i="31"/>
  <c r="H94" i="31"/>
  <c r="C94" i="31"/>
  <c r="L93" i="31"/>
  <c r="K93" i="31"/>
  <c r="J93" i="31"/>
  <c r="I93" i="31"/>
  <c r="H93" i="31" s="1"/>
  <c r="G93" i="31"/>
  <c r="F93" i="31"/>
  <c r="E93" i="31"/>
  <c r="D93" i="31"/>
  <c r="C93" i="31"/>
  <c r="H92" i="31"/>
  <c r="C92" i="31"/>
  <c r="H91" i="31"/>
  <c r="C91" i="31"/>
  <c r="H90" i="31"/>
  <c r="C90" i="31"/>
  <c r="H89" i="31"/>
  <c r="C89" i="31"/>
  <c r="H88" i="31"/>
  <c r="C88" i="31"/>
  <c r="L87" i="31"/>
  <c r="K87" i="31"/>
  <c r="J87" i="31"/>
  <c r="I87" i="31"/>
  <c r="H87" i="31" s="1"/>
  <c r="G87" i="31"/>
  <c r="F87" i="31"/>
  <c r="E87" i="31"/>
  <c r="D87" i="31"/>
  <c r="C87" i="31"/>
  <c r="H86" i="31"/>
  <c r="C86" i="31"/>
  <c r="H85" i="31"/>
  <c r="C85" i="31"/>
  <c r="H84" i="31"/>
  <c r="C84" i="31"/>
  <c r="H83" i="31"/>
  <c r="C83" i="31"/>
  <c r="L82" i="31"/>
  <c r="K82" i="31"/>
  <c r="J82" i="31"/>
  <c r="I82" i="31"/>
  <c r="H82" i="31" s="1"/>
  <c r="G82" i="31"/>
  <c r="F82" i="31"/>
  <c r="E82" i="31"/>
  <c r="D82" i="31"/>
  <c r="C82" i="31"/>
  <c r="L81" i="31"/>
  <c r="K81" i="31"/>
  <c r="J81" i="31"/>
  <c r="I81" i="31"/>
  <c r="H81" i="31" s="1"/>
  <c r="G81" i="31"/>
  <c r="F81" i="31"/>
  <c r="E81" i="31"/>
  <c r="D81" i="31"/>
  <c r="C81" i="31" s="1"/>
  <c r="H80" i="31"/>
  <c r="C80" i="31"/>
  <c r="H79" i="31"/>
  <c r="C79" i="31"/>
  <c r="L78" i="31"/>
  <c r="K78" i="31"/>
  <c r="J78" i="31"/>
  <c r="I78" i="31"/>
  <c r="H78" i="31"/>
  <c r="G78" i="31"/>
  <c r="F78" i="31"/>
  <c r="E78" i="31"/>
  <c r="D78" i="31"/>
  <c r="C78" i="31" s="1"/>
  <c r="H77" i="31"/>
  <c r="C77" i="31"/>
  <c r="H76" i="31"/>
  <c r="C76" i="31"/>
  <c r="L75" i="31"/>
  <c r="K75" i="31"/>
  <c r="J75" i="31"/>
  <c r="I75" i="31"/>
  <c r="H75" i="31" s="1"/>
  <c r="G75" i="31"/>
  <c r="F75" i="31"/>
  <c r="E75" i="31"/>
  <c r="D75" i="31"/>
  <c r="C75" i="31"/>
  <c r="L74" i="31"/>
  <c r="K74" i="31"/>
  <c r="J74" i="31"/>
  <c r="I74" i="31"/>
  <c r="H74" i="31" s="1"/>
  <c r="G74" i="31"/>
  <c r="F74" i="31"/>
  <c r="E74" i="31"/>
  <c r="D74" i="31"/>
  <c r="C74" i="31"/>
  <c r="L73" i="31"/>
  <c r="K73" i="31"/>
  <c r="J73" i="31"/>
  <c r="I73" i="31"/>
  <c r="H73" i="31"/>
  <c r="G73" i="31"/>
  <c r="F73" i="31"/>
  <c r="E73" i="31"/>
  <c r="D73" i="31"/>
  <c r="C73" i="31" s="1"/>
  <c r="H72" i="31"/>
  <c r="C72" i="31"/>
  <c r="H71" i="31"/>
  <c r="C71" i="31"/>
  <c r="H70" i="31"/>
  <c r="C70" i="31"/>
  <c r="H69" i="31"/>
  <c r="C69" i="31"/>
  <c r="L68" i="31"/>
  <c r="K68" i="31"/>
  <c r="J68" i="31"/>
  <c r="I68" i="31"/>
  <c r="H68" i="31" s="1"/>
  <c r="G68" i="31"/>
  <c r="F68" i="31"/>
  <c r="E68" i="31"/>
  <c r="D68" i="31"/>
  <c r="C68" i="31"/>
  <c r="J67" i="31"/>
  <c r="H67" i="31"/>
  <c r="C67" i="31"/>
  <c r="L66" i="31"/>
  <c r="K66" i="31"/>
  <c r="J66" i="31"/>
  <c r="I66" i="31"/>
  <c r="H66" i="31"/>
  <c r="G66" i="31"/>
  <c r="F66" i="31"/>
  <c r="E66" i="31"/>
  <c r="D66" i="31"/>
  <c r="C66" i="31" s="1"/>
  <c r="H65" i="31"/>
  <c r="C65" i="31"/>
  <c r="H64" i="31"/>
  <c r="C64" i="31"/>
  <c r="H63" i="31"/>
  <c r="C63" i="31"/>
  <c r="H62" i="31"/>
  <c r="C62" i="31"/>
  <c r="H61" i="31"/>
  <c r="C61" i="31"/>
  <c r="H60" i="31"/>
  <c r="C60" i="31"/>
  <c r="H59" i="31"/>
  <c r="C59" i="31"/>
  <c r="H58" i="31"/>
  <c r="C58" i="31"/>
  <c r="L57" i="31"/>
  <c r="K57" i="31"/>
  <c r="J57" i="31"/>
  <c r="I57" i="31"/>
  <c r="H57" i="31"/>
  <c r="G57" i="31"/>
  <c r="F57" i="31"/>
  <c r="E57" i="31"/>
  <c r="D57" i="31"/>
  <c r="C57" i="31" s="1"/>
  <c r="J56" i="31"/>
  <c r="H56" i="31" s="1"/>
  <c r="C56" i="31"/>
  <c r="H55" i="31"/>
  <c r="C55" i="31"/>
  <c r="L54" i="31"/>
  <c r="K54" i="31"/>
  <c r="I54" i="31"/>
  <c r="G54" i="31"/>
  <c r="F54" i="31"/>
  <c r="E54" i="31"/>
  <c r="D54" i="31"/>
  <c r="C54" i="31"/>
  <c r="L53" i="31"/>
  <c r="K53" i="31"/>
  <c r="I53" i="31"/>
  <c r="G53" i="31"/>
  <c r="F53" i="31"/>
  <c r="E53" i="31"/>
  <c r="D53" i="31"/>
  <c r="C53" i="31"/>
  <c r="L52" i="31"/>
  <c r="K52" i="31"/>
  <c r="I52" i="31"/>
  <c r="G52" i="31"/>
  <c r="F52" i="31"/>
  <c r="E52" i="31"/>
  <c r="D52" i="31"/>
  <c r="C52" i="31"/>
  <c r="L51" i="31"/>
  <c r="K51" i="31"/>
  <c r="I51" i="31"/>
  <c r="G51" i="31"/>
  <c r="F51" i="31"/>
  <c r="E51" i="31"/>
  <c r="D51" i="31"/>
  <c r="C51" i="31"/>
  <c r="L50" i="31"/>
  <c r="K50" i="31"/>
  <c r="I50" i="31"/>
  <c r="I300" i="31" s="1"/>
  <c r="G50" i="31"/>
  <c r="F50" i="31"/>
  <c r="E50" i="31"/>
  <c r="E300" i="31" s="1"/>
  <c r="D50" i="31"/>
  <c r="D300" i="31" s="1"/>
  <c r="L49" i="31"/>
  <c r="K49" i="31"/>
  <c r="I49" i="31"/>
  <c r="G49" i="31"/>
  <c r="F49" i="31"/>
  <c r="E49" i="31"/>
  <c r="D49" i="31"/>
  <c r="C49" i="31"/>
  <c r="H46" i="31"/>
  <c r="C46" i="31"/>
  <c r="H45" i="31"/>
  <c r="C45" i="31"/>
  <c r="L44" i="31"/>
  <c r="L300" i="31" s="1"/>
  <c r="G44" i="31"/>
  <c r="G300" i="31" s="1"/>
  <c r="C44" i="31"/>
  <c r="H43" i="31"/>
  <c r="C43" i="31"/>
  <c r="I42" i="31"/>
  <c r="H42" i="31"/>
  <c r="D42" i="31"/>
  <c r="C42" i="31"/>
  <c r="H41" i="31"/>
  <c r="C41" i="31"/>
  <c r="H40" i="31"/>
  <c r="C40" i="31"/>
  <c r="H39" i="31"/>
  <c r="C39" i="31"/>
  <c r="H38" i="31"/>
  <c r="C38" i="31"/>
  <c r="K37" i="31"/>
  <c r="H37" i="31"/>
  <c r="F37" i="31"/>
  <c r="C37" i="31"/>
  <c r="H36" i="31"/>
  <c r="C36" i="31"/>
  <c r="H35" i="31"/>
  <c r="C35" i="31"/>
  <c r="K34" i="31"/>
  <c r="H34" i="31"/>
  <c r="F34" i="31"/>
  <c r="C34" i="31"/>
  <c r="H33" i="31"/>
  <c r="C33" i="31"/>
  <c r="K32" i="31"/>
  <c r="H32" i="31"/>
  <c r="F32" i="31"/>
  <c r="C32" i="31"/>
  <c r="H31" i="31"/>
  <c r="C31" i="31"/>
  <c r="H30" i="31"/>
  <c r="C30" i="31"/>
  <c r="H29" i="31"/>
  <c r="C29" i="31"/>
  <c r="K28" i="31"/>
  <c r="H28" i="31"/>
  <c r="F28" i="31"/>
  <c r="C28" i="31"/>
  <c r="K27" i="31"/>
  <c r="K300" i="31" s="1"/>
  <c r="H27" i="31"/>
  <c r="F27" i="31"/>
  <c r="F300" i="31" s="1"/>
  <c r="H26" i="31"/>
  <c r="C26" i="31"/>
  <c r="H25" i="31"/>
  <c r="C25" i="31"/>
  <c r="H24" i="31"/>
  <c r="C24" i="31"/>
  <c r="H23" i="31"/>
  <c r="C23" i="31"/>
  <c r="L22" i="31"/>
  <c r="L303" i="31" s="1"/>
  <c r="L302" i="31" s="1"/>
  <c r="K22" i="31"/>
  <c r="K303" i="31" s="1"/>
  <c r="K302" i="31" s="1"/>
  <c r="J22" i="31"/>
  <c r="J303" i="31" s="1"/>
  <c r="J302" i="31" s="1"/>
  <c r="I22" i="31"/>
  <c r="I303" i="31" s="1"/>
  <c r="I302" i="31" s="1"/>
  <c r="G22" i="31"/>
  <c r="G303" i="31" s="1"/>
  <c r="G302" i="31" s="1"/>
  <c r="F22" i="31"/>
  <c r="F303" i="31" s="1"/>
  <c r="F302" i="31" s="1"/>
  <c r="E22" i="31"/>
  <c r="E303" i="31" s="1"/>
  <c r="E302" i="31" s="1"/>
  <c r="D22" i="31"/>
  <c r="D303" i="31" s="1"/>
  <c r="D302" i="31" s="1"/>
  <c r="C22" i="31"/>
  <c r="C303" i="31" s="1"/>
  <c r="C302" i="31" s="1"/>
  <c r="L21" i="31"/>
  <c r="K21" i="31"/>
  <c r="J21" i="31"/>
  <c r="I21" i="31"/>
  <c r="H21" i="31" s="1"/>
  <c r="G21" i="31"/>
  <c r="F21" i="31"/>
  <c r="E21" i="31"/>
  <c r="D21" i="31"/>
  <c r="C21" i="31"/>
  <c r="H315" i="30"/>
  <c r="C315" i="30"/>
  <c r="H313" i="30"/>
  <c r="C313" i="30"/>
  <c r="H311" i="30"/>
  <c r="C311" i="30"/>
  <c r="H310" i="30"/>
  <c r="C310" i="30"/>
  <c r="H309" i="30"/>
  <c r="C309" i="30"/>
  <c r="H308" i="30"/>
  <c r="C308" i="30"/>
  <c r="H307" i="30"/>
  <c r="C307" i="30"/>
  <c r="H306" i="30"/>
  <c r="C306" i="30"/>
  <c r="L305" i="30"/>
  <c r="K305" i="30"/>
  <c r="J305" i="30"/>
  <c r="I305" i="30"/>
  <c r="H305" i="30"/>
  <c r="G305" i="30"/>
  <c r="F305" i="30"/>
  <c r="E305" i="30"/>
  <c r="D305" i="30"/>
  <c r="C305" i="30"/>
  <c r="H297" i="30"/>
  <c r="C297" i="30"/>
  <c r="H296" i="30"/>
  <c r="C296" i="30"/>
  <c r="L295" i="30"/>
  <c r="L298" i="30" s="1"/>
  <c r="K295" i="30"/>
  <c r="K298" i="30" s="1"/>
  <c r="J295" i="30"/>
  <c r="J298" i="30" s="1"/>
  <c r="I295" i="30"/>
  <c r="H295" i="30" s="1"/>
  <c r="G295" i="30"/>
  <c r="G298" i="30" s="1"/>
  <c r="F295" i="30"/>
  <c r="F298" i="30" s="1"/>
  <c r="E295" i="30"/>
  <c r="E298" i="30" s="1"/>
  <c r="D295" i="30"/>
  <c r="D298" i="30" s="1"/>
  <c r="C295" i="30"/>
  <c r="H294" i="30"/>
  <c r="C294" i="30"/>
  <c r="H293" i="30"/>
  <c r="C293" i="30"/>
  <c r="H292" i="30"/>
  <c r="C292" i="30"/>
  <c r="H291" i="30"/>
  <c r="C291" i="30"/>
  <c r="L290" i="30"/>
  <c r="K290" i="30"/>
  <c r="J290" i="30"/>
  <c r="I290" i="30"/>
  <c r="H290" i="30" s="1"/>
  <c r="G290" i="30"/>
  <c r="F290" i="30"/>
  <c r="E290" i="30"/>
  <c r="D290" i="30"/>
  <c r="C290" i="30"/>
  <c r="H289" i="30"/>
  <c r="C289" i="30"/>
  <c r="H288" i="30"/>
  <c r="C288" i="30"/>
  <c r="H287" i="30"/>
  <c r="C287" i="30"/>
  <c r="L286" i="30"/>
  <c r="K286" i="30"/>
  <c r="J286" i="30"/>
  <c r="I286" i="30"/>
  <c r="H286" i="30" s="1"/>
  <c r="G286" i="30"/>
  <c r="F286" i="30"/>
  <c r="E286" i="30"/>
  <c r="D286" i="30"/>
  <c r="C286" i="30"/>
  <c r="H285" i="30"/>
  <c r="C285" i="30"/>
  <c r="L284" i="30"/>
  <c r="K284" i="30"/>
  <c r="J284" i="30"/>
  <c r="I284" i="30"/>
  <c r="H284" i="30" s="1"/>
  <c r="G284" i="30"/>
  <c r="F284" i="30"/>
  <c r="E284" i="30"/>
  <c r="D284" i="30"/>
  <c r="C284" i="30"/>
  <c r="L283" i="30"/>
  <c r="K283" i="30"/>
  <c r="J283" i="30"/>
  <c r="I283" i="30"/>
  <c r="H283" i="30" s="1"/>
  <c r="G283" i="30"/>
  <c r="F283" i="30"/>
  <c r="E283" i="30"/>
  <c r="D283" i="30"/>
  <c r="C283" i="30"/>
  <c r="H282" i="30"/>
  <c r="C282" i="30"/>
  <c r="H281" i="30"/>
  <c r="C281" i="30"/>
  <c r="H280" i="30"/>
  <c r="C280" i="30"/>
  <c r="L279" i="30"/>
  <c r="K279" i="30"/>
  <c r="J279" i="30"/>
  <c r="I279" i="30"/>
  <c r="H279" i="30" s="1"/>
  <c r="G279" i="30"/>
  <c r="F279" i="30"/>
  <c r="E279" i="30"/>
  <c r="D279" i="30"/>
  <c r="C279" i="30"/>
  <c r="H278" i="30"/>
  <c r="C278" i="30"/>
  <c r="H277" i="30"/>
  <c r="C277" i="30"/>
  <c r="H276" i="30"/>
  <c r="C276" i="30"/>
  <c r="L275" i="30"/>
  <c r="K275" i="30"/>
  <c r="J275" i="30"/>
  <c r="I275" i="30"/>
  <c r="H275" i="30" s="1"/>
  <c r="G275" i="30"/>
  <c r="F275" i="30"/>
  <c r="E275" i="30"/>
  <c r="D275" i="30"/>
  <c r="C275" i="30"/>
  <c r="L274" i="30"/>
  <c r="K274" i="30"/>
  <c r="J274" i="30"/>
  <c r="I274" i="30"/>
  <c r="H274" i="30" s="1"/>
  <c r="G274" i="30"/>
  <c r="F274" i="30"/>
  <c r="E274" i="30"/>
  <c r="D274" i="30"/>
  <c r="C274" i="30"/>
  <c r="H273" i="30"/>
  <c r="C273" i="30"/>
  <c r="H272" i="30"/>
  <c r="C272" i="30"/>
  <c r="H271" i="30"/>
  <c r="C271" i="30"/>
  <c r="L270" i="30"/>
  <c r="K270" i="30"/>
  <c r="J270" i="30"/>
  <c r="I270" i="30"/>
  <c r="H270" i="30" s="1"/>
  <c r="G270" i="30"/>
  <c r="F270" i="30"/>
  <c r="E270" i="30"/>
  <c r="D270" i="30"/>
  <c r="C270" i="30"/>
  <c r="H269" i="30"/>
  <c r="C269" i="30"/>
  <c r="H268" i="30"/>
  <c r="C268" i="30"/>
  <c r="L267" i="30"/>
  <c r="K267" i="30"/>
  <c r="J267" i="30"/>
  <c r="I267" i="30"/>
  <c r="H267" i="30" s="1"/>
  <c r="G267" i="30"/>
  <c r="F267" i="30"/>
  <c r="E267" i="30"/>
  <c r="D267" i="30"/>
  <c r="C267" i="30"/>
  <c r="L266" i="30"/>
  <c r="K266" i="30"/>
  <c r="J266" i="30"/>
  <c r="I266" i="30"/>
  <c r="H266" i="30" s="1"/>
  <c r="G266" i="30"/>
  <c r="F266" i="30"/>
  <c r="E266" i="30"/>
  <c r="D266" i="30"/>
  <c r="C266" i="30"/>
  <c r="H265" i="30"/>
  <c r="C265" i="30"/>
  <c r="H264" i="30"/>
  <c r="C264" i="30"/>
  <c r="H263" i="30"/>
  <c r="C263" i="30"/>
  <c r="L262" i="30"/>
  <c r="K262" i="30"/>
  <c r="J262" i="30"/>
  <c r="I262" i="30"/>
  <c r="H262" i="30" s="1"/>
  <c r="G262" i="30"/>
  <c r="F262" i="30"/>
  <c r="E262" i="30"/>
  <c r="D262" i="30"/>
  <c r="C262" i="30"/>
  <c r="H261" i="30"/>
  <c r="C261" i="30"/>
  <c r="H260" i="30"/>
  <c r="C260" i="30"/>
  <c r="H259" i="30"/>
  <c r="C259" i="30"/>
  <c r="L258" i="30"/>
  <c r="K258" i="30"/>
  <c r="J258" i="30"/>
  <c r="I258" i="30"/>
  <c r="H258" i="30" s="1"/>
  <c r="G258" i="30"/>
  <c r="F258" i="30"/>
  <c r="E258" i="30"/>
  <c r="D258" i="30"/>
  <c r="C258" i="30"/>
  <c r="L257" i="30"/>
  <c r="K257" i="30"/>
  <c r="J257" i="30"/>
  <c r="I257" i="30"/>
  <c r="H257" i="30" s="1"/>
  <c r="G257" i="30"/>
  <c r="F257" i="30"/>
  <c r="E257" i="30"/>
  <c r="D257" i="30"/>
  <c r="C257" i="30"/>
  <c r="H256" i="30"/>
  <c r="C256" i="30"/>
  <c r="H255" i="30"/>
  <c r="C255" i="30"/>
  <c r="H254" i="30"/>
  <c r="C254" i="30"/>
  <c r="H253" i="30"/>
  <c r="C253" i="30"/>
  <c r="H252" i="30"/>
  <c r="C252" i="30"/>
  <c r="L251" i="30"/>
  <c r="K251" i="30"/>
  <c r="J251" i="30"/>
  <c r="I251" i="30"/>
  <c r="H251" i="30" s="1"/>
  <c r="G251" i="30"/>
  <c r="F251" i="30"/>
  <c r="E251" i="30"/>
  <c r="D251" i="30"/>
  <c r="C251" i="30"/>
  <c r="L250" i="30"/>
  <c r="K250" i="30"/>
  <c r="J250" i="30"/>
  <c r="I250" i="30"/>
  <c r="H250" i="30" s="1"/>
  <c r="G250" i="30"/>
  <c r="F250" i="30"/>
  <c r="E250" i="30"/>
  <c r="D250" i="30"/>
  <c r="C250" i="30"/>
  <c r="H249" i="30"/>
  <c r="C249" i="30"/>
  <c r="H248" i="30"/>
  <c r="C248" i="30"/>
  <c r="H247" i="30"/>
  <c r="C247" i="30"/>
  <c r="H246" i="30"/>
  <c r="C246" i="30"/>
  <c r="L245" i="30"/>
  <c r="K245" i="30"/>
  <c r="J245" i="30"/>
  <c r="I245" i="30"/>
  <c r="H245" i="30" s="1"/>
  <c r="G245" i="30"/>
  <c r="F245" i="30"/>
  <c r="E245" i="30"/>
  <c r="D245" i="30"/>
  <c r="C245" i="30"/>
  <c r="H244" i="30"/>
  <c r="C244" i="30"/>
  <c r="H243" i="30"/>
  <c r="C243" i="30"/>
  <c r="H242" i="30"/>
  <c r="C242" i="30"/>
  <c r="H241" i="30"/>
  <c r="C241" i="30"/>
  <c r="H240" i="30"/>
  <c r="C240" i="30"/>
  <c r="H239" i="30"/>
  <c r="C239" i="30"/>
  <c r="H238" i="30"/>
  <c r="C238" i="30"/>
  <c r="L237" i="30"/>
  <c r="K237" i="30"/>
  <c r="J237" i="30"/>
  <c r="I237" i="30"/>
  <c r="H237" i="30" s="1"/>
  <c r="G237" i="30"/>
  <c r="F237" i="30"/>
  <c r="E237" i="30"/>
  <c r="D237" i="30"/>
  <c r="C237" i="30"/>
  <c r="H236" i="30"/>
  <c r="C236" i="30"/>
  <c r="H235" i="30"/>
  <c r="C235" i="30"/>
  <c r="L234" i="30"/>
  <c r="K234" i="30"/>
  <c r="J234" i="30"/>
  <c r="I234" i="30"/>
  <c r="H234" i="30" s="1"/>
  <c r="G234" i="30"/>
  <c r="F234" i="30"/>
  <c r="E234" i="30"/>
  <c r="D234" i="30"/>
  <c r="C234" i="30"/>
  <c r="H233" i="30"/>
  <c r="C233" i="30"/>
  <c r="L232" i="30"/>
  <c r="K232" i="30"/>
  <c r="J232" i="30"/>
  <c r="I232" i="30"/>
  <c r="H232" i="30" s="1"/>
  <c r="G232" i="30"/>
  <c r="F232" i="30"/>
  <c r="E232" i="30"/>
  <c r="D232" i="30"/>
  <c r="C232" i="30"/>
  <c r="L231" i="30"/>
  <c r="K231" i="30"/>
  <c r="J231" i="30"/>
  <c r="I231" i="30"/>
  <c r="H231" i="30"/>
  <c r="G231" i="30"/>
  <c r="F231" i="30"/>
  <c r="E231" i="30"/>
  <c r="D231" i="30"/>
  <c r="C231" i="30" s="1"/>
  <c r="H230" i="30"/>
  <c r="C230" i="30"/>
  <c r="L229" i="30"/>
  <c r="K229" i="30"/>
  <c r="J229" i="30"/>
  <c r="I229" i="30"/>
  <c r="H229" i="30" s="1"/>
  <c r="G229" i="30"/>
  <c r="F229" i="30"/>
  <c r="E229" i="30"/>
  <c r="D229" i="30"/>
  <c r="C229" i="30"/>
  <c r="H228" i="30"/>
  <c r="C228" i="30"/>
  <c r="L227" i="30"/>
  <c r="K227" i="30"/>
  <c r="J227" i="30"/>
  <c r="I227" i="30"/>
  <c r="H227" i="30" s="1"/>
  <c r="G227" i="30"/>
  <c r="F227" i="30"/>
  <c r="E227" i="30"/>
  <c r="D227" i="30"/>
  <c r="C227" i="30"/>
  <c r="H226" i="30"/>
  <c r="C226" i="30"/>
  <c r="H225" i="30"/>
  <c r="C225" i="30"/>
  <c r="L224" i="30"/>
  <c r="K224" i="30"/>
  <c r="J224" i="30"/>
  <c r="I224" i="30"/>
  <c r="H224" i="30" s="1"/>
  <c r="G224" i="30"/>
  <c r="F224" i="30"/>
  <c r="E224" i="30"/>
  <c r="D224" i="30"/>
  <c r="C224" i="30"/>
  <c r="H223" i="30"/>
  <c r="C223" i="30"/>
  <c r="H222" i="30"/>
  <c r="C222" i="30"/>
  <c r="H221" i="30"/>
  <c r="C221" i="30"/>
  <c r="H220" i="30"/>
  <c r="C220" i="30"/>
  <c r="H219" i="30"/>
  <c r="C219" i="30"/>
  <c r="H218" i="30"/>
  <c r="C218" i="30"/>
  <c r="H217" i="30"/>
  <c r="C217" i="30"/>
  <c r="H216" i="30"/>
  <c r="C216" i="30"/>
  <c r="H215" i="30"/>
  <c r="C215" i="30"/>
  <c r="H214" i="30"/>
  <c r="C214" i="30"/>
  <c r="L213" i="30"/>
  <c r="K213" i="30"/>
  <c r="J213" i="30"/>
  <c r="I213" i="30"/>
  <c r="H213" i="30" s="1"/>
  <c r="G213" i="30"/>
  <c r="F213" i="30"/>
  <c r="E213" i="30"/>
  <c r="D213" i="30"/>
  <c r="C213" i="30"/>
  <c r="H212" i="30"/>
  <c r="C212" i="30"/>
  <c r="H211" i="30"/>
  <c r="C211" i="30"/>
  <c r="H210" i="30"/>
  <c r="C210" i="30"/>
  <c r="H209" i="30"/>
  <c r="C209" i="30"/>
  <c r="H208" i="30"/>
  <c r="C208" i="30"/>
  <c r="H207" i="30"/>
  <c r="C207" i="30"/>
  <c r="H206" i="30"/>
  <c r="C206" i="30"/>
  <c r="H205" i="30"/>
  <c r="C205" i="30"/>
  <c r="H204" i="30"/>
  <c r="C204" i="30"/>
  <c r="H203" i="30"/>
  <c r="C203" i="30"/>
  <c r="L202" i="30"/>
  <c r="K202" i="30"/>
  <c r="J202" i="30"/>
  <c r="I202" i="30"/>
  <c r="H202" i="30" s="1"/>
  <c r="G202" i="30"/>
  <c r="F202" i="30"/>
  <c r="E202" i="30"/>
  <c r="D202" i="30"/>
  <c r="C202" i="30"/>
  <c r="L201" i="30"/>
  <c r="K201" i="30"/>
  <c r="J201" i="30"/>
  <c r="I201" i="30"/>
  <c r="H201" i="30" s="1"/>
  <c r="G201" i="30"/>
  <c r="F201" i="30"/>
  <c r="E201" i="30"/>
  <c r="D201" i="30"/>
  <c r="C201" i="30"/>
  <c r="H200" i="30"/>
  <c r="C200" i="30"/>
  <c r="H199" i="30"/>
  <c r="C199" i="30"/>
  <c r="H198" i="30"/>
  <c r="C198" i="30"/>
  <c r="H197" i="30"/>
  <c r="C197" i="30"/>
  <c r="H196" i="30"/>
  <c r="C196" i="30"/>
  <c r="L195" i="30"/>
  <c r="K195" i="30"/>
  <c r="J195" i="30"/>
  <c r="I195" i="30"/>
  <c r="H195" i="30" s="1"/>
  <c r="G195" i="30"/>
  <c r="F195" i="30"/>
  <c r="E195" i="30"/>
  <c r="D195" i="30"/>
  <c r="C195" i="30"/>
  <c r="H194" i="30"/>
  <c r="C194" i="30"/>
  <c r="L193" i="30"/>
  <c r="K193" i="30"/>
  <c r="J193" i="30"/>
  <c r="I193" i="30"/>
  <c r="H193" i="30" s="1"/>
  <c r="G193" i="30"/>
  <c r="F193" i="30"/>
  <c r="E193" i="30"/>
  <c r="D193" i="30"/>
  <c r="C193" i="30"/>
  <c r="L192" i="30"/>
  <c r="K192" i="30"/>
  <c r="J192" i="30"/>
  <c r="I192" i="30"/>
  <c r="H192" i="30" s="1"/>
  <c r="G192" i="30"/>
  <c r="F192" i="30"/>
  <c r="E192" i="30"/>
  <c r="D192" i="30"/>
  <c r="C192" i="30"/>
  <c r="L191" i="30"/>
  <c r="K191" i="30"/>
  <c r="J191" i="30"/>
  <c r="I191" i="30"/>
  <c r="H191" i="30"/>
  <c r="G191" i="30"/>
  <c r="F191" i="30"/>
  <c r="E191" i="30"/>
  <c r="D191" i="30"/>
  <c r="C191" i="30" s="1"/>
  <c r="H190" i="30"/>
  <c r="C190" i="30"/>
  <c r="L189" i="30"/>
  <c r="K189" i="30"/>
  <c r="J189" i="30"/>
  <c r="I189" i="30"/>
  <c r="H189" i="30"/>
  <c r="G189" i="30"/>
  <c r="F189" i="30"/>
  <c r="E189" i="30"/>
  <c r="D189" i="30"/>
  <c r="C189" i="30" s="1"/>
  <c r="L188" i="30"/>
  <c r="K188" i="30"/>
  <c r="J188" i="30"/>
  <c r="I188" i="30"/>
  <c r="H188" i="30" s="1"/>
  <c r="G188" i="30"/>
  <c r="F188" i="30"/>
  <c r="E188" i="30"/>
  <c r="D188" i="30"/>
  <c r="C188" i="30"/>
  <c r="H187" i="30"/>
  <c r="C187" i="30"/>
  <c r="H186" i="30"/>
  <c r="C186" i="30"/>
  <c r="L185" i="30"/>
  <c r="K185" i="30"/>
  <c r="J185" i="30"/>
  <c r="I185" i="30"/>
  <c r="H185" i="30" s="1"/>
  <c r="G185" i="30"/>
  <c r="F185" i="30"/>
  <c r="E185" i="30"/>
  <c r="D185" i="30"/>
  <c r="C185" i="30"/>
  <c r="L184" i="30"/>
  <c r="K184" i="30"/>
  <c r="J184" i="30"/>
  <c r="I184" i="30"/>
  <c r="H184" i="30" s="1"/>
  <c r="G184" i="30"/>
  <c r="F184" i="30"/>
  <c r="E184" i="30"/>
  <c r="D184" i="30"/>
  <c r="C184" i="30"/>
  <c r="H183" i="30"/>
  <c r="C183" i="30"/>
  <c r="H182" i="30"/>
  <c r="C182" i="30"/>
  <c r="L181" i="30"/>
  <c r="K181" i="30"/>
  <c r="J181" i="30"/>
  <c r="I181" i="30"/>
  <c r="H181" i="30" s="1"/>
  <c r="G181" i="30"/>
  <c r="F181" i="30"/>
  <c r="E181" i="30"/>
  <c r="D181" i="30"/>
  <c r="C181" i="30"/>
  <c r="H180" i="30"/>
  <c r="C180" i="30"/>
  <c r="H179" i="30"/>
  <c r="C179" i="30"/>
  <c r="H178" i="30"/>
  <c r="C178" i="30"/>
  <c r="H177" i="30"/>
  <c r="C177" i="30"/>
  <c r="L176" i="30"/>
  <c r="K176" i="30"/>
  <c r="J176" i="30"/>
  <c r="I176" i="30"/>
  <c r="H176" i="30" s="1"/>
  <c r="G176" i="30"/>
  <c r="F176" i="30"/>
  <c r="E176" i="30"/>
  <c r="D176" i="30"/>
  <c r="C176" i="30"/>
  <c r="H175" i="30"/>
  <c r="C175" i="30"/>
  <c r="H174" i="30"/>
  <c r="C174" i="30"/>
  <c r="H173" i="30"/>
  <c r="C173" i="30"/>
  <c r="L172" i="30"/>
  <c r="K172" i="30"/>
  <c r="J172" i="30"/>
  <c r="I172" i="30"/>
  <c r="H172" i="30" s="1"/>
  <c r="G172" i="30"/>
  <c r="F172" i="30"/>
  <c r="E172" i="30"/>
  <c r="D172" i="30"/>
  <c r="C172" i="30"/>
  <c r="L171" i="30"/>
  <c r="K171" i="30"/>
  <c r="J171" i="30"/>
  <c r="I171" i="30"/>
  <c r="H171" i="30" s="1"/>
  <c r="G171" i="30"/>
  <c r="F171" i="30"/>
  <c r="E171" i="30"/>
  <c r="D171" i="30"/>
  <c r="C171" i="30"/>
  <c r="L170" i="30"/>
  <c r="K170" i="30"/>
  <c r="J170" i="30"/>
  <c r="I170" i="30"/>
  <c r="H170" i="30" s="1"/>
  <c r="G170" i="30"/>
  <c r="F170" i="30"/>
  <c r="E170" i="30"/>
  <c r="D170" i="30"/>
  <c r="C170" i="30"/>
  <c r="H169" i="30"/>
  <c r="C169" i="30"/>
  <c r="H168" i="30"/>
  <c r="C168" i="30"/>
  <c r="H167" i="30"/>
  <c r="C167" i="30"/>
  <c r="H166" i="30"/>
  <c r="C166" i="30"/>
  <c r="H165" i="30"/>
  <c r="C165" i="30"/>
  <c r="H164" i="30"/>
  <c r="C164" i="30"/>
  <c r="L163" i="30"/>
  <c r="K163" i="30"/>
  <c r="J163" i="30"/>
  <c r="I163" i="30"/>
  <c r="H163" i="30" s="1"/>
  <c r="G163" i="30"/>
  <c r="F163" i="30"/>
  <c r="E163" i="30"/>
  <c r="D163" i="30"/>
  <c r="C163" i="30"/>
  <c r="L162" i="30"/>
  <c r="K162" i="30"/>
  <c r="J162" i="30"/>
  <c r="I162" i="30"/>
  <c r="H162" i="30" s="1"/>
  <c r="G162" i="30"/>
  <c r="F162" i="30"/>
  <c r="E162" i="30"/>
  <c r="D162" i="30"/>
  <c r="C162" i="30"/>
  <c r="H161" i="30"/>
  <c r="C161" i="30"/>
  <c r="H160" i="30"/>
  <c r="C160" i="30"/>
  <c r="H159" i="30"/>
  <c r="C159" i="30"/>
  <c r="H158" i="30"/>
  <c r="C158" i="30"/>
  <c r="L157" i="30"/>
  <c r="K157" i="30"/>
  <c r="J157" i="30"/>
  <c r="I157" i="30"/>
  <c r="H157" i="30" s="1"/>
  <c r="G157" i="30"/>
  <c r="F157" i="30"/>
  <c r="E157" i="30"/>
  <c r="D157" i="30"/>
  <c r="C157" i="30"/>
  <c r="H156" i="30"/>
  <c r="C156" i="30"/>
  <c r="H155" i="30"/>
  <c r="C155" i="30"/>
  <c r="H154" i="30"/>
  <c r="C154" i="30"/>
  <c r="H153" i="30"/>
  <c r="C153" i="30"/>
  <c r="H152" i="30"/>
  <c r="C152" i="30"/>
  <c r="H151" i="30"/>
  <c r="C151" i="30"/>
  <c r="H150" i="30"/>
  <c r="C150" i="30"/>
  <c r="H149" i="30"/>
  <c r="C149" i="30"/>
  <c r="L148" i="30"/>
  <c r="K148" i="30"/>
  <c r="J148" i="30"/>
  <c r="I148" i="30"/>
  <c r="H148" i="30" s="1"/>
  <c r="G148" i="30"/>
  <c r="F148" i="30"/>
  <c r="E148" i="30"/>
  <c r="D148" i="30"/>
  <c r="C148" i="30"/>
  <c r="H147" i="30"/>
  <c r="C147" i="30"/>
  <c r="H146" i="30"/>
  <c r="C146" i="30"/>
  <c r="H145" i="30"/>
  <c r="C145" i="30"/>
  <c r="H144" i="30"/>
  <c r="C144" i="30"/>
  <c r="H143" i="30"/>
  <c r="C143" i="30"/>
  <c r="H142" i="30"/>
  <c r="C142" i="30"/>
  <c r="L141" i="30"/>
  <c r="K141" i="30"/>
  <c r="J141" i="30"/>
  <c r="I141" i="30"/>
  <c r="H141" i="30" s="1"/>
  <c r="G141" i="30"/>
  <c r="F141" i="30"/>
  <c r="E141" i="30"/>
  <c r="D141" i="30"/>
  <c r="C141" i="30"/>
  <c r="H140" i="30"/>
  <c r="C140" i="30"/>
  <c r="H139" i="30"/>
  <c r="C139" i="30"/>
  <c r="L138" i="30"/>
  <c r="K138" i="30"/>
  <c r="J138" i="30"/>
  <c r="I138" i="30"/>
  <c r="H138" i="30" s="1"/>
  <c r="G138" i="30"/>
  <c r="F138" i="30"/>
  <c r="E138" i="30"/>
  <c r="D138" i="30"/>
  <c r="C138" i="30"/>
  <c r="H137" i="30"/>
  <c r="C137" i="30"/>
  <c r="H136" i="30"/>
  <c r="C136" i="30"/>
  <c r="H135" i="30"/>
  <c r="C135" i="30"/>
  <c r="H134" i="30"/>
  <c r="C134" i="30"/>
  <c r="L133" i="30"/>
  <c r="K133" i="30"/>
  <c r="J133" i="30"/>
  <c r="I133" i="30"/>
  <c r="H133" i="30" s="1"/>
  <c r="G133" i="30"/>
  <c r="F133" i="30"/>
  <c r="E133" i="30"/>
  <c r="D133" i="30"/>
  <c r="C133" i="30"/>
  <c r="H132" i="30"/>
  <c r="C132" i="30"/>
  <c r="H131" i="30"/>
  <c r="C131" i="30"/>
  <c r="H130" i="30"/>
  <c r="C130" i="30"/>
  <c r="L129" i="30"/>
  <c r="K129" i="30"/>
  <c r="J129" i="30"/>
  <c r="I129" i="30"/>
  <c r="H129" i="30" s="1"/>
  <c r="G129" i="30"/>
  <c r="F129" i="30"/>
  <c r="E129" i="30"/>
  <c r="D129" i="30"/>
  <c r="C129" i="30"/>
  <c r="L128" i="30"/>
  <c r="K128" i="30"/>
  <c r="J128" i="30"/>
  <c r="I128" i="30"/>
  <c r="H128" i="30" s="1"/>
  <c r="G128" i="30"/>
  <c r="F128" i="30"/>
  <c r="E128" i="30"/>
  <c r="D128" i="30"/>
  <c r="C128" i="30" s="1"/>
  <c r="H127" i="30"/>
  <c r="C127" i="30"/>
  <c r="L126" i="30"/>
  <c r="K126" i="30"/>
  <c r="J126" i="30"/>
  <c r="I126" i="30"/>
  <c r="H126" i="30"/>
  <c r="G126" i="30"/>
  <c r="F126" i="30"/>
  <c r="E126" i="30"/>
  <c r="D126" i="30"/>
  <c r="C126" i="30"/>
  <c r="H125" i="30"/>
  <c r="C125" i="30"/>
  <c r="H124" i="30"/>
  <c r="C124" i="30"/>
  <c r="H123" i="30"/>
  <c r="C123" i="30"/>
  <c r="H122" i="30"/>
  <c r="C122" i="30"/>
  <c r="H121" i="30"/>
  <c r="C121" i="30"/>
  <c r="L120" i="30"/>
  <c r="K120" i="30"/>
  <c r="J120" i="30"/>
  <c r="I120" i="30"/>
  <c r="H120" i="30"/>
  <c r="G120" i="30"/>
  <c r="F120" i="30"/>
  <c r="E120" i="30"/>
  <c r="D120" i="30"/>
  <c r="C120" i="30" s="1"/>
  <c r="H119" i="30"/>
  <c r="C119" i="30"/>
  <c r="H118" i="30"/>
  <c r="C118" i="30"/>
  <c r="H117" i="30"/>
  <c r="C117" i="30"/>
  <c r="H116" i="30"/>
  <c r="C116" i="30"/>
  <c r="H115" i="30"/>
  <c r="C115" i="30"/>
  <c r="L114" i="30"/>
  <c r="K114" i="30"/>
  <c r="J114" i="30"/>
  <c r="I114" i="30"/>
  <c r="H114" i="30"/>
  <c r="G114" i="30"/>
  <c r="F114" i="30"/>
  <c r="E114" i="30"/>
  <c r="D114" i="30"/>
  <c r="C114" i="30" s="1"/>
  <c r="H113" i="30"/>
  <c r="C113" i="30"/>
  <c r="H112" i="30"/>
  <c r="C112" i="30"/>
  <c r="H111" i="30"/>
  <c r="C111" i="30"/>
  <c r="L110" i="30"/>
  <c r="K110" i="30"/>
  <c r="J110" i="30"/>
  <c r="I110" i="30"/>
  <c r="H110" i="30"/>
  <c r="G110" i="30"/>
  <c r="F110" i="30"/>
  <c r="E110" i="30"/>
  <c r="D110" i="30"/>
  <c r="C110" i="30" s="1"/>
  <c r="H109" i="30"/>
  <c r="C109" i="30"/>
  <c r="H108" i="30"/>
  <c r="C108" i="30"/>
  <c r="H107" i="30"/>
  <c r="C107" i="30"/>
  <c r="H106" i="30"/>
  <c r="C106" i="30"/>
  <c r="H105" i="30"/>
  <c r="C105" i="30"/>
  <c r="H104" i="30"/>
  <c r="C104" i="30"/>
  <c r="H103" i="30"/>
  <c r="C103" i="30"/>
  <c r="H102" i="30"/>
  <c r="C102" i="30"/>
  <c r="L101" i="30"/>
  <c r="K101" i="30"/>
  <c r="J101" i="30"/>
  <c r="I101" i="30"/>
  <c r="H101" i="30"/>
  <c r="G101" i="30"/>
  <c r="F101" i="30"/>
  <c r="E101" i="30"/>
  <c r="D101" i="30"/>
  <c r="C101" i="30" s="1"/>
  <c r="H100" i="30"/>
  <c r="C100" i="30"/>
  <c r="H99" i="30"/>
  <c r="C99" i="30"/>
  <c r="H98" i="30"/>
  <c r="C98" i="30"/>
  <c r="H97" i="30"/>
  <c r="C97" i="30"/>
  <c r="H96" i="30"/>
  <c r="C96" i="30"/>
  <c r="H95" i="30"/>
  <c r="C95" i="30"/>
  <c r="H94" i="30"/>
  <c r="C94" i="30"/>
  <c r="L93" i="30"/>
  <c r="K93" i="30"/>
  <c r="J93" i="30"/>
  <c r="I93" i="30"/>
  <c r="H93" i="30"/>
  <c r="G93" i="30"/>
  <c r="F93" i="30"/>
  <c r="E93" i="30"/>
  <c r="D93" i="30"/>
  <c r="C93" i="30" s="1"/>
  <c r="H92" i="30"/>
  <c r="C92" i="30"/>
  <c r="H91" i="30"/>
  <c r="C91" i="30"/>
  <c r="H90" i="30"/>
  <c r="C90" i="30"/>
  <c r="H89" i="30"/>
  <c r="C89" i="30"/>
  <c r="H88" i="30"/>
  <c r="C88" i="30"/>
  <c r="L87" i="30"/>
  <c r="K87" i="30"/>
  <c r="J87" i="30"/>
  <c r="I87" i="30"/>
  <c r="H87" i="30"/>
  <c r="G87" i="30"/>
  <c r="F87" i="30"/>
  <c r="E87" i="30"/>
  <c r="D87" i="30"/>
  <c r="C87" i="30" s="1"/>
  <c r="H86" i="30"/>
  <c r="C86" i="30"/>
  <c r="H85" i="30"/>
  <c r="C85" i="30"/>
  <c r="H84" i="30"/>
  <c r="C84" i="30"/>
  <c r="H83" i="30"/>
  <c r="C83" i="30"/>
  <c r="L82" i="30"/>
  <c r="K82" i="30"/>
  <c r="J82" i="30"/>
  <c r="I82" i="30"/>
  <c r="H82" i="30"/>
  <c r="G82" i="30"/>
  <c r="F82" i="30"/>
  <c r="E82" i="30"/>
  <c r="D82" i="30"/>
  <c r="C82" i="30" s="1"/>
  <c r="L81" i="30"/>
  <c r="K81" i="30"/>
  <c r="J81" i="30"/>
  <c r="I81" i="30"/>
  <c r="H81" i="30" s="1"/>
  <c r="G81" i="30"/>
  <c r="F81" i="30"/>
  <c r="E81" i="30"/>
  <c r="D81" i="30"/>
  <c r="C81" i="30"/>
  <c r="H80" i="30"/>
  <c r="C80" i="30"/>
  <c r="H79" i="30"/>
  <c r="C79" i="30"/>
  <c r="L78" i="30"/>
  <c r="K78" i="30"/>
  <c r="J78" i="30"/>
  <c r="I78" i="30"/>
  <c r="H78" i="30" s="1"/>
  <c r="G78" i="30"/>
  <c r="F78" i="30"/>
  <c r="E78" i="30"/>
  <c r="D78" i="30"/>
  <c r="C78" i="30"/>
  <c r="H77" i="30"/>
  <c r="C77" i="30"/>
  <c r="H76" i="30"/>
  <c r="C76" i="30"/>
  <c r="L75" i="30"/>
  <c r="K75" i="30"/>
  <c r="J75" i="30"/>
  <c r="I75" i="30"/>
  <c r="H75" i="30" s="1"/>
  <c r="G75" i="30"/>
  <c r="F75" i="30"/>
  <c r="E75" i="30"/>
  <c r="D75" i="30"/>
  <c r="C75" i="30"/>
  <c r="L74" i="30"/>
  <c r="K74" i="30"/>
  <c r="J74" i="30"/>
  <c r="I74" i="30"/>
  <c r="H74" i="30" s="1"/>
  <c r="G74" i="30"/>
  <c r="F74" i="30"/>
  <c r="E74" i="30"/>
  <c r="D74" i="30"/>
  <c r="C74" i="30"/>
  <c r="L73" i="30"/>
  <c r="K73" i="30"/>
  <c r="J73" i="30"/>
  <c r="I73" i="30"/>
  <c r="H73" i="30" s="1"/>
  <c r="G73" i="30"/>
  <c r="F73" i="30"/>
  <c r="E73" i="30"/>
  <c r="D73" i="30"/>
  <c r="C73" i="30"/>
  <c r="H72" i="30"/>
  <c r="C72" i="30"/>
  <c r="H71" i="30"/>
  <c r="C71" i="30"/>
  <c r="H70" i="30"/>
  <c r="C70" i="30"/>
  <c r="H69" i="30"/>
  <c r="C69" i="30"/>
  <c r="L68" i="30"/>
  <c r="K68" i="30"/>
  <c r="J68" i="30"/>
  <c r="I68" i="30"/>
  <c r="H68" i="30" s="1"/>
  <c r="G68" i="30"/>
  <c r="F68" i="30"/>
  <c r="E68" i="30"/>
  <c r="D68" i="30"/>
  <c r="C68" i="30"/>
  <c r="J67" i="30"/>
  <c r="H67" i="30"/>
  <c r="C67" i="30"/>
  <c r="L66" i="30"/>
  <c r="K66" i="30"/>
  <c r="J66" i="30"/>
  <c r="I66" i="30"/>
  <c r="H66" i="30"/>
  <c r="G66" i="30"/>
  <c r="F66" i="30"/>
  <c r="E66" i="30"/>
  <c r="D66" i="30"/>
  <c r="C66" i="30" s="1"/>
  <c r="H65" i="30"/>
  <c r="C65" i="30"/>
  <c r="H64" i="30"/>
  <c r="C64" i="30"/>
  <c r="H63" i="30"/>
  <c r="C63" i="30"/>
  <c r="H62" i="30"/>
  <c r="C62" i="30"/>
  <c r="H61" i="30"/>
  <c r="C61" i="30"/>
  <c r="H60" i="30"/>
  <c r="C60" i="30"/>
  <c r="H59" i="30"/>
  <c r="C59" i="30"/>
  <c r="H58" i="30"/>
  <c r="C58" i="30"/>
  <c r="L57" i="30"/>
  <c r="K57" i="30"/>
  <c r="J57" i="30"/>
  <c r="I57" i="30"/>
  <c r="H57" i="30"/>
  <c r="G57" i="30"/>
  <c r="F57" i="30"/>
  <c r="E57" i="30"/>
  <c r="D57" i="30"/>
  <c r="C57" i="30" s="1"/>
  <c r="J56" i="30"/>
  <c r="H56" i="30" s="1"/>
  <c r="C56" i="30"/>
  <c r="H55" i="30"/>
  <c r="C55" i="30"/>
  <c r="L54" i="30"/>
  <c r="K54" i="30"/>
  <c r="J54" i="30"/>
  <c r="I54" i="30"/>
  <c r="H54" i="30" s="1"/>
  <c r="G54" i="30"/>
  <c r="F54" i="30"/>
  <c r="E54" i="30"/>
  <c r="D54" i="30"/>
  <c r="C54" i="30"/>
  <c r="L53" i="30"/>
  <c r="K53" i="30"/>
  <c r="J53" i="30"/>
  <c r="I53" i="30"/>
  <c r="H53" i="30" s="1"/>
  <c r="G53" i="30"/>
  <c r="F53" i="30"/>
  <c r="E53" i="30"/>
  <c r="D53" i="30"/>
  <c r="C53" i="30"/>
  <c r="L52" i="30"/>
  <c r="K52" i="30"/>
  <c r="J52" i="30"/>
  <c r="I52" i="30"/>
  <c r="H52" i="30" s="1"/>
  <c r="G52" i="30"/>
  <c r="F52" i="30"/>
  <c r="E52" i="30"/>
  <c r="D52" i="30"/>
  <c r="C52" i="30" s="1"/>
  <c r="L51" i="30"/>
  <c r="K51" i="30"/>
  <c r="J51" i="30"/>
  <c r="I51" i="30"/>
  <c r="H51" i="30" s="1"/>
  <c r="G51" i="30"/>
  <c r="F51" i="30"/>
  <c r="E51" i="30"/>
  <c r="D51" i="30"/>
  <c r="C51" i="30" s="1"/>
  <c r="L50" i="30"/>
  <c r="K50" i="30"/>
  <c r="J50" i="30"/>
  <c r="J300" i="30" s="1"/>
  <c r="I50" i="30"/>
  <c r="H50" i="30" s="1"/>
  <c r="G50" i="30"/>
  <c r="F50" i="30"/>
  <c r="E50" i="30"/>
  <c r="E300" i="30" s="1"/>
  <c r="D50" i="30"/>
  <c r="D300" i="30" s="1"/>
  <c r="C50" i="30"/>
  <c r="L49" i="30"/>
  <c r="K49" i="30"/>
  <c r="J49" i="30"/>
  <c r="I49" i="30"/>
  <c r="H49" i="30" s="1"/>
  <c r="G49" i="30"/>
  <c r="F49" i="30"/>
  <c r="E49" i="30"/>
  <c r="D49" i="30"/>
  <c r="C49" i="30"/>
  <c r="H46" i="30"/>
  <c r="C46" i="30"/>
  <c r="H45" i="30"/>
  <c r="C45" i="30"/>
  <c r="L44" i="30"/>
  <c r="L300" i="30" s="1"/>
  <c r="H44" i="30"/>
  <c r="G44" i="30"/>
  <c r="G300" i="30" s="1"/>
  <c r="C44" i="30"/>
  <c r="H43" i="30"/>
  <c r="C43" i="30"/>
  <c r="I42" i="30"/>
  <c r="H42" i="30"/>
  <c r="D42" i="30"/>
  <c r="C42" i="30"/>
  <c r="H41" i="30"/>
  <c r="C41" i="30"/>
  <c r="H40" i="30"/>
  <c r="C40" i="30"/>
  <c r="H39" i="30"/>
  <c r="C39" i="30"/>
  <c r="H38" i="30"/>
  <c r="C38" i="30"/>
  <c r="K37" i="30"/>
  <c r="H37" i="30"/>
  <c r="F37" i="30"/>
  <c r="C37" i="30"/>
  <c r="H36" i="30"/>
  <c r="C36" i="30"/>
  <c r="H35" i="30"/>
  <c r="C35" i="30"/>
  <c r="K34" i="30"/>
  <c r="H34" i="30"/>
  <c r="F34" i="30"/>
  <c r="C34" i="30"/>
  <c r="H33" i="30"/>
  <c r="C33" i="30"/>
  <c r="K32" i="30"/>
  <c r="H32" i="30"/>
  <c r="F32" i="30"/>
  <c r="C32" i="30"/>
  <c r="H31" i="30"/>
  <c r="C31" i="30"/>
  <c r="H30" i="30"/>
  <c r="C30" i="30"/>
  <c r="H29" i="30"/>
  <c r="C29" i="30"/>
  <c r="K28" i="30"/>
  <c r="H28" i="30"/>
  <c r="F28" i="30"/>
  <c r="C28" i="30"/>
  <c r="K27" i="30"/>
  <c r="K300" i="30" s="1"/>
  <c r="H27" i="30"/>
  <c r="F27" i="30"/>
  <c r="F300" i="30" s="1"/>
  <c r="C27" i="30"/>
  <c r="H26" i="30"/>
  <c r="C26" i="30"/>
  <c r="H25" i="30"/>
  <c r="C25" i="30"/>
  <c r="K24" i="30"/>
  <c r="H24" i="30"/>
  <c r="C24" i="30"/>
  <c r="H23" i="30"/>
  <c r="C23" i="30"/>
  <c r="L22" i="30"/>
  <c r="L303" i="30" s="1"/>
  <c r="L302" i="30" s="1"/>
  <c r="K22" i="30"/>
  <c r="K303" i="30" s="1"/>
  <c r="K302" i="30" s="1"/>
  <c r="J22" i="30"/>
  <c r="J303" i="30" s="1"/>
  <c r="J302" i="30" s="1"/>
  <c r="I22" i="30"/>
  <c r="I303" i="30" s="1"/>
  <c r="I302" i="30" s="1"/>
  <c r="H22" i="30"/>
  <c r="H303" i="30" s="1"/>
  <c r="H302" i="30" s="1"/>
  <c r="G22" i="30"/>
  <c r="G303" i="30" s="1"/>
  <c r="G302" i="30" s="1"/>
  <c r="F22" i="30"/>
  <c r="F303" i="30" s="1"/>
  <c r="F302" i="30" s="1"/>
  <c r="E22" i="30"/>
  <c r="E303" i="30" s="1"/>
  <c r="E302" i="30" s="1"/>
  <c r="D22" i="30"/>
  <c r="D303" i="30" s="1"/>
  <c r="D302" i="30" s="1"/>
  <c r="L21" i="30"/>
  <c r="K21" i="30"/>
  <c r="J21" i="30"/>
  <c r="I21" i="30"/>
  <c r="H21" i="30"/>
  <c r="G21" i="30"/>
  <c r="F21" i="30"/>
  <c r="E21" i="30"/>
  <c r="D21" i="30"/>
  <c r="C21" i="30" s="1"/>
  <c r="H315" i="29"/>
  <c r="C315" i="29"/>
  <c r="H313" i="29"/>
  <c r="C313" i="29"/>
  <c r="H311" i="29"/>
  <c r="C311" i="29"/>
  <c r="H310" i="29"/>
  <c r="C310" i="29"/>
  <c r="H309" i="29"/>
  <c r="C309" i="29"/>
  <c r="H308" i="29"/>
  <c r="C308" i="29"/>
  <c r="H307" i="29"/>
  <c r="C307" i="29"/>
  <c r="H306" i="29"/>
  <c r="C306" i="29"/>
  <c r="L305" i="29"/>
  <c r="K305" i="29"/>
  <c r="J305" i="29"/>
  <c r="I305" i="29"/>
  <c r="H305" i="29"/>
  <c r="G305" i="29"/>
  <c r="F305" i="29"/>
  <c r="E305" i="29"/>
  <c r="D305" i="29"/>
  <c r="C305" i="29"/>
  <c r="H297" i="29"/>
  <c r="C297" i="29"/>
  <c r="H296" i="29"/>
  <c r="C296" i="29"/>
  <c r="L295" i="29"/>
  <c r="L298" i="29" s="1"/>
  <c r="K295" i="29"/>
  <c r="K298" i="29" s="1"/>
  <c r="J295" i="29"/>
  <c r="J298" i="29" s="1"/>
  <c r="I295" i="29"/>
  <c r="I298" i="29" s="1"/>
  <c r="H295" i="29"/>
  <c r="G295" i="29"/>
  <c r="G298" i="29" s="1"/>
  <c r="F295" i="29"/>
  <c r="F298" i="29" s="1"/>
  <c r="E295" i="29"/>
  <c r="E298" i="29" s="1"/>
  <c r="D295" i="29"/>
  <c r="D298" i="29" s="1"/>
  <c r="H294" i="29"/>
  <c r="C294" i="29"/>
  <c r="H293" i="29"/>
  <c r="C293" i="29"/>
  <c r="H292" i="29"/>
  <c r="C292" i="29"/>
  <c r="H291" i="29"/>
  <c r="C291" i="29"/>
  <c r="L290" i="29"/>
  <c r="K290" i="29"/>
  <c r="J290" i="29"/>
  <c r="I290" i="29"/>
  <c r="H290" i="29" s="1"/>
  <c r="G290" i="29"/>
  <c r="F290" i="29"/>
  <c r="E290" i="29"/>
  <c r="D290" i="29"/>
  <c r="C290" i="29" s="1"/>
  <c r="H289" i="29"/>
  <c r="C289" i="29"/>
  <c r="H288" i="29"/>
  <c r="C288" i="29"/>
  <c r="H287" i="29"/>
  <c r="C287" i="29"/>
  <c r="L286" i="29"/>
  <c r="K286" i="29"/>
  <c r="J286" i="29"/>
  <c r="I286" i="29"/>
  <c r="H286" i="29"/>
  <c r="G286" i="29"/>
  <c r="F286" i="29"/>
  <c r="E286" i="29"/>
  <c r="D286" i="29"/>
  <c r="C286" i="29"/>
  <c r="H285" i="29"/>
  <c r="C285" i="29"/>
  <c r="L284" i="29"/>
  <c r="K284" i="29"/>
  <c r="J284" i="29"/>
  <c r="I284" i="29"/>
  <c r="H284" i="29" s="1"/>
  <c r="G284" i="29"/>
  <c r="F284" i="29"/>
  <c r="E284" i="29"/>
  <c r="D284" i="29"/>
  <c r="C284" i="29"/>
  <c r="L283" i="29"/>
  <c r="K283" i="29"/>
  <c r="J283" i="29"/>
  <c r="I283" i="29"/>
  <c r="H283" i="29" s="1"/>
  <c r="G283" i="29"/>
  <c r="F283" i="29"/>
  <c r="E283" i="29"/>
  <c r="D283" i="29"/>
  <c r="C283" i="29"/>
  <c r="H282" i="29"/>
  <c r="C282" i="29"/>
  <c r="H281" i="29"/>
  <c r="C281" i="29"/>
  <c r="H280" i="29"/>
  <c r="C280" i="29"/>
  <c r="L279" i="29"/>
  <c r="K279" i="29"/>
  <c r="J279" i="29"/>
  <c r="I279" i="29"/>
  <c r="H279" i="29" s="1"/>
  <c r="G279" i="29"/>
  <c r="F279" i="29"/>
  <c r="E279" i="29"/>
  <c r="D279" i="29"/>
  <c r="C279" i="29"/>
  <c r="H278" i="29"/>
  <c r="C278" i="29"/>
  <c r="H277" i="29"/>
  <c r="C277" i="29"/>
  <c r="H276" i="29"/>
  <c r="C276" i="29"/>
  <c r="L275" i="29"/>
  <c r="K275" i="29"/>
  <c r="J275" i="29"/>
  <c r="I275" i="29"/>
  <c r="H275" i="29" s="1"/>
  <c r="G275" i="29"/>
  <c r="F275" i="29"/>
  <c r="E275" i="29"/>
  <c r="D275" i="29"/>
  <c r="C275" i="29"/>
  <c r="L274" i="29"/>
  <c r="K274" i="29"/>
  <c r="J274" i="29"/>
  <c r="I274" i="29"/>
  <c r="H274" i="29" s="1"/>
  <c r="G274" i="29"/>
  <c r="F274" i="29"/>
  <c r="E274" i="29"/>
  <c r="D274" i="29"/>
  <c r="C274" i="29"/>
  <c r="H273" i="29"/>
  <c r="C273" i="29"/>
  <c r="H272" i="29"/>
  <c r="C272" i="29"/>
  <c r="H271" i="29"/>
  <c r="C271" i="29"/>
  <c r="L270" i="29"/>
  <c r="K270" i="29"/>
  <c r="J270" i="29"/>
  <c r="I270" i="29"/>
  <c r="H270" i="29" s="1"/>
  <c r="G270" i="29"/>
  <c r="F270" i="29"/>
  <c r="E270" i="29"/>
  <c r="D270" i="29"/>
  <c r="C270" i="29"/>
  <c r="H269" i="29"/>
  <c r="C269" i="29"/>
  <c r="H268" i="29"/>
  <c r="C268" i="29"/>
  <c r="L267" i="29"/>
  <c r="K267" i="29"/>
  <c r="J267" i="29"/>
  <c r="I267" i="29"/>
  <c r="H267" i="29" s="1"/>
  <c r="G267" i="29"/>
  <c r="F267" i="29"/>
  <c r="E267" i="29"/>
  <c r="D267" i="29"/>
  <c r="C267" i="29"/>
  <c r="L266" i="29"/>
  <c r="K266" i="29"/>
  <c r="J266" i="29"/>
  <c r="I266" i="29"/>
  <c r="H266" i="29" s="1"/>
  <c r="G266" i="29"/>
  <c r="F266" i="29"/>
  <c r="E266" i="29"/>
  <c r="D266" i="29"/>
  <c r="C266" i="29"/>
  <c r="H265" i="29"/>
  <c r="C265" i="29"/>
  <c r="H264" i="29"/>
  <c r="C264" i="29"/>
  <c r="H263" i="29"/>
  <c r="C263" i="29"/>
  <c r="L262" i="29"/>
  <c r="K262" i="29"/>
  <c r="J262" i="29"/>
  <c r="I262" i="29"/>
  <c r="H262" i="29" s="1"/>
  <c r="G262" i="29"/>
  <c r="F262" i="29"/>
  <c r="E262" i="29"/>
  <c r="D262" i="29"/>
  <c r="C262" i="29"/>
  <c r="H261" i="29"/>
  <c r="C261" i="29"/>
  <c r="H260" i="29"/>
  <c r="C260" i="29"/>
  <c r="H259" i="29"/>
  <c r="C259" i="29"/>
  <c r="L258" i="29"/>
  <c r="K258" i="29"/>
  <c r="J258" i="29"/>
  <c r="I258" i="29"/>
  <c r="H258" i="29" s="1"/>
  <c r="G258" i="29"/>
  <c r="F258" i="29"/>
  <c r="E258" i="29"/>
  <c r="D258" i="29"/>
  <c r="C258" i="29"/>
  <c r="L257" i="29"/>
  <c r="K257" i="29"/>
  <c r="J257" i="29"/>
  <c r="I257" i="29"/>
  <c r="H257" i="29" s="1"/>
  <c r="G257" i="29"/>
  <c r="F257" i="29"/>
  <c r="E257" i="29"/>
  <c r="D257" i="29"/>
  <c r="C257" i="29"/>
  <c r="H256" i="29"/>
  <c r="C256" i="29"/>
  <c r="H255" i="29"/>
  <c r="C255" i="29"/>
  <c r="H254" i="29"/>
  <c r="C254" i="29"/>
  <c r="H253" i="29"/>
  <c r="C253" i="29"/>
  <c r="H252" i="29"/>
  <c r="C252" i="29"/>
  <c r="L251" i="29"/>
  <c r="K251" i="29"/>
  <c r="J251" i="29"/>
  <c r="I251" i="29"/>
  <c r="H251" i="29" s="1"/>
  <c r="G251" i="29"/>
  <c r="F251" i="29"/>
  <c r="E251" i="29"/>
  <c r="D251" i="29"/>
  <c r="C251" i="29"/>
  <c r="L250" i="29"/>
  <c r="K250" i="29"/>
  <c r="J250" i="29"/>
  <c r="I250" i="29"/>
  <c r="H250" i="29" s="1"/>
  <c r="G250" i="29"/>
  <c r="F250" i="29"/>
  <c r="E250" i="29"/>
  <c r="D250" i="29"/>
  <c r="C250" i="29"/>
  <c r="H249" i="29"/>
  <c r="C249" i="29"/>
  <c r="H248" i="29"/>
  <c r="C248" i="29"/>
  <c r="H247" i="29"/>
  <c r="C247" i="29"/>
  <c r="H246" i="29"/>
  <c r="C246" i="29"/>
  <c r="L245" i="29"/>
  <c r="K245" i="29"/>
  <c r="J245" i="29"/>
  <c r="I245" i="29"/>
  <c r="H245" i="29" s="1"/>
  <c r="G245" i="29"/>
  <c r="F245" i="29"/>
  <c r="E245" i="29"/>
  <c r="D245" i="29"/>
  <c r="C245" i="29"/>
  <c r="H244" i="29"/>
  <c r="C244" i="29"/>
  <c r="H243" i="29"/>
  <c r="C243" i="29"/>
  <c r="H242" i="29"/>
  <c r="C242" i="29"/>
  <c r="H241" i="29"/>
  <c r="C241" i="29"/>
  <c r="H240" i="29"/>
  <c r="C240" i="29"/>
  <c r="H239" i="29"/>
  <c r="C239" i="29"/>
  <c r="H238" i="29"/>
  <c r="C238" i="29"/>
  <c r="L237" i="29"/>
  <c r="K237" i="29"/>
  <c r="J237" i="29"/>
  <c r="I237" i="29"/>
  <c r="H237" i="29" s="1"/>
  <c r="G237" i="29"/>
  <c r="F237" i="29"/>
  <c r="E237" i="29"/>
  <c r="D237" i="29"/>
  <c r="C237" i="29"/>
  <c r="H236" i="29"/>
  <c r="C236" i="29"/>
  <c r="H235" i="29"/>
  <c r="C235" i="29"/>
  <c r="L234" i="29"/>
  <c r="K234" i="29"/>
  <c r="J234" i="29"/>
  <c r="I234" i="29"/>
  <c r="H234" i="29" s="1"/>
  <c r="G234" i="29"/>
  <c r="F234" i="29"/>
  <c r="E234" i="29"/>
  <c r="D234" i="29"/>
  <c r="C234" i="29"/>
  <c r="H233" i="29"/>
  <c r="C233" i="29"/>
  <c r="L232" i="29"/>
  <c r="K232" i="29"/>
  <c r="J232" i="29"/>
  <c r="I232" i="29"/>
  <c r="H232" i="29" s="1"/>
  <c r="G232" i="29"/>
  <c r="F232" i="29"/>
  <c r="E232" i="29"/>
  <c r="D232" i="29"/>
  <c r="C232" i="29" s="1"/>
  <c r="L231" i="29"/>
  <c r="K231" i="29"/>
  <c r="J231" i="29"/>
  <c r="I231" i="29"/>
  <c r="H231" i="29"/>
  <c r="G231" i="29"/>
  <c r="F231" i="29"/>
  <c r="E231" i="29"/>
  <c r="D231" i="29"/>
  <c r="C231" i="29" s="1"/>
  <c r="H230" i="29"/>
  <c r="C230" i="29"/>
  <c r="L229" i="29"/>
  <c r="K229" i="29"/>
  <c r="J229" i="29"/>
  <c r="I229" i="29"/>
  <c r="H229" i="29"/>
  <c r="G229" i="29"/>
  <c r="F229" i="29"/>
  <c r="E229" i="29"/>
  <c r="D229" i="29"/>
  <c r="C229" i="29" s="1"/>
  <c r="H228" i="29"/>
  <c r="C228" i="29"/>
  <c r="L227" i="29"/>
  <c r="K227" i="29"/>
  <c r="J227" i="29"/>
  <c r="I227" i="29"/>
  <c r="H227" i="29"/>
  <c r="G227" i="29"/>
  <c r="F227" i="29"/>
  <c r="E227" i="29"/>
  <c r="D227" i="29"/>
  <c r="C227" i="29" s="1"/>
  <c r="H226" i="29"/>
  <c r="C226" i="29"/>
  <c r="H225" i="29"/>
  <c r="C225" i="29"/>
  <c r="L224" i="29"/>
  <c r="K224" i="29"/>
  <c r="J224" i="29"/>
  <c r="I224" i="29"/>
  <c r="H224" i="29"/>
  <c r="G224" i="29"/>
  <c r="F224" i="29"/>
  <c r="E224" i="29"/>
  <c r="D224" i="29"/>
  <c r="C224" i="29" s="1"/>
  <c r="H223" i="29"/>
  <c r="C223" i="29"/>
  <c r="H222" i="29"/>
  <c r="C222" i="29"/>
  <c r="H221" i="29"/>
  <c r="C221" i="29"/>
  <c r="H220" i="29"/>
  <c r="C220" i="29"/>
  <c r="H219" i="29"/>
  <c r="C219" i="29"/>
  <c r="H218" i="29"/>
  <c r="C218" i="29"/>
  <c r="H217" i="29"/>
  <c r="C217" i="29"/>
  <c r="H216" i="29"/>
  <c r="C216" i="29"/>
  <c r="H215" i="29"/>
  <c r="C215" i="29"/>
  <c r="H214" i="29"/>
  <c r="C214" i="29"/>
  <c r="L213" i="29"/>
  <c r="K213" i="29"/>
  <c r="J213" i="29"/>
  <c r="I213" i="29"/>
  <c r="H213" i="29"/>
  <c r="G213" i="29"/>
  <c r="F213" i="29"/>
  <c r="E213" i="29"/>
  <c r="D213" i="29"/>
  <c r="C213" i="29" s="1"/>
  <c r="H212" i="29"/>
  <c r="C212" i="29"/>
  <c r="H211" i="29"/>
  <c r="C211" i="29"/>
  <c r="H210" i="29"/>
  <c r="C210" i="29"/>
  <c r="H209" i="29"/>
  <c r="C209" i="29"/>
  <c r="H208" i="29"/>
  <c r="C208" i="29"/>
  <c r="H207" i="29"/>
  <c r="C207" i="29"/>
  <c r="H206" i="29"/>
  <c r="C206" i="29"/>
  <c r="H205" i="29"/>
  <c r="C205" i="29"/>
  <c r="H204" i="29"/>
  <c r="C204" i="29"/>
  <c r="H203" i="29"/>
  <c r="C203" i="29"/>
  <c r="L202" i="29"/>
  <c r="K202" i="29"/>
  <c r="J202" i="29"/>
  <c r="I202" i="29"/>
  <c r="H202" i="29" s="1"/>
  <c r="G202" i="29"/>
  <c r="F202" i="29"/>
  <c r="E202" i="29"/>
  <c r="D202" i="29"/>
  <c r="C202" i="29"/>
  <c r="L201" i="29"/>
  <c r="K201" i="29"/>
  <c r="J201" i="29"/>
  <c r="I201" i="29"/>
  <c r="H201" i="29" s="1"/>
  <c r="G201" i="29"/>
  <c r="F201" i="29"/>
  <c r="E201" i="29"/>
  <c r="D201" i="29"/>
  <c r="C201" i="29"/>
  <c r="H200" i="29"/>
  <c r="C200" i="29"/>
  <c r="H199" i="29"/>
  <c r="C199" i="29"/>
  <c r="H198" i="29"/>
  <c r="C198" i="29"/>
  <c r="H197" i="29"/>
  <c r="C197" i="29"/>
  <c r="H196" i="29"/>
  <c r="C196" i="29"/>
  <c r="L195" i="29"/>
  <c r="K195" i="29"/>
  <c r="J195" i="29"/>
  <c r="I195" i="29"/>
  <c r="H195" i="29" s="1"/>
  <c r="G195" i="29"/>
  <c r="F195" i="29"/>
  <c r="E195" i="29"/>
  <c r="D195" i="29"/>
  <c r="C195" i="29"/>
  <c r="H194" i="29"/>
  <c r="C194" i="29"/>
  <c r="L193" i="29"/>
  <c r="K193" i="29"/>
  <c r="J193" i="29"/>
  <c r="I193" i="29"/>
  <c r="H193" i="29" s="1"/>
  <c r="G193" i="29"/>
  <c r="F193" i="29"/>
  <c r="E193" i="29"/>
  <c r="D193" i="29"/>
  <c r="C193" i="29"/>
  <c r="L192" i="29"/>
  <c r="K192" i="29"/>
  <c r="J192" i="29"/>
  <c r="I192" i="29"/>
  <c r="H192" i="29" s="1"/>
  <c r="G192" i="29"/>
  <c r="F192" i="29"/>
  <c r="E192" i="29"/>
  <c r="D192" i="29"/>
  <c r="C192" i="29"/>
  <c r="L191" i="29"/>
  <c r="K191" i="29"/>
  <c r="J191" i="29"/>
  <c r="I191" i="29"/>
  <c r="H191" i="29" s="1"/>
  <c r="G191" i="29"/>
  <c r="F191" i="29"/>
  <c r="E191" i="29"/>
  <c r="D191" i="29"/>
  <c r="C191" i="29"/>
  <c r="H190" i="29"/>
  <c r="C190" i="29"/>
  <c r="L189" i="29"/>
  <c r="K189" i="29"/>
  <c r="J189" i="29"/>
  <c r="I189" i="29"/>
  <c r="H189" i="29" s="1"/>
  <c r="G189" i="29"/>
  <c r="F189" i="29"/>
  <c r="E189" i="29"/>
  <c r="D189" i="29"/>
  <c r="C189" i="29"/>
  <c r="L188" i="29"/>
  <c r="K188" i="29"/>
  <c r="J188" i="29"/>
  <c r="I188" i="29"/>
  <c r="H188" i="29" s="1"/>
  <c r="G188" i="29"/>
  <c r="F188" i="29"/>
  <c r="E188" i="29"/>
  <c r="D188" i="29"/>
  <c r="C188" i="29"/>
  <c r="H187" i="29"/>
  <c r="C187" i="29"/>
  <c r="H186" i="29"/>
  <c r="C186" i="29"/>
  <c r="L185" i="29"/>
  <c r="K185" i="29"/>
  <c r="J185" i="29"/>
  <c r="I185" i="29"/>
  <c r="H185" i="29" s="1"/>
  <c r="G185" i="29"/>
  <c r="F185" i="29"/>
  <c r="E185" i="29"/>
  <c r="D185" i="29"/>
  <c r="C185" i="29"/>
  <c r="L184" i="29"/>
  <c r="K184" i="29"/>
  <c r="J184" i="29"/>
  <c r="I184" i="29"/>
  <c r="H184" i="29" s="1"/>
  <c r="G184" i="29"/>
  <c r="F184" i="29"/>
  <c r="E184" i="29"/>
  <c r="D184" i="29"/>
  <c r="C184" i="29"/>
  <c r="H183" i="29"/>
  <c r="C183" i="29"/>
  <c r="H182" i="29"/>
  <c r="C182" i="29"/>
  <c r="L181" i="29"/>
  <c r="K181" i="29"/>
  <c r="J181" i="29"/>
  <c r="I181" i="29"/>
  <c r="H181" i="29" s="1"/>
  <c r="G181" i="29"/>
  <c r="F181" i="29"/>
  <c r="E181" i="29"/>
  <c r="D181" i="29"/>
  <c r="C181" i="29"/>
  <c r="H180" i="29"/>
  <c r="C180" i="29"/>
  <c r="H179" i="29"/>
  <c r="C179" i="29"/>
  <c r="H178" i="29"/>
  <c r="C178" i="29"/>
  <c r="H177" i="29"/>
  <c r="C177" i="29"/>
  <c r="L176" i="29"/>
  <c r="K176" i="29"/>
  <c r="J176" i="29"/>
  <c r="I176" i="29"/>
  <c r="H176" i="29" s="1"/>
  <c r="G176" i="29"/>
  <c r="F176" i="29"/>
  <c r="E176" i="29"/>
  <c r="D176" i="29"/>
  <c r="C176" i="29"/>
  <c r="H175" i="29"/>
  <c r="C175" i="29"/>
  <c r="H174" i="29"/>
  <c r="C174" i="29"/>
  <c r="H173" i="29"/>
  <c r="C173" i="29"/>
  <c r="L172" i="29"/>
  <c r="K172" i="29"/>
  <c r="J172" i="29"/>
  <c r="I172" i="29"/>
  <c r="H172" i="29" s="1"/>
  <c r="G172" i="29"/>
  <c r="F172" i="29"/>
  <c r="E172" i="29"/>
  <c r="D172" i="29"/>
  <c r="C172" i="29"/>
  <c r="L171" i="29"/>
  <c r="K171" i="29"/>
  <c r="J171" i="29"/>
  <c r="I171" i="29"/>
  <c r="H171" i="29" s="1"/>
  <c r="G171" i="29"/>
  <c r="F171" i="29"/>
  <c r="E171" i="29"/>
  <c r="D171" i="29"/>
  <c r="C171" i="29"/>
  <c r="L170" i="29"/>
  <c r="K170" i="29"/>
  <c r="J170" i="29"/>
  <c r="I170" i="29"/>
  <c r="H170" i="29" s="1"/>
  <c r="G170" i="29"/>
  <c r="F170" i="29"/>
  <c r="E170" i="29"/>
  <c r="D170" i="29"/>
  <c r="C170" i="29"/>
  <c r="H169" i="29"/>
  <c r="C169" i="29"/>
  <c r="H168" i="29"/>
  <c r="C168" i="29"/>
  <c r="H167" i="29"/>
  <c r="C167" i="29"/>
  <c r="H166" i="29"/>
  <c r="C166" i="29"/>
  <c r="H165" i="29"/>
  <c r="C165" i="29"/>
  <c r="H164" i="29"/>
  <c r="C164" i="29"/>
  <c r="L163" i="29"/>
  <c r="K163" i="29"/>
  <c r="J163" i="29"/>
  <c r="I163" i="29"/>
  <c r="H163" i="29" s="1"/>
  <c r="G163" i="29"/>
  <c r="F163" i="29"/>
  <c r="E163" i="29"/>
  <c r="D163" i="29"/>
  <c r="C163" i="29"/>
  <c r="L162" i="29"/>
  <c r="K162" i="29"/>
  <c r="J162" i="29"/>
  <c r="I162" i="29"/>
  <c r="H162" i="29" s="1"/>
  <c r="G162" i="29"/>
  <c r="F162" i="29"/>
  <c r="E162" i="29"/>
  <c r="D162" i="29"/>
  <c r="C162" i="29"/>
  <c r="H161" i="29"/>
  <c r="C161" i="29"/>
  <c r="H160" i="29"/>
  <c r="C160" i="29"/>
  <c r="H159" i="29"/>
  <c r="C159" i="29"/>
  <c r="H158" i="29"/>
  <c r="C158" i="29"/>
  <c r="L157" i="29"/>
  <c r="K157" i="29"/>
  <c r="J157" i="29"/>
  <c r="I157" i="29"/>
  <c r="H157" i="29" s="1"/>
  <c r="G157" i="29"/>
  <c r="F157" i="29"/>
  <c r="E157" i="29"/>
  <c r="D157" i="29"/>
  <c r="C157" i="29"/>
  <c r="H156" i="29"/>
  <c r="C156" i="29"/>
  <c r="H155" i="29"/>
  <c r="C155" i="29"/>
  <c r="H154" i="29"/>
  <c r="C154" i="29"/>
  <c r="H153" i="29"/>
  <c r="C153" i="29"/>
  <c r="H152" i="29"/>
  <c r="C152" i="29"/>
  <c r="H151" i="29"/>
  <c r="C151" i="29"/>
  <c r="H150" i="29"/>
  <c r="C150" i="29"/>
  <c r="H149" i="29"/>
  <c r="C149" i="29"/>
  <c r="L148" i="29"/>
  <c r="K148" i="29"/>
  <c r="J148" i="29"/>
  <c r="I148" i="29"/>
  <c r="H148" i="29" s="1"/>
  <c r="G148" i="29"/>
  <c r="F148" i="29"/>
  <c r="E148" i="29"/>
  <c r="D148" i="29"/>
  <c r="C148" i="29"/>
  <c r="H147" i="29"/>
  <c r="C147" i="29"/>
  <c r="H146" i="29"/>
  <c r="C146" i="29"/>
  <c r="H145" i="29"/>
  <c r="C145" i="29"/>
  <c r="H144" i="29"/>
  <c r="C144" i="29"/>
  <c r="H143" i="29"/>
  <c r="C143" i="29"/>
  <c r="H142" i="29"/>
  <c r="C142" i="29"/>
  <c r="L141" i="29"/>
  <c r="K141" i="29"/>
  <c r="J141" i="29"/>
  <c r="I141" i="29"/>
  <c r="H141" i="29" s="1"/>
  <c r="G141" i="29"/>
  <c r="F141" i="29"/>
  <c r="E141" i="29"/>
  <c r="D141" i="29"/>
  <c r="C141" i="29"/>
  <c r="H140" i="29"/>
  <c r="C140" i="29"/>
  <c r="H139" i="29"/>
  <c r="C139" i="29"/>
  <c r="L138" i="29"/>
  <c r="K138" i="29"/>
  <c r="J138" i="29"/>
  <c r="I138" i="29"/>
  <c r="H138" i="29" s="1"/>
  <c r="G138" i="29"/>
  <c r="F138" i="29"/>
  <c r="E138" i="29"/>
  <c r="D138" i="29"/>
  <c r="C138" i="29"/>
  <c r="H137" i="29"/>
  <c r="C137" i="29"/>
  <c r="H136" i="29"/>
  <c r="C136" i="29"/>
  <c r="H135" i="29"/>
  <c r="C135" i="29"/>
  <c r="H134" i="29"/>
  <c r="C134" i="29"/>
  <c r="L133" i="29"/>
  <c r="K133" i="29"/>
  <c r="J133" i="29"/>
  <c r="I133" i="29"/>
  <c r="H133" i="29" s="1"/>
  <c r="G133" i="29"/>
  <c r="F133" i="29"/>
  <c r="E133" i="29"/>
  <c r="D133" i="29"/>
  <c r="C133" i="29"/>
  <c r="H132" i="29"/>
  <c r="C132" i="29"/>
  <c r="H131" i="29"/>
  <c r="C131" i="29"/>
  <c r="H130" i="29"/>
  <c r="C130" i="29"/>
  <c r="L129" i="29"/>
  <c r="K129" i="29"/>
  <c r="J129" i="29"/>
  <c r="I129" i="29"/>
  <c r="H129" i="29" s="1"/>
  <c r="G129" i="29"/>
  <c r="F129" i="29"/>
  <c r="E129" i="29"/>
  <c r="D129" i="29"/>
  <c r="C129" i="29"/>
  <c r="L128" i="29"/>
  <c r="K128" i="29"/>
  <c r="J128" i="29"/>
  <c r="I128" i="29"/>
  <c r="H128" i="29" s="1"/>
  <c r="G128" i="29"/>
  <c r="F128" i="29"/>
  <c r="E128" i="29"/>
  <c r="D128" i="29"/>
  <c r="C128" i="29"/>
  <c r="H127" i="29"/>
  <c r="C127" i="29"/>
  <c r="L126" i="29"/>
  <c r="K126" i="29"/>
  <c r="J126" i="29"/>
  <c r="I126" i="29"/>
  <c r="H126" i="29"/>
  <c r="G126" i="29"/>
  <c r="F126" i="29"/>
  <c r="E126" i="29"/>
  <c r="D126" i="29"/>
  <c r="C126" i="29"/>
  <c r="H125" i="29"/>
  <c r="C125" i="29"/>
  <c r="H124" i="29"/>
  <c r="C124" i="29"/>
  <c r="H123" i="29"/>
  <c r="C123" i="29"/>
  <c r="H122" i="29"/>
  <c r="C122" i="29"/>
  <c r="H121" i="29"/>
  <c r="C121" i="29"/>
  <c r="L120" i="29"/>
  <c r="K120" i="29"/>
  <c r="J120" i="29"/>
  <c r="I120" i="29"/>
  <c r="H120" i="29" s="1"/>
  <c r="G120" i="29"/>
  <c r="F120" i="29"/>
  <c r="E120" i="29"/>
  <c r="D120" i="29"/>
  <c r="C120" i="29"/>
  <c r="H119" i="29"/>
  <c r="C119" i="29"/>
  <c r="H118" i="29"/>
  <c r="C118" i="29"/>
  <c r="H117" i="29"/>
  <c r="C117" i="29"/>
  <c r="H116" i="29"/>
  <c r="C116" i="29"/>
  <c r="H115" i="29"/>
  <c r="C115" i="29"/>
  <c r="L114" i="29"/>
  <c r="K114" i="29"/>
  <c r="J114" i="29"/>
  <c r="I114" i="29"/>
  <c r="H114" i="29" s="1"/>
  <c r="G114" i="29"/>
  <c r="F114" i="29"/>
  <c r="E114" i="29"/>
  <c r="D114" i="29"/>
  <c r="C114" i="29"/>
  <c r="H113" i="29"/>
  <c r="C113" i="29"/>
  <c r="H112" i="29"/>
  <c r="C112" i="29"/>
  <c r="H111" i="29"/>
  <c r="C111" i="29"/>
  <c r="L110" i="29"/>
  <c r="K110" i="29"/>
  <c r="J110" i="29"/>
  <c r="I110" i="29"/>
  <c r="H110" i="29" s="1"/>
  <c r="G110" i="29"/>
  <c r="F110" i="29"/>
  <c r="E110" i="29"/>
  <c r="D110" i="29"/>
  <c r="C110" i="29"/>
  <c r="H109" i="29"/>
  <c r="C109" i="29"/>
  <c r="H108" i="29"/>
  <c r="C108" i="29"/>
  <c r="H107" i="29"/>
  <c r="C107" i="29"/>
  <c r="H106" i="29"/>
  <c r="C106" i="29"/>
  <c r="H105" i="29"/>
  <c r="C105" i="29"/>
  <c r="H104" i="29"/>
  <c r="C104" i="29"/>
  <c r="H103" i="29"/>
  <c r="C103" i="29"/>
  <c r="H102" i="29"/>
  <c r="C102" i="29"/>
  <c r="L101" i="29"/>
  <c r="K101" i="29"/>
  <c r="J101" i="29"/>
  <c r="I101" i="29"/>
  <c r="H101" i="29" s="1"/>
  <c r="G101" i="29"/>
  <c r="F101" i="29"/>
  <c r="E101" i="29"/>
  <c r="D101" i="29"/>
  <c r="C101" i="29"/>
  <c r="H100" i="29"/>
  <c r="C100" i="29"/>
  <c r="H99" i="29"/>
  <c r="C99" i="29"/>
  <c r="H98" i="29"/>
  <c r="C98" i="29"/>
  <c r="H97" i="29"/>
  <c r="C97" i="29"/>
  <c r="H96" i="29"/>
  <c r="C96" i="29"/>
  <c r="H95" i="29"/>
  <c r="C95" i="29"/>
  <c r="H94" i="29"/>
  <c r="C94" i="29"/>
  <c r="L93" i="29"/>
  <c r="K93" i="29"/>
  <c r="J93" i="29"/>
  <c r="I93" i="29"/>
  <c r="H93" i="29" s="1"/>
  <c r="G93" i="29"/>
  <c r="F93" i="29"/>
  <c r="E93" i="29"/>
  <c r="D93" i="29"/>
  <c r="C93" i="29"/>
  <c r="H92" i="29"/>
  <c r="C92" i="29"/>
  <c r="H91" i="29"/>
  <c r="C91" i="29"/>
  <c r="H90" i="29"/>
  <c r="C90" i="29"/>
  <c r="H89" i="29"/>
  <c r="C89" i="29"/>
  <c r="H88" i="29"/>
  <c r="C88" i="29"/>
  <c r="L87" i="29"/>
  <c r="K87" i="29"/>
  <c r="J87" i="29"/>
  <c r="I87" i="29"/>
  <c r="H87" i="29" s="1"/>
  <c r="G87" i="29"/>
  <c r="F87" i="29"/>
  <c r="E87" i="29"/>
  <c r="D87" i="29"/>
  <c r="C87" i="29"/>
  <c r="H86" i="29"/>
  <c r="C86" i="29"/>
  <c r="H85" i="29"/>
  <c r="C85" i="29"/>
  <c r="H84" i="29"/>
  <c r="C84" i="29"/>
  <c r="H83" i="29"/>
  <c r="C83" i="29"/>
  <c r="L82" i="29"/>
  <c r="K82" i="29"/>
  <c r="J82" i="29"/>
  <c r="I82" i="29"/>
  <c r="H82" i="29" s="1"/>
  <c r="G82" i="29"/>
  <c r="F82" i="29"/>
  <c r="E82" i="29"/>
  <c r="D82" i="29"/>
  <c r="C82" i="29"/>
  <c r="L81" i="29"/>
  <c r="K81" i="29"/>
  <c r="J81" i="29"/>
  <c r="I81" i="29"/>
  <c r="H81" i="29" s="1"/>
  <c r="G81" i="29"/>
  <c r="F81" i="29"/>
  <c r="E81" i="29"/>
  <c r="D81" i="29"/>
  <c r="C81" i="29"/>
  <c r="H80" i="29"/>
  <c r="C80" i="29"/>
  <c r="H79" i="29"/>
  <c r="C79" i="29"/>
  <c r="L78" i="29"/>
  <c r="K78" i="29"/>
  <c r="J78" i="29"/>
  <c r="I78" i="29"/>
  <c r="H78" i="29" s="1"/>
  <c r="G78" i="29"/>
  <c r="F78" i="29"/>
  <c r="E78" i="29"/>
  <c r="D78" i="29"/>
  <c r="C78" i="29"/>
  <c r="H77" i="29"/>
  <c r="C77" i="29"/>
  <c r="H76" i="29"/>
  <c r="C76" i="29"/>
  <c r="L75" i="29"/>
  <c r="K75" i="29"/>
  <c r="J75" i="29"/>
  <c r="I75" i="29"/>
  <c r="H75" i="29" s="1"/>
  <c r="G75" i="29"/>
  <c r="F75" i="29"/>
  <c r="E75" i="29"/>
  <c r="D75" i="29"/>
  <c r="C75" i="29"/>
  <c r="L74" i="29"/>
  <c r="K74" i="29"/>
  <c r="J74" i="29"/>
  <c r="I74" i="29"/>
  <c r="H74" i="29" s="1"/>
  <c r="G74" i="29"/>
  <c r="F74" i="29"/>
  <c r="E74" i="29"/>
  <c r="D74" i="29"/>
  <c r="C74" i="29"/>
  <c r="L73" i="29"/>
  <c r="K73" i="29"/>
  <c r="J73" i="29"/>
  <c r="I73" i="29"/>
  <c r="H73" i="29" s="1"/>
  <c r="G73" i="29"/>
  <c r="F73" i="29"/>
  <c r="E73" i="29"/>
  <c r="D73" i="29"/>
  <c r="C73" i="29"/>
  <c r="H72" i="29"/>
  <c r="C72" i="29"/>
  <c r="H71" i="29"/>
  <c r="C71" i="29"/>
  <c r="H70" i="29"/>
  <c r="C70" i="29"/>
  <c r="H69" i="29"/>
  <c r="C69" i="29"/>
  <c r="L68" i="29"/>
  <c r="K68" i="29"/>
  <c r="J68" i="29"/>
  <c r="I68" i="29"/>
  <c r="H68" i="29" s="1"/>
  <c r="G68" i="29"/>
  <c r="F68" i="29"/>
  <c r="E68" i="29"/>
  <c r="D68" i="29"/>
  <c r="C68" i="29"/>
  <c r="H67" i="29"/>
  <c r="C67" i="29"/>
  <c r="L66" i="29"/>
  <c r="K66" i="29"/>
  <c r="J66" i="29"/>
  <c r="I66" i="29"/>
  <c r="H66" i="29" s="1"/>
  <c r="G66" i="29"/>
  <c r="F66" i="29"/>
  <c r="E66" i="29"/>
  <c r="D66" i="29"/>
  <c r="C66" i="29"/>
  <c r="H65" i="29"/>
  <c r="C65" i="29"/>
  <c r="H64" i="29"/>
  <c r="C64" i="29"/>
  <c r="H63" i="29"/>
  <c r="C63" i="29"/>
  <c r="H62" i="29"/>
  <c r="C62" i="29"/>
  <c r="H61" i="29"/>
  <c r="C61" i="29"/>
  <c r="H60" i="29"/>
  <c r="C60" i="29"/>
  <c r="H59" i="29"/>
  <c r="C59" i="29"/>
  <c r="H58" i="29"/>
  <c r="C58" i="29"/>
  <c r="L57" i="29"/>
  <c r="K57" i="29"/>
  <c r="J57" i="29"/>
  <c r="I57" i="29"/>
  <c r="H57" i="29" s="1"/>
  <c r="G57" i="29"/>
  <c r="F57" i="29"/>
  <c r="E57" i="29"/>
  <c r="D57" i="29"/>
  <c r="C57" i="29"/>
  <c r="H56" i="29"/>
  <c r="C56" i="29"/>
  <c r="H55" i="29"/>
  <c r="C55" i="29"/>
  <c r="L54" i="29"/>
  <c r="K54" i="29"/>
  <c r="J54" i="29"/>
  <c r="I54" i="29"/>
  <c r="H54" i="29" s="1"/>
  <c r="G54" i="29"/>
  <c r="F54" i="29"/>
  <c r="E54" i="29"/>
  <c r="D54" i="29"/>
  <c r="C54" i="29"/>
  <c r="L53" i="29"/>
  <c r="K53" i="29"/>
  <c r="J53" i="29"/>
  <c r="I53" i="29"/>
  <c r="H53" i="29" s="1"/>
  <c r="G53" i="29"/>
  <c r="F53" i="29"/>
  <c r="E53" i="29"/>
  <c r="D53" i="29"/>
  <c r="C53" i="29"/>
  <c r="L52" i="29"/>
  <c r="K52" i="29"/>
  <c r="J52" i="29"/>
  <c r="I52" i="29"/>
  <c r="H52" i="29" s="1"/>
  <c r="G52" i="29"/>
  <c r="F52" i="29"/>
  <c r="E52" i="29"/>
  <c r="D52" i="29"/>
  <c r="C52" i="29"/>
  <c r="L51" i="29"/>
  <c r="K51" i="29"/>
  <c r="J51" i="29"/>
  <c r="I51" i="29"/>
  <c r="H51" i="29" s="1"/>
  <c r="G51" i="29"/>
  <c r="F51" i="29"/>
  <c r="E51" i="29"/>
  <c r="D51" i="29"/>
  <c r="C51" i="29"/>
  <c r="L50" i="29"/>
  <c r="K50" i="29"/>
  <c r="J50" i="29"/>
  <c r="J300" i="29" s="1"/>
  <c r="I50" i="29"/>
  <c r="H50" i="29" s="1"/>
  <c r="G50" i="29"/>
  <c r="F50" i="29"/>
  <c r="E50" i="29"/>
  <c r="E300" i="29" s="1"/>
  <c r="D50" i="29"/>
  <c r="D300" i="29" s="1"/>
  <c r="C300" i="29" s="1"/>
  <c r="C50" i="29"/>
  <c r="L49" i="29"/>
  <c r="K49" i="29"/>
  <c r="J49" i="29"/>
  <c r="I49" i="29"/>
  <c r="H49" i="29" s="1"/>
  <c r="G49" i="29"/>
  <c r="F49" i="29"/>
  <c r="E49" i="29"/>
  <c r="D49" i="29"/>
  <c r="C49" i="29"/>
  <c r="H46" i="29"/>
  <c r="C46" i="29"/>
  <c r="H45" i="29"/>
  <c r="C45" i="29"/>
  <c r="L44" i="29"/>
  <c r="L300" i="29" s="1"/>
  <c r="H44" i="29"/>
  <c r="G44" i="29"/>
  <c r="G300" i="29" s="1"/>
  <c r="C44" i="29"/>
  <c r="H43" i="29"/>
  <c r="C43" i="29"/>
  <c r="I42" i="29"/>
  <c r="H42" i="29"/>
  <c r="D42" i="29"/>
  <c r="C42" i="29"/>
  <c r="H41" i="29"/>
  <c r="C41" i="29"/>
  <c r="H40" i="29"/>
  <c r="C40" i="29"/>
  <c r="H39" i="29"/>
  <c r="C39" i="29"/>
  <c r="H38" i="29"/>
  <c r="C38" i="29"/>
  <c r="K37" i="29"/>
  <c r="H37" i="29"/>
  <c r="F37" i="29"/>
  <c r="C37" i="29"/>
  <c r="H36" i="29"/>
  <c r="C36" i="29"/>
  <c r="H35" i="29"/>
  <c r="C35" i="29"/>
  <c r="K34" i="29"/>
  <c r="H34" i="29"/>
  <c r="F34" i="29"/>
  <c r="C34" i="29"/>
  <c r="H33" i="29"/>
  <c r="C33" i="29"/>
  <c r="K32" i="29"/>
  <c r="H32" i="29"/>
  <c r="F32" i="29"/>
  <c r="C32" i="29"/>
  <c r="H31" i="29"/>
  <c r="C31" i="29"/>
  <c r="H30" i="29"/>
  <c r="C30" i="29"/>
  <c r="H29" i="29"/>
  <c r="C29" i="29"/>
  <c r="K28" i="29"/>
  <c r="H28" i="29"/>
  <c r="F28" i="29"/>
  <c r="C28" i="29"/>
  <c r="K27" i="29"/>
  <c r="K300" i="29" s="1"/>
  <c r="H27" i="29"/>
  <c r="F27" i="29"/>
  <c r="F300" i="29" s="1"/>
  <c r="C27" i="29"/>
  <c r="H26" i="29"/>
  <c r="C26" i="29"/>
  <c r="J25" i="29"/>
  <c r="I25" i="29"/>
  <c r="H25" i="29"/>
  <c r="C25" i="29"/>
  <c r="H24" i="29"/>
  <c r="C24" i="29"/>
  <c r="H23" i="29"/>
  <c r="C23" i="29"/>
  <c r="L22" i="29"/>
  <c r="L303" i="29" s="1"/>
  <c r="L302" i="29" s="1"/>
  <c r="K22" i="29"/>
  <c r="K303" i="29" s="1"/>
  <c r="K302" i="29" s="1"/>
  <c r="J22" i="29"/>
  <c r="J303" i="29" s="1"/>
  <c r="J302" i="29" s="1"/>
  <c r="I22" i="29"/>
  <c r="I303" i="29" s="1"/>
  <c r="I302" i="29" s="1"/>
  <c r="H22" i="29"/>
  <c r="H303" i="29" s="1"/>
  <c r="H302" i="29" s="1"/>
  <c r="G22" i="29"/>
  <c r="G303" i="29" s="1"/>
  <c r="G302" i="29" s="1"/>
  <c r="F22" i="29"/>
  <c r="F303" i="29" s="1"/>
  <c r="F302" i="29" s="1"/>
  <c r="E22" i="29"/>
  <c r="E303" i="29" s="1"/>
  <c r="E302" i="29" s="1"/>
  <c r="D22" i="29"/>
  <c r="D303" i="29" s="1"/>
  <c r="D302" i="29" s="1"/>
  <c r="L21" i="29"/>
  <c r="K21" i="29"/>
  <c r="J21" i="29"/>
  <c r="I21" i="29"/>
  <c r="H21" i="29" s="1"/>
  <c r="G21" i="29"/>
  <c r="F21" i="29"/>
  <c r="E21" i="29"/>
  <c r="D21" i="29"/>
  <c r="C21" i="29"/>
  <c r="H315" i="28"/>
  <c r="C315" i="28"/>
  <c r="H313" i="28"/>
  <c r="C313" i="28"/>
  <c r="H311" i="28"/>
  <c r="C311" i="28"/>
  <c r="H310" i="28"/>
  <c r="C310" i="28"/>
  <c r="H309" i="28"/>
  <c r="C309" i="28"/>
  <c r="H308" i="28"/>
  <c r="C308" i="28"/>
  <c r="H307" i="28"/>
  <c r="C307" i="28"/>
  <c r="H306" i="28"/>
  <c r="C306" i="28"/>
  <c r="L305" i="28"/>
  <c r="K305" i="28"/>
  <c r="J305" i="28"/>
  <c r="I305" i="28"/>
  <c r="H305" i="28"/>
  <c r="G305" i="28"/>
  <c r="F305" i="28"/>
  <c r="E305" i="28"/>
  <c r="D305" i="28"/>
  <c r="C305" i="28"/>
  <c r="H297" i="28"/>
  <c r="C297" i="28"/>
  <c r="H296" i="28"/>
  <c r="C296" i="28"/>
  <c r="L295" i="28"/>
  <c r="L298" i="28" s="1"/>
  <c r="K295" i="28"/>
  <c r="K298" i="28" s="1"/>
  <c r="J295" i="28"/>
  <c r="J298" i="28" s="1"/>
  <c r="I295" i="28"/>
  <c r="H295" i="28" s="1"/>
  <c r="G295" i="28"/>
  <c r="G298" i="28" s="1"/>
  <c r="F295" i="28"/>
  <c r="F298" i="28" s="1"/>
  <c r="E295" i="28"/>
  <c r="E298" i="28" s="1"/>
  <c r="D295" i="28"/>
  <c r="D298" i="28" s="1"/>
  <c r="C295" i="28"/>
  <c r="H294" i="28"/>
  <c r="C294" i="28"/>
  <c r="H293" i="28"/>
  <c r="C293" i="28"/>
  <c r="H292" i="28"/>
  <c r="C292" i="28"/>
  <c r="H291" i="28"/>
  <c r="C291" i="28"/>
  <c r="L290" i="28"/>
  <c r="K290" i="28"/>
  <c r="J290" i="28"/>
  <c r="I290" i="28"/>
  <c r="H290" i="28" s="1"/>
  <c r="G290" i="28"/>
  <c r="F290" i="28"/>
  <c r="E290" i="28"/>
  <c r="D290" i="28"/>
  <c r="C290" i="28" s="1"/>
  <c r="H289" i="28"/>
  <c r="C289" i="28"/>
  <c r="H288" i="28"/>
  <c r="C288" i="28"/>
  <c r="H287" i="28"/>
  <c r="C287" i="28"/>
  <c r="L286" i="28"/>
  <c r="K286" i="28"/>
  <c r="J286" i="28"/>
  <c r="I286" i="28"/>
  <c r="H286" i="28"/>
  <c r="G286" i="28"/>
  <c r="F286" i="28"/>
  <c r="E286" i="28"/>
  <c r="D286" i="28"/>
  <c r="C286" i="28" s="1"/>
  <c r="H285" i="28"/>
  <c r="C285" i="28"/>
  <c r="L284" i="28"/>
  <c r="K284" i="28"/>
  <c r="J284" i="28"/>
  <c r="I284" i="28"/>
  <c r="H284" i="28"/>
  <c r="G284" i="28"/>
  <c r="F284" i="28"/>
  <c r="E284" i="28"/>
  <c r="D284" i="28"/>
  <c r="C284" i="28"/>
  <c r="L283" i="28"/>
  <c r="K283" i="28"/>
  <c r="J283" i="28"/>
  <c r="I283" i="28"/>
  <c r="H283" i="28" s="1"/>
  <c r="G283" i="28"/>
  <c r="F283" i="28"/>
  <c r="E283" i="28"/>
  <c r="D283" i="28"/>
  <c r="C283" i="28"/>
  <c r="H282" i="28"/>
  <c r="C282" i="28"/>
  <c r="H281" i="28"/>
  <c r="C281" i="28"/>
  <c r="H280" i="28"/>
  <c r="C280" i="28"/>
  <c r="L279" i="28"/>
  <c r="K279" i="28"/>
  <c r="J279" i="28"/>
  <c r="I279" i="28"/>
  <c r="H279" i="28" s="1"/>
  <c r="G279" i="28"/>
  <c r="F279" i="28"/>
  <c r="E279" i="28"/>
  <c r="D279" i="28"/>
  <c r="C279" i="28"/>
  <c r="H278" i="28"/>
  <c r="C278" i="28"/>
  <c r="H277" i="28"/>
  <c r="C277" i="28"/>
  <c r="H276" i="28"/>
  <c r="C276" i="28"/>
  <c r="L275" i="28"/>
  <c r="K275" i="28"/>
  <c r="J275" i="28"/>
  <c r="I275" i="28"/>
  <c r="H275" i="28" s="1"/>
  <c r="G275" i="28"/>
  <c r="F275" i="28"/>
  <c r="E275" i="28"/>
  <c r="D275" i="28"/>
  <c r="C275" i="28"/>
  <c r="L274" i="28"/>
  <c r="K274" i="28"/>
  <c r="J274" i="28"/>
  <c r="I274" i="28"/>
  <c r="H274" i="28" s="1"/>
  <c r="G274" i="28"/>
  <c r="F274" i="28"/>
  <c r="E274" i="28"/>
  <c r="D274" i="28"/>
  <c r="C274" i="28"/>
  <c r="H273" i="28"/>
  <c r="C273" i="28"/>
  <c r="H272" i="28"/>
  <c r="C272" i="28"/>
  <c r="H271" i="28"/>
  <c r="C271" i="28"/>
  <c r="L270" i="28"/>
  <c r="K270" i="28"/>
  <c r="J270" i="28"/>
  <c r="I270" i="28"/>
  <c r="H270" i="28" s="1"/>
  <c r="G270" i="28"/>
  <c r="F270" i="28"/>
  <c r="E270" i="28"/>
  <c r="D270" i="28"/>
  <c r="C270" i="28"/>
  <c r="H269" i="28"/>
  <c r="C269" i="28"/>
  <c r="H268" i="28"/>
  <c r="C268" i="28"/>
  <c r="L267" i="28"/>
  <c r="K267" i="28"/>
  <c r="J267" i="28"/>
  <c r="I267" i="28"/>
  <c r="H267" i="28" s="1"/>
  <c r="G267" i="28"/>
  <c r="F267" i="28"/>
  <c r="E267" i="28"/>
  <c r="D267" i="28"/>
  <c r="C267" i="28"/>
  <c r="L266" i="28"/>
  <c r="K266" i="28"/>
  <c r="J266" i="28"/>
  <c r="I266" i="28"/>
  <c r="H266" i="28" s="1"/>
  <c r="G266" i="28"/>
  <c r="F266" i="28"/>
  <c r="E266" i="28"/>
  <c r="D266" i="28"/>
  <c r="C266" i="28"/>
  <c r="H265" i="28"/>
  <c r="C265" i="28"/>
  <c r="H264" i="28"/>
  <c r="C264" i="28"/>
  <c r="H263" i="28"/>
  <c r="C263" i="28"/>
  <c r="L262" i="28"/>
  <c r="K262" i="28"/>
  <c r="J262" i="28"/>
  <c r="I262" i="28"/>
  <c r="H262" i="28" s="1"/>
  <c r="G262" i="28"/>
  <c r="F262" i="28"/>
  <c r="E262" i="28"/>
  <c r="D262" i="28"/>
  <c r="C262" i="28"/>
  <c r="H261" i="28"/>
  <c r="C261" i="28"/>
  <c r="H260" i="28"/>
  <c r="C260" i="28"/>
  <c r="H259" i="28"/>
  <c r="C259" i="28"/>
  <c r="L258" i="28"/>
  <c r="K258" i="28"/>
  <c r="J258" i="28"/>
  <c r="I258" i="28"/>
  <c r="H258" i="28" s="1"/>
  <c r="G258" i="28"/>
  <c r="F258" i="28"/>
  <c r="E258" i="28"/>
  <c r="D258" i="28"/>
  <c r="C258" i="28"/>
  <c r="L257" i="28"/>
  <c r="K257" i="28"/>
  <c r="J257" i="28"/>
  <c r="I257" i="28"/>
  <c r="H257" i="28" s="1"/>
  <c r="G257" i="28"/>
  <c r="F257" i="28"/>
  <c r="E257" i="28"/>
  <c r="D257" i="28"/>
  <c r="C257" i="28"/>
  <c r="H256" i="28"/>
  <c r="C256" i="28"/>
  <c r="H255" i="28"/>
  <c r="C255" i="28"/>
  <c r="H254" i="28"/>
  <c r="C254" i="28"/>
  <c r="H253" i="28"/>
  <c r="C253" i="28"/>
  <c r="H252" i="28"/>
  <c r="C252" i="28"/>
  <c r="L251" i="28"/>
  <c r="K251" i="28"/>
  <c r="J251" i="28"/>
  <c r="I251" i="28"/>
  <c r="H251" i="28" s="1"/>
  <c r="G251" i="28"/>
  <c r="F251" i="28"/>
  <c r="E251" i="28"/>
  <c r="D251" i="28"/>
  <c r="C251" i="28"/>
  <c r="L250" i="28"/>
  <c r="K250" i="28"/>
  <c r="J250" i="28"/>
  <c r="I250" i="28"/>
  <c r="H250" i="28" s="1"/>
  <c r="G250" i="28"/>
  <c r="F250" i="28"/>
  <c r="E250" i="28"/>
  <c r="D250" i="28"/>
  <c r="C250" i="28"/>
  <c r="H249" i="28"/>
  <c r="C249" i="28"/>
  <c r="H248" i="28"/>
  <c r="C248" i="28"/>
  <c r="H247" i="28"/>
  <c r="C247" i="28"/>
  <c r="H246" i="28"/>
  <c r="C246" i="28"/>
  <c r="L245" i="28"/>
  <c r="K245" i="28"/>
  <c r="J245" i="28"/>
  <c r="I245" i="28"/>
  <c r="H245" i="28" s="1"/>
  <c r="G245" i="28"/>
  <c r="F245" i="28"/>
  <c r="E245" i="28"/>
  <c r="D245" i="28"/>
  <c r="C245" i="28"/>
  <c r="H244" i="28"/>
  <c r="C244" i="28"/>
  <c r="H243" i="28"/>
  <c r="C243" i="28"/>
  <c r="H242" i="28"/>
  <c r="C242" i="28"/>
  <c r="H241" i="28"/>
  <c r="C241" i="28"/>
  <c r="H240" i="28"/>
  <c r="C240" i="28"/>
  <c r="H239" i="28"/>
  <c r="C239" i="28"/>
  <c r="H238" i="28"/>
  <c r="C238" i="28"/>
  <c r="L237" i="28"/>
  <c r="K237" i="28"/>
  <c r="J237" i="28"/>
  <c r="I237" i="28"/>
  <c r="H237" i="28" s="1"/>
  <c r="G237" i="28"/>
  <c r="F237" i="28"/>
  <c r="E237" i="28"/>
  <c r="D237" i="28"/>
  <c r="C237" i="28"/>
  <c r="H236" i="28"/>
  <c r="C236" i="28"/>
  <c r="H235" i="28"/>
  <c r="C235" i="28"/>
  <c r="L234" i="28"/>
  <c r="K234" i="28"/>
  <c r="J234" i="28"/>
  <c r="I234" i="28"/>
  <c r="H234" i="28" s="1"/>
  <c r="G234" i="28"/>
  <c r="F234" i="28"/>
  <c r="E234" i="28"/>
  <c r="D234" i="28"/>
  <c r="C234" i="28"/>
  <c r="H233" i="28"/>
  <c r="C233" i="28"/>
  <c r="L232" i="28"/>
  <c r="K232" i="28"/>
  <c r="J232" i="28"/>
  <c r="I232" i="28"/>
  <c r="H232" i="28" s="1"/>
  <c r="G232" i="28"/>
  <c r="F232" i="28"/>
  <c r="E232" i="28"/>
  <c r="D232" i="28"/>
  <c r="C232" i="28"/>
  <c r="L231" i="28"/>
  <c r="K231" i="28"/>
  <c r="J231" i="28"/>
  <c r="I231" i="28"/>
  <c r="H231" i="28" s="1"/>
  <c r="G231" i="28"/>
  <c r="F231" i="28"/>
  <c r="E231" i="28"/>
  <c r="D231" i="28"/>
  <c r="C231" i="28"/>
  <c r="H230" i="28"/>
  <c r="C230" i="28"/>
  <c r="L229" i="28"/>
  <c r="K229" i="28"/>
  <c r="J229" i="28"/>
  <c r="I229" i="28"/>
  <c r="H229" i="28"/>
  <c r="G229" i="28"/>
  <c r="F229" i="28"/>
  <c r="E229" i="28"/>
  <c r="D229" i="28"/>
  <c r="C229" i="28"/>
  <c r="H228" i="28"/>
  <c r="C228" i="28"/>
  <c r="L227" i="28"/>
  <c r="K227" i="28"/>
  <c r="J227" i="28"/>
  <c r="I227" i="28"/>
  <c r="H227" i="28" s="1"/>
  <c r="G227" i="28"/>
  <c r="F227" i="28"/>
  <c r="E227" i="28"/>
  <c r="D227" i="28"/>
  <c r="C227" i="28" s="1"/>
  <c r="H226" i="28"/>
  <c r="C226" i="28"/>
  <c r="H225" i="28"/>
  <c r="C225" i="28"/>
  <c r="L224" i="28"/>
  <c r="K224" i="28"/>
  <c r="J224" i="28"/>
  <c r="I224" i="28"/>
  <c r="H224" i="28" s="1"/>
  <c r="G224" i="28"/>
  <c r="F224" i="28"/>
  <c r="E224" i="28"/>
  <c r="D224" i="28"/>
  <c r="C224" i="28"/>
  <c r="H223" i="28"/>
  <c r="C223" i="28"/>
  <c r="H222" i="28"/>
  <c r="C222" i="28"/>
  <c r="H221" i="28"/>
  <c r="C221" i="28"/>
  <c r="H220" i="28"/>
  <c r="C220" i="28"/>
  <c r="H219" i="28"/>
  <c r="C219" i="28"/>
  <c r="H218" i="28"/>
  <c r="C218" i="28"/>
  <c r="H217" i="28"/>
  <c r="C217" i="28"/>
  <c r="H216" i="28"/>
  <c r="C216" i="28"/>
  <c r="H215" i="28"/>
  <c r="C215" i="28"/>
  <c r="H214" i="28"/>
  <c r="C214" i="28"/>
  <c r="L213" i="28"/>
  <c r="K213" i="28"/>
  <c r="J213" i="28"/>
  <c r="I213" i="28"/>
  <c r="H213" i="28" s="1"/>
  <c r="G213" i="28"/>
  <c r="F213" i="28"/>
  <c r="E213" i="28"/>
  <c r="D213" i="28"/>
  <c r="C213" i="28"/>
  <c r="H212" i="28"/>
  <c r="C212" i="28"/>
  <c r="H211" i="28"/>
  <c r="C211" i="28"/>
  <c r="H210" i="28"/>
  <c r="C210" i="28"/>
  <c r="H209" i="28"/>
  <c r="C209" i="28"/>
  <c r="H208" i="28"/>
  <c r="C208" i="28"/>
  <c r="H207" i="28"/>
  <c r="C207" i="28"/>
  <c r="H206" i="28"/>
  <c r="C206" i="28"/>
  <c r="H205" i="28"/>
  <c r="C205" i="28"/>
  <c r="H204" i="28"/>
  <c r="C204" i="28"/>
  <c r="H203" i="28"/>
  <c r="C203" i="28"/>
  <c r="L202" i="28"/>
  <c r="K202" i="28"/>
  <c r="J202" i="28"/>
  <c r="I202" i="28"/>
  <c r="H202" i="28" s="1"/>
  <c r="G202" i="28"/>
  <c r="F202" i="28"/>
  <c r="E202" i="28"/>
  <c r="D202" i="28"/>
  <c r="C202" i="28"/>
  <c r="L201" i="28"/>
  <c r="K201" i="28"/>
  <c r="J201" i="28"/>
  <c r="I201" i="28"/>
  <c r="H201" i="28" s="1"/>
  <c r="G201" i="28"/>
  <c r="F201" i="28"/>
  <c r="E201" i="28"/>
  <c r="D201" i="28"/>
  <c r="C201" i="28" s="1"/>
  <c r="H200" i="28"/>
  <c r="C200" i="28"/>
  <c r="H199" i="28"/>
  <c r="C199" i="28"/>
  <c r="H198" i="28"/>
  <c r="C198" i="28"/>
  <c r="H197" i="28"/>
  <c r="C197" i="28"/>
  <c r="H196" i="28"/>
  <c r="C196" i="28"/>
  <c r="L195" i="28"/>
  <c r="K195" i="28"/>
  <c r="J195" i="28"/>
  <c r="I195" i="28"/>
  <c r="H195" i="28"/>
  <c r="G195" i="28"/>
  <c r="F195" i="28"/>
  <c r="E195" i="28"/>
  <c r="D195" i="28"/>
  <c r="C195" i="28" s="1"/>
  <c r="H194" i="28"/>
  <c r="C194" i="28"/>
  <c r="L193" i="28"/>
  <c r="K193" i="28"/>
  <c r="J193" i="28"/>
  <c r="I193" i="28"/>
  <c r="H193" i="28"/>
  <c r="G193" i="28"/>
  <c r="F193" i="28"/>
  <c r="E193" i="28"/>
  <c r="D193" i="28"/>
  <c r="C193" i="28" s="1"/>
  <c r="L192" i="28"/>
  <c r="K192" i="28"/>
  <c r="J192" i="28"/>
  <c r="I192" i="28"/>
  <c r="H192" i="28"/>
  <c r="G192" i="28"/>
  <c r="F192" i="28"/>
  <c r="E192" i="28"/>
  <c r="D192" i="28"/>
  <c r="C192" i="28" s="1"/>
  <c r="L191" i="28"/>
  <c r="K191" i="28"/>
  <c r="J191" i="28"/>
  <c r="I191" i="28"/>
  <c r="H191" i="28"/>
  <c r="G191" i="28"/>
  <c r="F191" i="28"/>
  <c r="E191" i="28"/>
  <c r="D191" i="28"/>
  <c r="C191" i="28" s="1"/>
  <c r="H190" i="28"/>
  <c r="C190" i="28"/>
  <c r="L189" i="28"/>
  <c r="K189" i="28"/>
  <c r="J189" i="28"/>
  <c r="I189" i="28"/>
  <c r="H189" i="28" s="1"/>
  <c r="G189" i="28"/>
  <c r="F189" i="28"/>
  <c r="E189" i="28"/>
  <c r="D189" i="28"/>
  <c r="C189" i="28"/>
  <c r="L188" i="28"/>
  <c r="K188" i="28"/>
  <c r="J188" i="28"/>
  <c r="I188" i="28"/>
  <c r="H188" i="28" s="1"/>
  <c r="G188" i="28"/>
  <c r="F188" i="28"/>
  <c r="E188" i="28"/>
  <c r="D188" i="28"/>
  <c r="C188" i="28"/>
  <c r="H187" i="28"/>
  <c r="C187" i="28"/>
  <c r="H186" i="28"/>
  <c r="C186" i="28"/>
  <c r="L185" i="28"/>
  <c r="K185" i="28"/>
  <c r="J185" i="28"/>
  <c r="I185" i="28"/>
  <c r="H185" i="28" s="1"/>
  <c r="G185" i="28"/>
  <c r="F185" i="28"/>
  <c r="E185" i="28"/>
  <c r="D185" i="28"/>
  <c r="C185" i="28"/>
  <c r="L184" i="28"/>
  <c r="K184" i="28"/>
  <c r="J184" i="28"/>
  <c r="I184" i="28"/>
  <c r="H184" i="28" s="1"/>
  <c r="G184" i="28"/>
  <c r="F184" i="28"/>
  <c r="E184" i="28"/>
  <c r="D184" i="28"/>
  <c r="C184" i="28"/>
  <c r="H183" i="28"/>
  <c r="C183" i="28"/>
  <c r="H182" i="28"/>
  <c r="C182" i="28"/>
  <c r="L181" i="28"/>
  <c r="K181" i="28"/>
  <c r="J181" i="28"/>
  <c r="I181" i="28"/>
  <c r="H181" i="28" s="1"/>
  <c r="G181" i="28"/>
  <c r="F181" i="28"/>
  <c r="E181" i="28"/>
  <c r="D181" i="28"/>
  <c r="C181" i="28"/>
  <c r="H180" i="28"/>
  <c r="C180" i="28"/>
  <c r="H179" i="28"/>
  <c r="C179" i="28"/>
  <c r="H178" i="28"/>
  <c r="C178" i="28"/>
  <c r="H177" i="28"/>
  <c r="C177" i="28"/>
  <c r="L176" i="28"/>
  <c r="K176" i="28"/>
  <c r="J176" i="28"/>
  <c r="I176" i="28"/>
  <c r="H176" i="28" s="1"/>
  <c r="G176" i="28"/>
  <c r="F176" i="28"/>
  <c r="E176" i="28"/>
  <c r="D176" i="28"/>
  <c r="C176" i="28"/>
  <c r="H175" i="28"/>
  <c r="C175" i="28"/>
  <c r="H174" i="28"/>
  <c r="C174" i="28"/>
  <c r="H173" i="28"/>
  <c r="C173" i="28"/>
  <c r="L172" i="28"/>
  <c r="K172" i="28"/>
  <c r="J172" i="28"/>
  <c r="I172" i="28"/>
  <c r="H172" i="28" s="1"/>
  <c r="G172" i="28"/>
  <c r="F172" i="28"/>
  <c r="E172" i="28"/>
  <c r="D172" i="28"/>
  <c r="C172" i="28"/>
  <c r="L171" i="28"/>
  <c r="K171" i="28"/>
  <c r="J171" i="28"/>
  <c r="I171" i="28"/>
  <c r="H171" i="28" s="1"/>
  <c r="G171" i="28"/>
  <c r="F171" i="28"/>
  <c r="E171" i="28"/>
  <c r="D171" i="28"/>
  <c r="C171" i="28"/>
  <c r="L170" i="28"/>
  <c r="K170" i="28"/>
  <c r="J170" i="28"/>
  <c r="I170" i="28"/>
  <c r="H170" i="28" s="1"/>
  <c r="G170" i="28"/>
  <c r="F170" i="28"/>
  <c r="E170" i="28"/>
  <c r="D170" i="28"/>
  <c r="C170" i="28"/>
  <c r="H169" i="28"/>
  <c r="C169" i="28"/>
  <c r="H168" i="28"/>
  <c r="C168" i="28"/>
  <c r="H167" i="28"/>
  <c r="C167" i="28"/>
  <c r="H166" i="28"/>
  <c r="C166" i="28"/>
  <c r="H165" i="28"/>
  <c r="C165" i="28"/>
  <c r="H164" i="28"/>
  <c r="C164" i="28"/>
  <c r="L163" i="28"/>
  <c r="K163" i="28"/>
  <c r="J163" i="28"/>
  <c r="I163" i="28"/>
  <c r="H163" i="28" s="1"/>
  <c r="G163" i="28"/>
  <c r="F163" i="28"/>
  <c r="E163" i="28"/>
  <c r="D163" i="28"/>
  <c r="C163" i="28"/>
  <c r="L162" i="28"/>
  <c r="K162" i="28"/>
  <c r="J162" i="28"/>
  <c r="I162" i="28"/>
  <c r="H162" i="28" s="1"/>
  <c r="G162" i="28"/>
  <c r="F162" i="28"/>
  <c r="E162" i="28"/>
  <c r="D162" i="28"/>
  <c r="C162" i="28"/>
  <c r="H161" i="28"/>
  <c r="C161" i="28"/>
  <c r="H160" i="28"/>
  <c r="C160" i="28"/>
  <c r="H159" i="28"/>
  <c r="C159" i="28"/>
  <c r="H158" i="28"/>
  <c r="C158" i="28"/>
  <c r="L157" i="28"/>
  <c r="K157" i="28"/>
  <c r="J157" i="28"/>
  <c r="I157" i="28"/>
  <c r="H157" i="28" s="1"/>
  <c r="G157" i="28"/>
  <c r="F157" i="28"/>
  <c r="E157" i="28"/>
  <c r="D157" i="28"/>
  <c r="C157" i="28"/>
  <c r="H156" i="28"/>
  <c r="C156" i="28"/>
  <c r="H155" i="28"/>
  <c r="C155" i="28"/>
  <c r="H154" i="28"/>
  <c r="C154" i="28"/>
  <c r="H153" i="28"/>
  <c r="C153" i="28"/>
  <c r="H152" i="28"/>
  <c r="C152" i="28"/>
  <c r="H151" i="28"/>
  <c r="C151" i="28"/>
  <c r="H150" i="28"/>
  <c r="C150" i="28"/>
  <c r="H149" i="28"/>
  <c r="C149" i="28"/>
  <c r="L148" i="28"/>
  <c r="K148" i="28"/>
  <c r="J148" i="28"/>
  <c r="I148" i="28"/>
  <c r="H148" i="28" s="1"/>
  <c r="G148" i="28"/>
  <c r="F148" i="28"/>
  <c r="E148" i="28"/>
  <c r="D148" i="28"/>
  <c r="C148" i="28"/>
  <c r="H147" i="28"/>
  <c r="C147" i="28"/>
  <c r="H146" i="28"/>
  <c r="C146" i="28"/>
  <c r="H145" i="28"/>
  <c r="C145" i="28"/>
  <c r="H144" i="28"/>
  <c r="C144" i="28"/>
  <c r="H143" i="28"/>
  <c r="C143" i="28"/>
  <c r="H142" i="28"/>
  <c r="C142" i="28"/>
  <c r="L141" i="28"/>
  <c r="K141" i="28"/>
  <c r="J141" i="28"/>
  <c r="I141" i="28"/>
  <c r="H141" i="28" s="1"/>
  <c r="G141" i="28"/>
  <c r="F141" i="28"/>
  <c r="E141" i="28"/>
  <c r="D141" i="28"/>
  <c r="C141" i="28"/>
  <c r="H140" i="28"/>
  <c r="C140" i="28"/>
  <c r="H139" i="28"/>
  <c r="C139" i="28"/>
  <c r="L138" i="28"/>
  <c r="K138" i="28"/>
  <c r="J138" i="28"/>
  <c r="I138" i="28"/>
  <c r="H138" i="28" s="1"/>
  <c r="G138" i="28"/>
  <c r="F138" i="28"/>
  <c r="E138" i="28"/>
  <c r="D138" i="28"/>
  <c r="C138" i="28"/>
  <c r="H137" i="28"/>
  <c r="C137" i="28"/>
  <c r="H136" i="28"/>
  <c r="C136" i="28"/>
  <c r="H135" i="28"/>
  <c r="C135" i="28"/>
  <c r="H134" i="28"/>
  <c r="C134" i="28"/>
  <c r="L133" i="28"/>
  <c r="K133" i="28"/>
  <c r="J133" i="28"/>
  <c r="I133" i="28"/>
  <c r="H133" i="28" s="1"/>
  <c r="G133" i="28"/>
  <c r="F133" i="28"/>
  <c r="E133" i="28"/>
  <c r="D133" i="28"/>
  <c r="C133" i="28"/>
  <c r="H132" i="28"/>
  <c r="C132" i="28"/>
  <c r="H131" i="28"/>
  <c r="C131" i="28"/>
  <c r="H130" i="28"/>
  <c r="C130" i="28"/>
  <c r="L129" i="28"/>
  <c r="K129" i="28"/>
  <c r="J129" i="28"/>
  <c r="I129" i="28"/>
  <c r="H129" i="28" s="1"/>
  <c r="G129" i="28"/>
  <c r="F129" i="28"/>
  <c r="E129" i="28"/>
  <c r="D129" i="28"/>
  <c r="C129" i="28"/>
  <c r="L128" i="28"/>
  <c r="K128" i="28"/>
  <c r="J128" i="28"/>
  <c r="I128" i="28"/>
  <c r="H128" i="28" s="1"/>
  <c r="G128" i="28"/>
  <c r="F128" i="28"/>
  <c r="E128" i="28"/>
  <c r="D128" i="28"/>
  <c r="C128" i="28" s="1"/>
  <c r="H127" i="28"/>
  <c r="C127" i="28"/>
  <c r="L126" i="28"/>
  <c r="K126" i="28"/>
  <c r="J126" i="28"/>
  <c r="I126" i="28"/>
  <c r="H126" i="28"/>
  <c r="G126" i="28"/>
  <c r="F126" i="28"/>
  <c r="E126" i="28"/>
  <c r="D126" i="28"/>
  <c r="C126" i="28"/>
  <c r="H125" i="28"/>
  <c r="C125" i="28"/>
  <c r="H124" i="28"/>
  <c r="C124" i="28"/>
  <c r="H123" i="28"/>
  <c r="C123" i="28"/>
  <c r="H122" i="28"/>
  <c r="C122" i="28"/>
  <c r="H121" i="28"/>
  <c r="C121" i="28"/>
  <c r="L120" i="28"/>
  <c r="K120" i="28"/>
  <c r="J120" i="28"/>
  <c r="I120" i="28"/>
  <c r="H120" i="28"/>
  <c r="G120" i="28"/>
  <c r="F120" i="28"/>
  <c r="E120" i="28"/>
  <c r="D120" i="28"/>
  <c r="C120" i="28" s="1"/>
  <c r="H119" i="28"/>
  <c r="C119" i="28"/>
  <c r="H118" i="28"/>
  <c r="C118" i="28"/>
  <c r="H117" i="28"/>
  <c r="C117" i="28"/>
  <c r="H116" i="28"/>
  <c r="C116" i="28"/>
  <c r="H115" i="28"/>
  <c r="C115" i="28"/>
  <c r="L114" i="28"/>
  <c r="K114" i="28"/>
  <c r="J114" i="28"/>
  <c r="I114" i="28"/>
  <c r="H114" i="28"/>
  <c r="G114" i="28"/>
  <c r="F114" i="28"/>
  <c r="E114" i="28"/>
  <c r="D114" i="28"/>
  <c r="C114" i="28" s="1"/>
  <c r="H113" i="28"/>
  <c r="C113" i="28"/>
  <c r="H112" i="28"/>
  <c r="C112" i="28"/>
  <c r="H111" i="28"/>
  <c r="C111" i="28"/>
  <c r="L110" i="28"/>
  <c r="K110" i="28"/>
  <c r="J110" i="28"/>
  <c r="I110" i="28"/>
  <c r="H110" i="28"/>
  <c r="G110" i="28"/>
  <c r="F110" i="28"/>
  <c r="E110" i="28"/>
  <c r="D110" i="28"/>
  <c r="C110" i="28"/>
  <c r="H109" i="28"/>
  <c r="C109" i="28"/>
  <c r="H108" i="28"/>
  <c r="C108" i="28"/>
  <c r="H107" i="28"/>
  <c r="C107" i="28"/>
  <c r="H106" i="28"/>
  <c r="C106" i="28"/>
  <c r="H105" i="28"/>
  <c r="C105" i="28"/>
  <c r="H104" i="28"/>
  <c r="C104" i="28"/>
  <c r="H103" i="28"/>
  <c r="C103" i="28"/>
  <c r="H102" i="28"/>
  <c r="C102" i="28"/>
  <c r="L101" i="28"/>
  <c r="K101" i="28"/>
  <c r="J101" i="28"/>
  <c r="I101" i="28"/>
  <c r="H101" i="28" s="1"/>
  <c r="G101" i="28"/>
  <c r="F101" i="28"/>
  <c r="E101" i="28"/>
  <c r="D101" i="28"/>
  <c r="C101" i="28"/>
  <c r="H100" i="28"/>
  <c r="C100" i="28"/>
  <c r="H99" i="28"/>
  <c r="C99" i="28"/>
  <c r="H98" i="28"/>
  <c r="C98" i="28"/>
  <c r="H97" i="28"/>
  <c r="C97" i="28"/>
  <c r="H96" i="28"/>
  <c r="C96" i="28"/>
  <c r="H95" i="28"/>
  <c r="C95" i="28"/>
  <c r="H94" i="28"/>
  <c r="C94" i="28"/>
  <c r="L93" i="28"/>
  <c r="K93" i="28"/>
  <c r="J93" i="28"/>
  <c r="I93" i="28"/>
  <c r="H93" i="28" s="1"/>
  <c r="G93" i="28"/>
  <c r="F93" i="28"/>
  <c r="E93" i="28"/>
  <c r="D93" i="28"/>
  <c r="C93" i="28"/>
  <c r="H92" i="28"/>
  <c r="C92" i="28"/>
  <c r="H91" i="28"/>
  <c r="C91" i="28"/>
  <c r="H90" i="28"/>
  <c r="C90" i="28"/>
  <c r="H89" i="28"/>
  <c r="C89" i="28"/>
  <c r="H88" i="28"/>
  <c r="C88" i="28"/>
  <c r="L87" i="28"/>
  <c r="K87" i="28"/>
  <c r="J87" i="28"/>
  <c r="I87" i="28"/>
  <c r="H87" i="28" s="1"/>
  <c r="G87" i="28"/>
  <c r="F87" i="28"/>
  <c r="E87" i="28"/>
  <c r="D87" i="28"/>
  <c r="C87" i="28"/>
  <c r="H86" i="28"/>
  <c r="C86" i="28"/>
  <c r="H85" i="28"/>
  <c r="C85" i="28"/>
  <c r="H84" i="28"/>
  <c r="C84" i="28"/>
  <c r="H83" i="28"/>
  <c r="C83" i="28"/>
  <c r="L82" i="28"/>
  <c r="K82" i="28"/>
  <c r="J82" i="28"/>
  <c r="I82" i="28"/>
  <c r="H82" i="28" s="1"/>
  <c r="G82" i="28"/>
  <c r="F82" i="28"/>
  <c r="E82" i="28"/>
  <c r="D82" i="28"/>
  <c r="C82" i="28"/>
  <c r="L81" i="28"/>
  <c r="K81" i="28"/>
  <c r="J81" i="28"/>
  <c r="I81" i="28"/>
  <c r="H81" i="28" s="1"/>
  <c r="G81" i="28"/>
  <c r="F81" i="28"/>
  <c r="E81" i="28"/>
  <c r="D81" i="28"/>
  <c r="C81" i="28"/>
  <c r="H80" i="28"/>
  <c r="C80" i="28"/>
  <c r="H79" i="28"/>
  <c r="C79" i="28"/>
  <c r="L78" i="28"/>
  <c r="K78" i="28"/>
  <c r="J78" i="28"/>
  <c r="I78" i="28"/>
  <c r="H78" i="28" s="1"/>
  <c r="G78" i="28"/>
  <c r="F78" i="28"/>
  <c r="E78" i="28"/>
  <c r="D78" i="28"/>
  <c r="C78" i="28"/>
  <c r="H77" i="28"/>
  <c r="C77" i="28"/>
  <c r="H76" i="28"/>
  <c r="C76" i="28"/>
  <c r="L75" i="28"/>
  <c r="K75" i="28"/>
  <c r="J75" i="28"/>
  <c r="I75" i="28"/>
  <c r="H75" i="28" s="1"/>
  <c r="G75" i="28"/>
  <c r="F75" i="28"/>
  <c r="E75" i="28"/>
  <c r="D75" i="28"/>
  <c r="C75" i="28"/>
  <c r="L74" i="28"/>
  <c r="K74" i="28"/>
  <c r="J74" i="28"/>
  <c r="I74" i="28"/>
  <c r="H74" i="28" s="1"/>
  <c r="G74" i="28"/>
  <c r="F74" i="28"/>
  <c r="E74" i="28"/>
  <c r="D74" i="28"/>
  <c r="C74" i="28"/>
  <c r="L73" i="28"/>
  <c r="K73" i="28"/>
  <c r="J73" i="28"/>
  <c r="I73" i="28"/>
  <c r="H73" i="28" s="1"/>
  <c r="G73" i="28"/>
  <c r="F73" i="28"/>
  <c r="E73" i="28"/>
  <c r="D73" i="28"/>
  <c r="C73" i="28"/>
  <c r="H72" i="28"/>
  <c r="C72" i="28"/>
  <c r="H71" i="28"/>
  <c r="C71" i="28"/>
  <c r="H70" i="28"/>
  <c r="C70" i="28"/>
  <c r="H69" i="28"/>
  <c r="C69" i="28"/>
  <c r="L68" i="28"/>
  <c r="K68" i="28"/>
  <c r="J68" i="28"/>
  <c r="I68" i="28"/>
  <c r="H68" i="28" s="1"/>
  <c r="G68" i="28"/>
  <c r="F68" i="28"/>
  <c r="E68" i="28"/>
  <c r="D68" i="28"/>
  <c r="C68" i="28"/>
  <c r="H67" i="28"/>
  <c r="C67" i="28"/>
  <c r="L66" i="28"/>
  <c r="K66" i="28"/>
  <c r="J66" i="28"/>
  <c r="I66" i="28"/>
  <c r="H66" i="28" s="1"/>
  <c r="G66" i="28"/>
  <c r="F66" i="28"/>
  <c r="E66" i="28"/>
  <c r="D66" i="28"/>
  <c r="C66" i="28"/>
  <c r="H65" i="28"/>
  <c r="C65" i="28"/>
  <c r="H64" i="28"/>
  <c r="C64" i="28"/>
  <c r="H63" i="28"/>
  <c r="C63" i="28"/>
  <c r="H62" i="28"/>
  <c r="C62" i="28"/>
  <c r="H61" i="28"/>
  <c r="C61" i="28"/>
  <c r="H60" i="28"/>
  <c r="C60" i="28"/>
  <c r="H59" i="28"/>
  <c r="C59" i="28"/>
  <c r="H58" i="28"/>
  <c r="C58" i="28"/>
  <c r="L57" i="28"/>
  <c r="K57" i="28"/>
  <c r="J57" i="28"/>
  <c r="I57" i="28"/>
  <c r="H57" i="28" s="1"/>
  <c r="G57" i="28"/>
  <c r="F57" i="28"/>
  <c r="E57" i="28"/>
  <c r="D57" i="28"/>
  <c r="C57" i="28"/>
  <c r="H56" i="28"/>
  <c r="C56" i="28"/>
  <c r="H55" i="28"/>
  <c r="C55" i="28"/>
  <c r="L54" i="28"/>
  <c r="K54" i="28"/>
  <c r="J54" i="28"/>
  <c r="I54" i="28"/>
  <c r="H54" i="28" s="1"/>
  <c r="G54" i="28"/>
  <c r="F54" i="28"/>
  <c r="E54" i="28"/>
  <c r="D54" i="28"/>
  <c r="C54" i="28"/>
  <c r="L53" i="28"/>
  <c r="K53" i="28"/>
  <c r="J53" i="28"/>
  <c r="I53" i="28"/>
  <c r="H53" i="28" s="1"/>
  <c r="G53" i="28"/>
  <c r="F53" i="28"/>
  <c r="E53" i="28"/>
  <c r="D53" i="28"/>
  <c r="C53" i="28"/>
  <c r="L52" i="28"/>
  <c r="K52" i="28"/>
  <c r="J52" i="28"/>
  <c r="I52" i="28"/>
  <c r="H52" i="28" s="1"/>
  <c r="G52" i="28"/>
  <c r="F52" i="28"/>
  <c r="E52" i="28"/>
  <c r="D52" i="28"/>
  <c r="C52" i="28"/>
  <c r="L51" i="28"/>
  <c r="K51" i="28"/>
  <c r="J51" i="28"/>
  <c r="I51" i="28"/>
  <c r="H51" i="28" s="1"/>
  <c r="G51" i="28"/>
  <c r="F51" i="28"/>
  <c r="E51" i="28"/>
  <c r="D51" i="28"/>
  <c r="C51" i="28" s="1"/>
  <c r="L50" i="28"/>
  <c r="K50" i="28"/>
  <c r="J50" i="28"/>
  <c r="J300" i="28" s="1"/>
  <c r="I50" i="28"/>
  <c r="I300" i="28" s="1"/>
  <c r="H50" i="28"/>
  <c r="G50" i="28"/>
  <c r="F50" i="28"/>
  <c r="E50" i="28"/>
  <c r="E300" i="28" s="1"/>
  <c r="D50" i="28"/>
  <c r="D300" i="28" s="1"/>
  <c r="C300" i="28" s="1"/>
  <c r="C50" i="28"/>
  <c r="L49" i="28"/>
  <c r="K49" i="28"/>
  <c r="J49" i="28"/>
  <c r="I49" i="28"/>
  <c r="H49" i="28" s="1"/>
  <c r="G49" i="28"/>
  <c r="F49" i="28"/>
  <c r="E49" i="28"/>
  <c r="D49" i="28"/>
  <c r="C49" i="28" s="1"/>
  <c r="H46" i="28"/>
  <c r="C46" i="28"/>
  <c r="H45" i="28"/>
  <c r="C45" i="28"/>
  <c r="L44" i="28"/>
  <c r="L300" i="28" s="1"/>
  <c r="G44" i="28"/>
  <c r="G300" i="28" s="1"/>
  <c r="C44" i="28"/>
  <c r="H43" i="28"/>
  <c r="C43" i="28"/>
  <c r="I42" i="28"/>
  <c r="H42" i="28"/>
  <c r="D42" i="28"/>
  <c r="C42" i="28"/>
  <c r="H41" i="28"/>
  <c r="C41" i="28"/>
  <c r="H40" i="28"/>
  <c r="C40" i="28"/>
  <c r="H39" i="28"/>
  <c r="C39" i="28"/>
  <c r="H38" i="28"/>
  <c r="C38" i="28"/>
  <c r="K37" i="28"/>
  <c r="H37" i="28"/>
  <c r="F37" i="28"/>
  <c r="C37" i="28"/>
  <c r="H36" i="28"/>
  <c r="C36" i="28"/>
  <c r="H35" i="28"/>
  <c r="C35" i="28"/>
  <c r="K34" i="28"/>
  <c r="H34" i="28"/>
  <c r="F34" i="28"/>
  <c r="C34" i="28"/>
  <c r="H33" i="28"/>
  <c r="C33" i="28"/>
  <c r="K32" i="28"/>
  <c r="H32" i="28"/>
  <c r="F32" i="28"/>
  <c r="C32" i="28"/>
  <c r="H31" i="28"/>
  <c r="C31" i="28"/>
  <c r="H30" i="28"/>
  <c r="C30" i="28"/>
  <c r="H29" i="28"/>
  <c r="C29" i="28"/>
  <c r="K28" i="28"/>
  <c r="H28" i="28"/>
  <c r="F28" i="28"/>
  <c r="C28" i="28"/>
  <c r="K27" i="28"/>
  <c r="K300" i="28" s="1"/>
  <c r="H27" i="28"/>
  <c r="F27" i="28"/>
  <c r="F300" i="28" s="1"/>
  <c r="H26" i="28"/>
  <c r="C26" i="28"/>
  <c r="H25" i="28"/>
  <c r="C25" i="28"/>
  <c r="H24" i="28"/>
  <c r="C24" i="28"/>
  <c r="H23" i="28"/>
  <c r="C23" i="28"/>
  <c r="L22" i="28"/>
  <c r="L303" i="28" s="1"/>
  <c r="L302" i="28" s="1"/>
  <c r="K22" i="28"/>
  <c r="K303" i="28" s="1"/>
  <c r="K302" i="28" s="1"/>
  <c r="J22" i="28"/>
  <c r="J303" i="28" s="1"/>
  <c r="J302" i="28" s="1"/>
  <c r="I22" i="28"/>
  <c r="H22" i="28" s="1"/>
  <c r="H303" i="28" s="1"/>
  <c r="H302" i="28" s="1"/>
  <c r="G22" i="28"/>
  <c r="G303" i="28" s="1"/>
  <c r="G302" i="28" s="1"/>
  <c r="F22" i="28"/>
  <c r="F303" i="28" s="1"/>
  <c r="F302" i="28" s="1"/>
  <c r="E22" i="28"/>
  <c r="E303" i="28" s="1"/>
  <c r="E302" i="28" s="1"/>
  <c r="D22" i="28"/>
  <c r="D303" i="28" s="1"/>
  <c r="D302" i="28" s="1"/>
  <c r="L21" i="28"/>
  <c r="K21" i="28"/>
  <c r="J21" i="28"/>
  <c r="I21" i="28"/>
  <c r="H21" i="28" s="1"/>
  <c r="G21" i="28"/>
  <c r="F21" i="28"/>
  <c r="E21" i="28"/>
  <c r="D21" i="28"/>
  <c r="C21" i="28"/>
  <c r="H315" i="27"/>
  <c r="C315" i="27"/>
  <c r="H313" i="27"/>
  <c r="C313" i="27"/>
  <c r="H311" i="27"/>
  <c r="C311" i="27"/>
  <c r="H310" i="27"/>
  <c r="C310" i="27"/>
  <c r="H309" i="27"/>
  <c r="C309" i="27"/>
  <c r="H308" i="27"/>
  <c r="C308" i="27"/>
  <c r="H307" i="27"/>
  <c r="C307" i="27"/>
  <c r="H306" i="27"/>
  <c r="C306" i="27"/>
  <c r="L305" i="27"/>
  <c r="K305" i="27"/>
  <c r="J305" i="27"/>
  <c r="I305" i="27"/>
  <c r="H305" i="27"/>
  <c r="G305" i="27"/>
  <c r="F305" i="27"/>
  <c r="E305" i="27"/>
  <c r="D305" i="27"/>
  <c r="C305" i="27"/>
  <c r="K297" i="27"/>
  <c r="H297" i="27"/>
  <c r="C297" i="27"/>
  <c r="H296" i="27"/>
  <c r="C296" i="27"/>
  <c r="L295" i="27"/>
  <c r="K295" i="27"/>
  <c r="J295" i="27"/>
  <c r="I295" i="27"/>
  <c r="H295" i="27"/>
  <c r="G295" i="27"/>
  <c r="F295" i="27"/>
  <c r="E295" i="27"/>
  <c r="D295" i="27"/>
  <c r="H294" i="27"/>
  <c r="C294" i="27"/>
  <c r="H293" i="27"/>
  <c r="C293" i="27"/>
  <c r="H292" i="27"/>
  <c r="C292" i="27"/>
  <c r="H291" i="27"/>
  <c r="C291" i="27"/>
  <c r="L290" i="27"/>
  <c r="K290" i="27"/>
  <c r="J290" i="27"/>
  <c r="I290" i="27"/>
  <c r="H290" i="27"/>
  <c r="G290" i="27"/>
  <c r="F290" i="27"/>
  <c r="E290" i="27"/>
  <c r="D290" i="27"/>
  <c r="C290" i="27" s="1"/>
  <c r="H289" i="27"/>
  <c r="C289" i="27"/>
  <c r="H288" i="27"/>
  <c r="C288" i="27"/>
  <c r="H287" i="27"/>
  <c r="C287" i="27"/>
  <c r="L286" i="27"/>
  <c r="K286" i="27"/>
  <c r="J286" i="27"/>
  <c r="I286" i="27"/>
  <c r="H286" i="27"/>
  <c r="G286" i="27"/>
  <c r="F286" i="27"/>
  <c r="E286" i="27"/>
  <c r="D286" i="27"/>
  <c r="C286" i="27" s="1"/>
  <c r="H285" i="27"/>
  <c r="C285" i="27"/>
  <c r="L284" i="27"/>
  <c r="K284" i="27"/>
  <c r="J284" i="27"/>
  <c r="I284" i="27"/>
  <c r="H284" i="27"/>
  <c r="G284" i="27"/>
  <c r="F284" i="27"/>
  <c r="E284" i="27"/>
  <c r="D284" i="27"/>
  <c r="C284" i="27" s="1"/>
  <c r="L283" i="27"/>
  <c r="K283" i="27"/>
  <c r="J283" i="27"/>
  <c r="I283" i="27"/>
  <c r="H283" i="27"/>
  <c r="G283" i="27"/>
  <c r="F283" i="27"/>
  <c r="E283" i="27"/>
  <c r="D283" i="27"/>
  <c r="C283" i="27" s="1"/>
  <c r="H282" i="27"/>
  <c r="C282" i="27"/>
  <c r="H281" i="27"/>
  <c r="C281" i="27"/>
  <c r="H280" i="27"/>
  <c r="C280" i="27"/>
  <c r="L279" i="27"/>
  <c r="K279" i="27"/>
  <c r="J279" i="27"/>
  <c r="I279" i="27"/>
  <c r="H279" i="27"/>
  <c r="G279" i="27"/>
  <c r="F279" i="27"/>
  <c r="E279" i="27"/>
  <c r="D279" i="27"/>
  <c r="C279" i="27" s="1"/>
  <c r="H278" i="27"/>
  <c r="C278" i="27"/>
  <c r="H277" i="27"/>
  <c r="C277" i="27"/>
  <c r="H276" i="27"/>
  <c r="C276" i="27"/>
  <c r="L275" i="27"/>
  <c r="K275" i="27"/>
  <c r="J275" i="27"/>
  <c r="I275" i="27"/>
  <c r="H275" i="27"/>
  <c r="G275" i="27"/>
  <c r="F275" i="27"/>
  <c r="E275" i="27"/>
  <c r="D275" i="27"/>
  <c r="C275" i="27" s="1"/>
  <c r="L274" i="27"/>
  <c r="K274" i="27"/>
  <c r="J274" i="27"/>
  <c r="I274" i="27"/>
  <c r="H274" i="27"/>
  <c r="G274" i="27"/>
  <c r="F274" i="27"/>
  <c r="E274" i="27"/>
  <c r="D274" i="27"/>
  <c r="C274" i="27" s="1"/>
  <c r="H273" i="27"/>
  <c r="C273" i="27"/>
  <c r="H272" i="27"/>
  <c r="C272" i="27"/>
  <c r="H271" i="27"/>
  <c r="C271" i="27"/>
  <c r="L270" i="27"/>
  <c r="K270" i="27"/>
  <c r="J270" i="27"/>
  <c r="I270" i="27"/>
  <c r="H270" i="27"/>
  <c r="G270" i="27"/>
  <c r="F270" i="27"/>
  <c r="E270" i="27"/>
  <c r="D270" i="27"/>
  <c r="C270" i="27" s="1"/>
  <c r="H269" i="27"/>
  <c r="C269" i="27"/>
  <c r="H268" i="27"/>
  <c r="C268" i="27"/>
  <c r="L267" i="27"/>
  <c r="K267" i="27"/>
  <c r="J267" i="27"/>
  <c r="I267" i="27"/>
  <c r="H267" i="27"/>
  <c r="G267" i="27"/>
  <c r="F267" i="27"/>
  <c r="E267" i="27"/>
  <c r="D267" i="27"/>
  <c r="C267" i="27" s="1"/>
  <c r="L266" i="27"/>
  <c r="K266" i="27"/>
  <c r="J266" i="27"/>
  <c r="I266" i="27"/>
  <c r="H266" i="27"/>
  <c r="G266" i="27"/>
  <c r="F266" i="27"/>
  <c r="E266" i="27"/>
  <c r="D266" i="27"/>
  <c r="C266" i="27" s="1"/>
  <c r="H265" i="27"/>
  <c r="C265" i="27"/>
  <c r="H264" i="27"/>
  <c r="C264" i="27"/>
  <c r="H263" i="27"/>
  <c r="C263" i="27"/>
  <c r="L262" i="27"/>
  <c r="K262" i="27"/>
  <c r="J262" i="27"/>
  <c r="I262" i="27"/>
  <c r="H262" i="27"/>
  <c r="G262" i="27"/>
  <c r="F262" i="27"/>
  <c r="E262" i="27"/>
  <c r="D262" i="27"/>
  <c r="C262" i="27" s="1"/>
  <c r="H261" i="27"/>
  <c r="C261" i="27"/>
  <c r="H260" i="27"/>
  <c r="C260" i="27"/>
  <c r="H259" i="27"/>
  <c r="C259" i="27"/>
  <c r="L258" i="27"/>
  <c r="K258" i="27"/>
  <c r="J258" i="27"/>
  <c r="I258" i="27"/>
  <c r="H258" i="27"/>
  <c r="G258" i="27"/>
  <c r="F258" i="27"/>
  <c r="E258" i="27"/>
  <c r="D258" i="27"/>
  <c r="C258" i="27" s="1"/>
  <c r="L257" i="27"/>
  <c r="K257" i="27"/>
  <c r="J257" i="27"/>
  <c r="I257" i="27"/>
  <c r="H257" i="27"/>
  <c r="G257" i="27"/>
  <c r="F257" i="27"/>
  <c r="E257" i="27"/>
  <c r="D257" i="27"/>
  <c r="C257" i="27" s="1"/>
  <c r="H256" i="27"/>
  <c r="C256" i="27"/>
  <c r="H255" i="27"/>
  <c r="C255" i="27"/>
  <c r="H254" i="27"/>
  <c r="C254" i="27"/>
  <c r="H253" i="27"/>
  <c r="C253" i="27"/>
  <c r="H252" i="27"/>
  <c r="C252" i="27"/>
  <c r="L251" i="27"/>
  <c r="K251" i="27"/>
  <c r="J251" i="27"/>
  <c r="I251" i="27"/>
  <c r="H251" i="27"/>
  <c r="G251" i="27"/>
  <c r="F251" i="27"/>
  <c r="E251" i="27"/>
  <c r="D251" i="27"/>
  <c r="C251" i="27" s="1"/>
  <c r="L250" i="27"/>
  <c r="K250" i="27"/>
  <c r="J250" i="27"/>
  <c r="I250" i="27"/>
  <c r="H250" i="27"/>
  <c r="G250" i="27"/>
  <c r="F250" i="27"/>
  <c r="E250" i="27"/>
  <c r="D250" i="27"/>
  <c r="C250" i="27" s="1"/>
  <c r="H249" i="27"/>
  <c r="C249" i="27"/>
  <c r="H248" i="27"/>
  <c r="C248" i="27"/>
  <c r="H247" i="27"/>
  <c r="C247" i="27"/>
  <c r="H246" i="27"/>
  <c r="C246" i="27"/>
  <c r="L245" i="27"/>
  <c r="K245" i="27"/>
  <c r="J245" i="27"/>
  <c r="I245" i="27"/>
  <c r="H245" i="27"/>
  <c r="G245" i="27"/>
  <c r="F245" i="27"/>
  <c r="E245" i="27"/>
  <c r="D245" i="27"/>
  <c r="C245" i="27" s="1"/>
  <c r="H244" i="27"/>
  <c r="C244" i="27"/>
  <c r="H243" i="27"/>
  <c r="C243" i="27"/>
  <c r="H242" i="27"/>
  <c r="C242" i="27"/>
  <c r="H241" i="27"/>
  <c r="C241" i="27"/>
  <c r="H240" i="27"/>
  <c r="C240" i="27"/>
  <c r="H239" i="27"/>
  <c r="C239" i="27"/>
  <c r="H238" i="27"/>
  <c r="C238" i="27"/>
  <c r="L237" i="27"/>
  <c r="K237" i="27"/>
  <c r="J237" i="27"/>
  <c r="I237" i="27"/>
  <c r="H237" i="27"/>
  <c r="G237" i="27"/>
  <c r="F237" i="27"/>
  <c r="E237" i="27"/>
  <c r="D237" i="27"/>
  <c r="C237" i="27" s="1"/>
  <c r="H236" i="27"/>
  <c r="C236" i="27"/>
  <c r="H235" i="27"/>
  <c r="C235" i="27"/>
  <c r="L234" i="27"/>
  <c r="K234" i="27"/>
  <c r="J234" i="27"/>
  <c r="I234" i="27"/>
  <c r="H234" i="27"/>
  <c r="G234" i="27"/>
  <c r="F234" i="27"/>
  <c r="E234" i="27"/>
  <c r="D234" i="27"/>
  <c r="C234" i="27" s="1"/>
  <c r="H233" i="27"/>
  <c r="C233" i="27"/>
  <c r="L232" i="27"/>
  <c r="K232" i="27"/>
  <c r="J232" i="27"/>
  <c r="I232" i="27"/>
  <c r="H232" i="27"/>
  <c r="G232" i="27"/>
  <c r="F232" i="27"/>
  <c r="E232" i="27"/>
  <c r="D232" i="27"/>
  <c r="C232" i="27" s="1"/>
  <c r="L231" i="27"/>
  <c r="K231" i="27"/>
  <c r="J231" i="27"/>
  <c r="I231" i="27"/>
  <c r="H231" i="27"/>
  <c r="G231" i="27"/>
  <c r="F231" i="27"/>
  <c r="E231" i="27"/>
  <c r="D231" i="27"/>
  <c r="C231" i="27" s="1"/>
  <c r="H230" i="27"/>
  <c r="C230" i="27"/>
  <c r="L229" i="27"/>
  <c r="K229" i="27"/>
  <c r="J229" i="27"/>
  <c r="I229" i="27"/>
  <c r="H229" i="27"/>
  <c r="G229" i="27"/>
  <c r="F229" i="27"/>
  <c r="E229" i="27"/>
  <c r="D229" i="27"/>
  <c r="C229" i="27" s="1"/>
  <c r="H228" i="27"/>
  <c r="C228" i="27"/>
  <c r="L227" i="27"/>
  <c r="K227" i="27"/>
  <c r="J227" i="27"/>
  <c r="I227" i="27"/>
  <c r="H227" i="27"/>
  <c r="G227" i="27"/>
  <c r="F227" i="27"/>
  <c r="E227" i="27"/>
  <c r="D227" i="27"/>
  <c r="C227" i="27" s="1"/>
  <c r="H226" i="27"/>
  <c r="C226" i="27"/>
  <c r="H225" i="27"/>
  <c r="C225" i="27"/>
  <c r="L224" i="27"/>
  <c r="K224" i="27"/>
  <c r="J224" i="27"/>
  <c r="I224" i="27"/>
  <c r="H224" i="27"/>
  <c r="G224" i="27"/>
  <c r="F224" i="27"/>
  <c r="E224" i="27"/>
  <c r="D224" i="27"/>
  <c r="C224" i="27" s="1"/>
  <c r="H223" i="27"/>
  <c r="C223" i="27"/>
  <c r="H222" i="27"/>
  <c r="C222" i="27"/>
  <c r="H221" i="27"/>
  <c r="C221" i="27"/>
  <c r="H220" i="27"/>
  <c r="C220" i="27"/>
  <c r="H219" i="27"/>
  <c r="C219" i="27"/>
  <c r="H218" i="27"/>
  <c r="C218" i="27"/>
  <c r="H217" i="27"/>
  <c r="C217" i="27"/>
  <c r="H216" i="27"/>
  <c r="C216" i="27"/>
  <c r="H215" i="27"/>
  <c r="C215" i="27"/>
  <c r="H214" i="27"/>
  <c r="C214" i="27"/>
  <c r="L213" i="27"/>
  <c r="K213" i="27"/>
  <c r="J213" i="27"/>
  <c r="I213" i="27"/>
  <c r="H213" i="27"/>
  <c r="G213" i="27"/>
  <c r="F213" i="27"/>
  <c r="E213" i="27"/>
  <c r="D213" i="27"/>
  <c r="C213" i="27" s="1"/>
  <c r="H212" i="27"/>
  <c r="C212" i="27"/>
  <c r="H211" i="27"/>
  <c r="C211" i="27"/>
  <c r="H210" i="27"/>
  <c r="C210" i="27"/>
  <c r="H209" i="27"/>
  <c r="C209" i="27"/>
  <c r="H208" i="27"/>
  <c r="C208" i="27"/>
  <c r="H207" i="27"/>
  <c r="C207" i="27"/>
  <c r="H206" i="27"/>
  <c r="C206" i="27"/>
  <c r="H205" i="27"/>
  <c r="C205" i="27"/>
  <c r="H204" i="27"/>
  <c r="C204" i="27"/>
  <c r="H203" i="27"/>
  <c r="C203" i="27"/>
  <c r="L202" i="27"/>
  <c r="K202" i="27"/>
  <c r="J202" i="27"/>
  <c r="I202" i="27"/>
  <c r="H202" i="27"/>
  <c r="G202" i="27"/>
  <c r="F202" i="27"/>
  <c r="E202" i="27"/>
  <c r="D202" i="27"/>
  <c r="C202" i="27" s="1"/>
  <c r="L201" i="27"/>
  <c r="K201" i="27"/>
  <c r="J201" i="27"/>
  <c r="I201" i="27"/>
  <c r="H201" i="27"/>
  <c r="G201" i="27"/>
  <c r="F201" i="27"/>
  <c r="E201" i="27"/>
  <c r="D201" i="27"/>
  <c r="C201" i="27" s="1"/>
  <c r="H200" i="27"/>
  <c r="C200" i="27"/>
  <c r="H199" i="27"/>
  <c r="C199" i="27"/>
  <c r="H198" i="27"/>
  <c r="C198" i="27"/>
  <c r="H197" i="27"/>
  <c r="C197" i="27"/>
  <c r="H196" i="27"/>
  <c r="C196" i="27"/>
  <c r="L195" i="27"/>
  <c r="K195" i="27"/>
  <c r="J195" i="27"/>
  <c r="I195" i="27"/>
  <c r="H195" i="27"/>
  <c r="G195" i="27"/>
  <c r="F195" i="27"/>
  <c r="E195" i="27"/>
  <c r="D195" i="27"/>
  <c r="C195" i="27" s="1"/>
  <c r="H194" i="27"/>
  <c r="C194" i="27"/>
  <c r="L193" i="27"/>
  <c r="K193" i="27"/>
  <c r="J193" i="27"/>
  <c r="I193" i="27"/>
  <c r="H193" i="27"/>
  <c r="G193" i="27"/>
  <c r="F193" i="27"/>
  <c r="E193" i="27"/>
  <c r="D193" i="27"/>
  <c r="C193" i="27" s="1"/>
  <c r="L192" i="27"/>
  <c r="K192" i="27"/>
  <c r="J192" i="27"/>
  <c r="I192" i="27"/>
  <c r="H192" i="27"/>
  <c r="G192" i="27"/>
  <c r="F192" i="27"/>
  <c r="E192" i="27"/>
  <c r="D192" i="27"/>
  <c r="C192" i="27" s="1"/>
  <c r="L191" i="27"/>
  <c r="K191" i="27"/>
  <c r="J191" i="27"/>
  <c r="I191" i="27"/>
  <c r="H191" i="27"/>
  <c r="G191" i="27"/>
  <c r="F191" i="27"/>
  <c r="E191" i="27"/>
  <c r="D191" i="27"/>
  <c r="C191" i="27" s="1"/>
  <c r="H190" i="27"/>
  <c r="C190" i="27"/>
  <c r="L189" i="27"/>
  <c r="K189" i="27"/>
  <c r="J189" i="27"/>
  <c r="I189" i="27"/>
  <c r="H189" i="27"/>
  <c r="G189" i="27"/>
  <c r="F189" i="27"/>
  <c r="E189" i="27"/>
  <c r="D189" i="27"/>
  <c r="C189" i="27" s="1"/>
  <c r="L188" i="27"/>
  <c r="K188" i="27"/>
  <c r="J188" i="27"/>
  <c r="I188" i="27"/>
  <c r="H188" i="27"/>
  <c r="G188" i="27"/>
  <c r="F188" i="27"/>
  <c r="E188" i="27"/>
  <c r="D188" i="27"/>
  <c r="C188" i="27" s="1"/>
  <c r="H187" i="27"/>
  <c r="C187" i="27"/>
  <c r="H186" i="27"/>
  <c r="C186" i="27"/>
  <c r="L185" i="27"/>
  <c r="K185" i="27"/>
  <c r="J185" i="27"/>
  <c r="I185" i="27"/>
  <c r="H185" i="27"/>
  <c r="G185" i="27"/>
  <c r="F185" i="27"/>
  <c r="E185" i="27"/>
  <c r="D185" i="27"/>
  <c r="C185" i="27" s="1"/>
  <c r="L184" i="27"/>
  <c r="K184" i="27"/>
  <c r="J184" i="27"/>
  <c r="I184" i="27"/>
  <c r="H184" i="27"/>
  <c r="G184" i="27"/>
  <c r="F184" i="27"/>
  <c r="E184" i="27"/>
  <c r="D184" i="27"/>
  <c r="C184" i="27" s="1"/>
  <c r="H183" i="27"/>
  <c r="C183" i="27"/>
  <c r="H182" i="27"/>
  <c r="C182" i="27"/>
  <c r="L181" i="27"/>
  <c r="K181" i="27"/>
  <c r="J181" i="27"/>
  <c r="I181" i="27"/>
  <c r="H181" i="27"/>
  <c r="G181" i="27"/>
  <c r="F181" i="27"/>
  <c r="E181" i="27"/>
  <c r="D181" i="27"/>
  <c r="C181" i="27" s="1"/>
  <c r="H180" i="27"/>
  <c r="C180" i="27"/>
  <c r="H179" i="27"/>
  <c r="C179" i="27"/>
  <c r="H178" i="27"/>
  <c r="C178" i="27"/>
  <c r="H177" i="27"/>
  <c r="C177" i="27"/>
  <c r="L176" i="27"/>
  <c r="K176" i="27"/>
  <c r="J176" i="27"/>
  <c r="I176" i="27"/>
  <c r="H176" i="27"/>
  <c r="G176" i="27"/>
  <c r="F176" i="27"/>
  <c r="E176" i="27"/>
  <c r="D176" i="27"/>
  <c r="C176" i="27" s="1"/>
  <c r="H175" i="27"/>
  <c r="C175" i="27"/>
  <c r="H174" i="27"/>
  <c r="C174" i="27"/>
  <c r="H173" i="27"/>
  <c r="C173" i="27"/>
  <c r="L172" i="27"/>
  <c r="K172" i="27"/>
  <c r="J172" i="27"/>
  <c r="I172" i="27"/>
  <c r="H172" i="27"/>
  <c r="G172" i="27"/>
  <c r="F172" i="27"/>
  <c r="E172" i="27"/>
  <c r="D172" i="27"/>
  <c r="C172" i="27" s="1"/>
  <c r="L171" i="27"/>
  <c r="K171" i="27"/>
  <c r="J171" i="27"/>
  <c r="I171" i="27"/>
  <c r="H171" i="27"/>
  <c r="G171" i="27"/>
  <c r="F171" i="27"/>
  <c r="E171" i="27"/>
  <c r="D171" i="27"/>
  <c r="C171" i="27" s="1"/>
  <c r="L170" i="27"/>
  <c r="K170" i="27"/>
  <c r="J170" i="27"/>
  <c r="I170" i="27"/>
  <c r="H170" i="27"/>
  <c r="G170" i="27"/>
  <c r="F170" i="27"/>
  <c r="E170" i="27"/>
  <c r="D170" i="27"/>
  <c r="C170" i="27" s="1"/>
  <c r="H169" i="27"/>
  <c r="C169" i="27"/>
  <c r="H168" i="27"/>
  <c r="C168" i="27"/>
  <c r="H167" i="27"/>
  <c r="C167" i="27"/>
  <c r="H166" i="27"/>
  <c r="C166" i="27"/>
  <c r="H165" i="27"/>
  <c r="C165" i="27"/>
  <c r="H164" i="27"/>
  <c r="C164" i="27"/>
  <c r="L163" i="27"/>
  <c r="K163" i="27"/>
  <c r="J163" i="27"/>
  <c r="I163" i="27"/>
  <c r="H163" i="27"/>
  <c r="G163" i="27"/>
  <c r="F163" i="27"/>
  <c r="E163" i="27"/>
  <c r="D163" i="27"/>
  <c r="C163" i="27" s="1"/>
  <c r="L162" i="27"/>
  <c r="K162" i="27"/>
  <c r="J162" i="27"/>
  <c r="I162" i="27"/>
  <c r="H162" i="27"/>
  <c r="G162" i="27"/>
  <c r="F162" i="27"/>
  <c r="E162" i="27"/>
  <c r="D162" i="27"/>
  <c r="C162" i="27" s="1"/>
  <c r="H161" i="27"/>
  <c r="C161" i="27"/>
  <c r="H160" i="27"/>
  <c r="C160" i="27"/>
  <c r="H159" i="27"/>
  <c r="C159" i="27"/>
  <c r="H158" i="27"/>
  <c r="C158" i="27"/>
  <c r="L157" i="27"/>
  <c r="K157" i="27"/>
  <c r="J157" i="27"/>
  <c r="I157" i="27"/>
  <c r="H157" i="27"/>
  <c r="G157" i="27"/>
  <c r="F157" i="27"/>
  <c r="E157" i="27"/>
  <c r="D157" i="27"/>
  <c r="C157" i="27" s="1"/>
  <c r="H156" i="27"/>
  <c r="C156" i="27"/>
  <c r="H155" i="27"/>
  <c r="C155" i="27"/>
  <c r="H154" i="27"/>
  <c r="C154" i="27"/>
  <c r="H153" i="27"/>
  <c r="C153" i="27"/>
  <c r="H152" i="27"/>
  <c r="C152" i="27"/>
  <c r="H151" i="27"/>
  <c r="C151" i="27"/>
  <c r="H150" i="27"/>
  <c r="C150" i="27"/>
  <c r="H149" i="27"/>
  <c r="C149" i="27"/>
  <c r="L148" i="27"/>
  <c r="K148" i="27"/>
  <c r="J148" i="27"/>
  <c r="I148" i="27"/>
  <c r="H148" i="27"/>
  <c r="G148" i="27"/>
  <c r="F148" i="27"/>
  <c r="E148" i="27"/>
  <c r="D148" i="27"/>
  <c r="C148" i="27" s="1"/>
  <c r="H147" i="27"/>
  <c r="C147" i="27"/>
  <c r="H146" i="27"/>
  <c r="C146" i="27"/>
  <c r="H145" i="27"/>
  <c r="C145" i="27"/>
  <c r="H144" i="27"/>
  <c r="C144" i="27"/>
  <c r="H143" i="27"/>
  <c r="C143" i="27"/>
  <c r="H142" i="27"/>
  <c r="C142" i="27"/>
  <c r="L141" i="27"/>
  <c r="K141" i="27"/>
  <c r="J141" i="27"/>
  <c r="I141" i="27"/>
  <c r="H141" i="27"/>
  <c r="G141" i="27"/>
  <c r="F141" i="27"/>
  <c r="E141" i="27"/>
  <c r="D141" i="27"/>
  <c r="C141" i="27" s="1"/>
  <c r="H140" i="27"/>
  <c r="C140" i="27"/>
  <c r="H139" i="27"/>
  <c r="C139" i="27"/>
  <c r="L138" i="27"/>
  <c r="K138" i="27"/>
  <c r="J138" i="27"/>
  <c r="I138" i="27"/>
  <c r="H138" i="27"/>
  <c r="G138" i="27"/>
  <c r="F138" i="27"/>
  <c r="E138" i="27"/>
  <c r="D138" i="27"/>
  <c r="C138" i="27" s="1"/>
  <c r="H137" i="27"/>
  <c r="C137" i="27"/>
  <c r="H136" i="27"/>
  <c r="C136" i="27"/>
  <c r="H135" i="27"/>
  <c r="C135" i="27"/>
  <c r="H134" i="27"/>
  <c r="C134" i="27"/>
  <c r="L133" i="27"/>
  <c r="K133" i="27"/>
  <c r="J133" i="27"/>
  <c r="I133" i="27"/>
  <c r="H133" i="27"/>
  <c r="G133" i="27"/>
  <c r="F133" i="27"/>
  <c r="E133" i="27"/>
  <c r="D133" i="27"/>
  <c r="C133" i="27" s="1"/>
  <c r="H132" i="27"/>
  <c r="C132" i="27"/>
  <c r="H131" i="27"/>
  <c r="C131" i="27"/>
  <c r="H130" i="27"/>
  <c r="C130" i="27"/>
  <c r="L129" i="27"/>
  <c r="K129" i="27"/>
  <c r="J129" i="27"/>
  <c r="I129" i="27"/>
  <c r="H129" i="27"/>
  <c r="G129" i="27"/>
  <c r="F129" i="27"/>
  <c r="E129" i="27"/>
  <c r="D129" i="27"/>
  <c r="C129" i="27" s="1"/>
  <c r="L128" i="27"/>
  <c r="K128" i="27"/>
  <c r="J128" i="27"/>
  <c r="I128" i="27"/>
  <c r="H128" i="27"/>
  <c r="G128" i="27"/>
  <c r="F128" i="27"/>
  <c r="E128" i="27"/>
  <c r="D128" i="27"/>
  <c r="C128" i="27" s="1"/>
  <c r="H127" i="27"/>
  <c r="C127" i="27"/>
  <c r="L126" i="27"/>
  <c r="K126" i="27"/>
  <c r="J126" i="27"/>
  <c r="I126" i="27"/>
  <c r="H126" i="27"/>
  <c r="G126" i="27"/>
  <c r="F126" i="27"/>
  <c r="E126" i="27"/>
  <c r="D126" i="27"/>
  <c r="C126" i="27"/>
  <c r="H125" i="27"/>
  <c r="C125" i="27"/>
  <c r="H124" i="27"/>
  <c r="C124" i="27"/>
  <c r="H123" i="27"/>
  <c r="C123" i="27"/>
  <c r="H122" i="27"/>
  <c r="C122" i="27"/>
  <c r="H121" i="27"/>
  <c r="C121" i="27"/>
  <c r="L120" i="27"/>
  <c r="K120" i="27"/>
  <c r="J120" i="27"/>
  <c r="I120" i="27"/>
  <c r="H120" i="27"/>
  <c r="G120" i="27"/>
  <c r="F120" i="27"/>
  <c r="E120" i="27"/>
  <c r="D120" i="27"/>
  <c r="C120" i="27" s="1"/>
  <c r="H119" i="27"/>
  <c r="C119" i="27"/>
  <c r="H118" i="27"/>
  <c r="C118" i="27"/>
  <c r="H117" i="27"/>
  <c r="C117" i="27"/>
  <c r="H116" i="27"/>
  <c r="C116" i="27"/>
  <c r="H115" i="27"/>
  <c r="C115" i="27"/>
  <c r="L114" i="27"/>
  <c r="K114" i="27"/>
  <c r="J114" i="27"/>
  <c r="I114" i="27"/>
  <c r="H114" i="27"/>
  <c r="G114" i="27"/>
  <c r="F114" i="27"/>
  <c r="E114" i="27"/>
  <c r="D114" i="27"/>
  <c r="C114" i="27" s="1"/>
  <c r="H113" i="27"/>
  <c r="C113" i="27"/>
  <c r="H112" i="27"/>
  <c r="C112" i="27"/>
  <c r="H111" i="27"/>
  <c r="C111" i="27"/>
  <c r="L110" i="27"/>
  <c r="K110" i="27"/>
  <c r="J110" i="27"/>
  <c r="I110" i="27"/>
  <c r="H110" i="27"/>
  <c r="G110" i="27"/>
  <c r="F110" i="27"/>
  <c r="E110" i="27"/>
  <c r="D110" i="27"/>
  <c r="C110" i="27" s="1"/>
  <c r="H109" i="27"/>
  <c r="C109" i="27"/>
  <c r="H108" i="27"/>
  <c r="C108" i="27"/>
  <c r="H107" i="27"/>
  <c r="C107" i="27"/>
  <c r="H106" i="27"/>
  <c r="C106" i="27"/>
  <c r="K105" i="27"/>
  <c r="H105" i="27" s="1"/>
  <c r="C105" i="27"/>
  <c r="H104" i="27"/>
  <c r="C104" i="27"/>
  <c r="H103" i="27"/>
  <c r="C103" i="27"/>
  <c r="H102" i="27"/>
  <c r="C102" i="27"/>
  <c r="L101" i="27"/>
  <c r="K101" i="27"/>
  <c r="J101" i="27"/>
  <c r="I101" i="27"/>
  <c r="H101" i="27" s="1"/>
  <c r="G101" i="27"/>
  <c r="F101" i="27"/>
  <c r="E101" i="27"/>
  <c r="D101" i="27"/>
  <c r="C101" i="27"/>
  <c r="H100" i="27"/>
  <c r="C100" i="27"/>
  <c r="H99" i="27"/>
  <c r="C99" i="27"/>
  <c r="H98" i="27"/>
  <c r="C98" i="27"/>
  <c r="H97" i="27"/>
  <c r="C97" i="27"/>
  <c r="H96" i="27"/>
  <c r="C96" i="27"/>
  <c r="H95" i="27"/>
  <c r="C95" i="27"/>
  <c r="H94" i="27"/>
  <c r="C94" i="27"/>
  <c r="L93" i="27"/>
  <c r="K93" i="27"/>
  <c r="J93" i="27"/>
  <c r="I93" i="27"/>
  <c r="H93" i="27" s="1"/>
  <c r="G93" i="27"/>
  <c r="F93" i="27"/>
  <c r="E93" i="27"/>
  <c r="D93" i="27"/>
  <c r="C93" i="27"/>
  <c r="H92" i="27"/>
  <c r="C92" i="27"/>
  <c r="H91" i="27"/>
  <c r="C91" i="27"/>
  <c r="K90" i="27"/>
  <c r="I90" i="27"/>
  <c r="H90" i="27" s="1"/>
  <c r="C90" i="27"/>
  <c r="H89" i="27"/>
  <c r="C89" i="27"/>
  <c r="I88" i="27"/>
  <c r="H88" i="27"/>
  <c r="C88" i="27"/>
  <c r="L87" i="27"/>
  <c r="K87" i="27"/>
  <c r="J87" i="27"/>
  <c r="G87" i="27"/>
  <c r="F87" i="27"/>
  <c r="E87" i="27"/>
  <c r="D87" i="27"/>
  <c r="C87" i="27" s="1"/>
  <c r="H86" i="27"/>
  <c r="C86" i="27"/>
  <c r="H85" i="27"/>
  <c r="C85" i="27"/>
  <c r="H84" i="27"/>
  <c r="C84" i="27"/>
  <c r="H83" i="27"/>
  <c r="C83" i="27"/>
  <c r="L82" i="27"/>
  <c r="K82" i="27"/>
  <c r="J82" i="27"/>
  <c r="I82" i="27"/>
  <c r="H82" i="27"/>
  <c r="G82" i="27"/>
  <c r="F82" i="27"/>
  <c r="E82" i="27"/>
  <c r="D82" i="27"/>
  <c r="C82" i="27" s="1"/>
  <c r="L81" i="27"/>
  <c r="K81" i="27"/>
  <c r="J81" i="27"/>
  <c r="G81" i="27"/>
  <c r="F81" i="27"/>
  <c r="E81" i="27"/>
  <c r="D81" i="27"/>
  <c r="C81" i="27" s="1"/>
  <c r="H80" i="27"/>
  <c r="C80" i="27"/>
  <c r="H79" i="27"/>
  <c r="C79" i="27"/>
  <c r="L78" i="27"/>
  <c r="K78" i="27"/>
  <c r="J78" i="27"/>
  <c r="I78" i="27"/>
  <c r="H78" i="27"/>
  <c r="G78" i="27"/>
  <c r="F78" i="27"/>
  <c r="E78" i="27"/>
  <c r="D78" i="27"/>
  <c r="C78" i="27" s="1"/>
  <c r="H77" i="27"/>
  <c r="C77" i="27"/>
  <c r="H76" i="27"/>
  <c r="C76" i="27"/>
  <c r="L75" i="27"/>
  <c r="L74" i="27" s="1"/>
  <c r="L73" i="27" s="1"/>
  <c r="K75" i="27"/>
  <c r="J75" i="27"/>
  <c r="J74" i="27" s="1"/>
  <c r="I75" i="27"/>
  <c r="H75" i="27"/>
  <c r="G75" i="27"/>
  <c r="F75" i="27"/>
  <c r="F74" i="27" s="1"/>
  <c r="F73" i="27" s="1"/>
  <c r="E75" i="27"/>
  <c r="D75" i="27"/>
  <c r="C75" i="27" s="1"/>
  <c r="K74" i="27"/>
  <c r="I74" i="27"/>
  <c r="G74" i="27"/>
  <c r="E74" i="27"/>
  <c r="K73" i="27"/>
  <c r="G73" i="27"/>
  <c r="E73" i="27"/>
  <c r="H72" i="27"/>
  <c r="C72" i="27"/>
  <c r="H71" i="27"/>
  <c r="C71" i="27"/>
  <c r="H70" i="27"/>
  <c r="C70" i="27"/>
  <c r="J69" i="27"/>
  <c r="H69" i="27"/>
  <c r="C69" i="27"/>
  <c r="L68" i="27"/>
  <c r="L66" i="27" s="1"/>
  <c r="L52" i="27" s="1"/>
  <c r="L51" i="27" s="1"/>
  <c r="L50" i="27" s="1"/>
  <c r="L49" i="27" s="1"/>
  <c r="K68" i="27"/>
  <c r="J68" i="27"/>
  <c r="I68" i="27"/>
  <c r="H68" i="27"/>
  <c r="G68" i="27"/>
  <c r="F68" i="27"/>
  <c r="F66" i="27" s="1"/>
  <c r="F52" i="27" s="1"/>
  <c r="F51" i="27" s="1"/>
  <c r="F50" i="27" s="1"/>
  <c r="F49" i="27" s="1"/>
  <c r="E68" i="27"/>
  <c r="D68" i="27"/>
  <c r="C68" i="27" s="1"/>
  <c r="J67" i="27"/>
  <c r="H67" i="27" s="1"/>
  <c r="C67" i="27"/>
  <c r="K66" i="27"/>
  <c r="I66" i="27"/>
  <c r="G66" i="27"/>
  <c r="E66" i="27"/>
  <c r="H65" i="27"/>
  <c r="C65" i="27"/>
  <c r="H64" i="27"/>
  <c r="C64" i="27"/>
  <c r="H63" i="27"/>
  <c r="C63" i="27"/>
  <c r="H62" i="27"/>
  <c r="C62" i="27"/>
  <c r="H61" i="27"/>
  <c r="C61" i="27"/>
  <c r="H60" i="27"/>
  <c r="C60" i="27"/>
  <c r="H59" i="27"/>
  <c r="C59" i="27"/>
  <c r="H58" i="27"/>
  <c r="C58" i="27"/>
  <c r="L57" i="27"/>
  <c r="K57" i="27"/>
  <c r="K53" i="27" s="1"/>
  <c r="K52" i="27" s="1"/>
  <c r="K51" i="27" s="1"/>
  <c r="K50" i="27" s="1"/>
  <c r="K49" i="27" s="1"/>
  <c r="J57" i="27"/>
  <c r="I57" i="27"/>
  <c r="H57" i="27" s="1"/>
  <c r="G57" i="27"/>
  <c r="G53" i="27" s="1"/>
  <c r="G52" i="27" s="1"/>
  <c r="G51" i="27" s="1"/>
  <c r="G50" i="27" s="1"/>
  <c r="G49" i="27" s="1"/>
  <c r="F57" i="27"/>
  <c r="E57" i="27"/>
  <c r="E53" i="27" s="1"/>
  <c r="E52" i="27" s="1"/>
  <c r="E51" i="27" s="1"/>
  <c r="E50" i="27" s="1"/>
  <c r="D57" i="27"/>
  <c r="C57" i="27"/>
  <c r="J56" i="27"/>
  <c r="H56" i="27"/>
  <c r="C56" i="27"/>
  <c r="H55" i="27"/>
  <c r="C55" i="27"/>
  <c r="L54" i="27"/>
  <c r="K54" i="27"/>
  <c r="J54" i="27"/>
  <c r="I54" i="27"/>
  <c r="H54" i="27"/>
  <c r="G54" i="27"/>
  <c r="F54" i="27"/>
  <c r="E54" i="27"/>
  <c r="D54" i="27"/>
  <c r="C54" i="27" s="1"/>
  <c r="L53" i="27"/>
  <c r="J53" i="27"/>
  <c r="F53" i="27"/>
  <c r="D53" i="27"/>
  <c r="C53" i="27" s="1"/>
  <c r="H46" i="27"/>
  <c r="C46" i="27"/>
  <c r="H45" i="27"/>
  <c r="C45" i="27"/>
  <c r="L44" i="27"/>
  <c r="G44" i="27"/>
  <c r="H43" i="27"/>
  <c r="C43" i="27"/>
  <c r="I42" i="27"/>
  <c r="H42" i="27" s="1"/>
  <c r="D42" i="27"/>
  <c r="C42" i="27" s="1"/>
  <c r="H41" i="27"/>
  <c r="C41" i="27"/>
  <c r="H40" i="27"/>
  <c r="C40" i="27"/>
  <c r="H39" i="27"/>
  <c r="C39" i="27"/>
  <c r="H38" i="27"/>
  <c r="C38" i="27"/>
  <c r="K37" i="27"/>
  <c r="H37" i="27" s="1"/>
  <c r="F37" i="27"/>
  <c r="C37" i="27" s="1"/>
  <c r="H36" i="27"/>
  <c r="C36" i="27"/>
  <c r="H35" i="27"/>
  <c r="C35" i="27"/>
  <c r="K34" i="27"/>
  <c r="H34" i="27" s="1"/>
  <c r="F34" i="27"/>
  <c r="C34" i="27" s="1"/>
  <c r="H33" i="27"/>
  <c r="C33" i="27"/>
  <c r="K32" i="27"/>
  <c r="H32" i="27" s="1"/>
  <c r="F32" i="27"/>
  <c r="C32" i="27" s="1"/>
  <c r="H31" i="27"/>
  <c r="C31" i="27"/>
  <c r="H30" i="27"/>
  <c r="C30" i="27"/>
  <c r="H29" i="27"/>
  <c r="C29" i="27"/>
  <c r="K28" i="27"/>
  <c r="H28" i="27" s="1"/>
  <c r="F28" i="27"/>
  <c r="C28" i="27" s="1"/>
  <c r="K27" i="27"/>
  <c r="F27" i="27"/>
  <c r="H26" i="27"/>
  <c r="C26" i="27"/>
  <c r="H25" i="27"/>
  <c r="C25" i="27"/>
  <c r="H24" i="27"/>
  <c r="C24" i="27"/>
  <c r="H23" i="27"/>
  <c r="C23" i="27"/>
  <c r="L22" i="27"/>
  <c r="L303" i="27" s="1"/>
  <c r="L302" i="27" s="1"/>
  <c r="K22" i="27"/>
  <c r="K303" i="27" s="1"/>
  <c r="K302" i="27" s="1"/>
  <c r="J22" i="27"/>
  <c r="J303" i="27" s="1"/>
  <c r="J302" i="27" s="1"/>
  <c r="I22" i="27"/>
  <c r="I303" i="27" s="1"/>
  <c r="I302" i="27" s="1"/>
  <c r="H22" i="27"/>
  <c r="H303" i="27" s="1"/>
  <c r="H302" i="27" s="1"/>
  <c r="G22" i="27"/>
  <c r="G303" i="27" s="1"/>
  <c r="G302" i="27" s="1"/>
  <c r="F22" i="27"/>
  <c r="F303" i="27" s="1"/>
  <c r="F302" i="27" s="1"/>
  <c r="E22" i="27"/>
  <c r="E303" i="27" s="1"/>
  <c r="E302" i="27" s="1"/>
  <c r="D22" i="27"/>
  <c r="D303" i="27" s="1"/>
  <c r="D302" i="27" s="1"/>
  <c r="L21" i="27"/>
  <c r="J21" i="27"/>
  <c r="I21" i="27"/>
  <c r="G21" i="27"/>
  <c r="F21" i="27"/>
  <c r="E21" i="27"/>
  <c r="D21" i="27"/>
  <c r="C21" i="27" s="1"/>
  <c r="H315" i="26"/>
  <c r="C315" i="26"/>
  <c r="H313" i="26"/>
  <c r="C313" i="26"/>
  <c r="H311" i="26"/>
  <c r="C311" i="26"/>
  <c r="H310" i="26"/>
  <c r="C310" i="26"/>
  <c r="H309" i="26"/>
  <c r="C309" i="26"/>
  <c r="H308" i="26"/>
  <c r="C308" i="26"/>
  <c r="H307" i="26"/>
  <c r="C307" i="26"/>
  <c r="H306" i="26"/>
  <c r="C306" i="26"/>
  <c r="L305" i="26"/>
  <c r="K305" i="26"/>
  <c r="J305" i="26"/>
  <c r="I305" i="26"/>
  <c r="H305" i="26"/>
  <c r="G305" i="26"/>
  <c r="F305" i="26"/>
  <c r="E305" i="26"/>
  <c r="D305" i="26"/>
  <c r="C305" i="26"/>
  <c r="H297" i="26"/>
  <c r="C297" i="26"/>
  <c r="H296" i="26"/>
  <c r="C296" i="26"/>
  <c r="L295" i="26"/>
  <c r="L298" i="26" s="1"/>
  <c r="K295" i="26"/>
  <c r="K298" i="26" s="1"/>
  <c r="J295" i="26"/>
  <c r="J298" i="26" s="1"/>
  <c r="I295" i="26"/>
  <c r="I298" i="26" s="1"/>
  <c r="H295" i="26"/>
  <c r="G295" i="26"/>
  <c r="G298" i="26" s="1"/>
  <c r="F295" i="26"/>
  <c r="F298" i="26" s="1"/>
  <c r="E295" i="26"/>
  <c r="E298" i="26" s="1"/>
  <c r="D295" i="26"/>
  <c r="D298" i="26" s="1"/>
  <c r="H294" i="26"/>
  <c r="C294" i="26"/>
  <c r="H293" i="26"/>
  <c r="C293" i="26"/>
  <c r="H292" i="26"/>
  <c r="C292" i="26"/>
  <c r="H291" i="26"/>
  <c r="C291" i="26"/>
  <c r="L290" i="26"/>
  <c r="K290" i="26"/>
  <c r="J290" i="26"/>
  <c r="I290" i="26"/>
  <c r="H290" i="26" s="1"/>
  <c r="G290" i="26"/>
  <c r="F290" i="26"/>
  <c r="E290" i="26"/>
  <c r="D290" i="26"/>
  <c r="C290" i="26"/>
  <c r="H289" i="26"/>
  <c r="C289" i="26"/>
  <c r="H288" i="26"/>
  <c r="C288" i="26"/>
  <c r="H287" i="26"/>
  <c r="C287" i="26"/>
  <c r="L286" i="26"/>
  <c r="K286" i="26"/>
  <c r="J286" i="26"/>
  <c r="I286" i="26"/>
  <c r="H286" i="26"/>
  <c r="G286" i="26"/>
  <c r="F286" i="26"/>
  <c r="E286" i="26"/>
  <c r="D286" i="26"/>
  <c r="C286" i="26" s="1"/>
  <c r="H285" i="26"/>
  <c r="C285" i="26"/>
  <c r="L284" i="26"/>
  <c r="K284" i="26"/>
  <c r="J284" i="26"/>
  <c r="I284" i="26"/>
  <c r="H284" i="26" s="1"/>
  <c r="G284" i="26"/>
  <c r="F284" i="26"/>
  <c r="E284" i="26"/>
  <c r="D284" i="26"/>
  <c r="C284" i="26"/>
  <c r="L283" i="26"/>
  <c r="K283" i="26"/>
  <c r="J283" i="26"/>
  <c r="I283" i="26"/>
  <c r="H283" i="26" s="1"/>
  <c r="G283" i="26"/>
  <c r="F283" i="26"/>
  <c r="E283" i="26"/>
  <c r="D283" i="26"/>
  <c r="C283" i="26"/>
  <c r="H282" i="26"/>
  <c r="C282" i="26"/>
  <c r="H281" i="26"/>
  <c r="C281" i="26"/>
  <c r="H280" i="26"/>
  <c r="C280" i="26"/>
  <c r="L279" i="26"/>
  <c r="K279" i="26"/>
  <c r="J279" i="26"/>
  <c r="I279" i="26"/>
  <c r="H279" i="26" s="1"/>
  <c r="G279" i="26"/>
  <c r="F279" i="26"/>
  <c r="E279" i="26"/>
  <c r="D279" i="26"/>
  <c r="C279" i="26"/>
  <c r="H278" i="26"/>
  <c r="C278" i="26"/>
  <c r="H277" i="26"/>
  <c r="C277" i="26"/>
  <c r="H276" i="26"/>
  <c r="C276" i="26"/>
  <c r="L275" i="26"/>
  <c r="K275" i="26"/>
  <c r="J275" i="26"/>
  <c r="I275" i="26"/>
  <c r="H275" i="26" s="1"/>
  <c r="G275" i="26"/>
  <c r="F275" i="26"/>
  <c r="E275" i="26"/>
  <c r="D275" i="26"/>
  <c r="C275" i="26"/>
  <c r="L274" i="26"/>
  <c r="K274" i="26"/>
  <c r="J274" i="26"/>
  <c r="I274" i="26"/>
  <c r="H274" i="26" s="1"/>
  <c r="G274" i="26"/>
  <c r="F274" i="26"/>
  <c r="E274" i="26"/>
  <c r="D274" i="26"/>
  <c r="C274" i="26"/>
  <c r="H273" i="26"/>
  <c r="C273" i="26"/>
  <c r="H272" i="26"/>
  <c r="C272" i="26"/>
  <c r="H271" i="26"/>
  <c r="C271" i="26"/>
  <c r="L270" i="26"/>
  <c r="K270" i="26"/>
  <c r="J270" i="26"/>
  <c r="I270" i="26"/>
  <c r="H270" i="26" s="1"/>
  <c r="G270" i="26"/>
  <c r="F270" i="26"/>
  <c r="E270" i="26"/>
  <c r="D270" i="26"/>
  <c r="C270" i="26"/>
  <c r="H269" i="26"/>
  <c r="C269" i="26"/>
  <c r="H268" i="26"/>
  <c r="C268" i="26"/>
  <c r="L267" i="26"/>
  <c r="K267" i="26"/>
  <c r="J267" i="26"/>
  <c r="I267" i="26"/>
  <c r="H267" i="26" s="1"/>
  <c r="G267" i="26"/>
  <c r="F267" i="26"/>
  <c r="E267" i="26"/>
  <c r="D267" i="26"/>
  <c r="C267" i="26"/>
  <c r="L266" i="26"/>
  <c r="K266" i="26"/>
  <c r="J266" i="26"/>
  <c r="I266" i="26"/>
  <c r="H266" i="26" s="1"/>
  <c r="G266" i="26"/>
  <c r="F266" i="26"/>
  <c r="E266" i="26"/>
  <c r="D266" i="26"/>
  <c r="C266" i="26"/>
  <c r="H265" i="26"/>
  <c r="C265" i="26"/>
  <c r="H264" i="26"/>
  <c r="C264" i="26"/>
  <c r="H263" i="26"/>
  <c r="C263" i="26"/>
  <c r="L262" i="26"/>
  <c r="K262" i="26"/>
  <c r="J262" i="26"/>
  <c r="I262" i="26"/>
  <c r="H262" i="26" s="1"/>
  <c r="G262" i="26"/>
  <c r="F262" i="26"/>
  <c r="E262" i="26"/>
  <c r="D262" i="26"/>
  <c r="C262" i="26"/>
  <c r="H261" i="26"/>
  <c r="C261" i="26"/>
  <c r="H260" i="26"/>
  <c r="C260" i="26"/>
  <c r="H259" i="26"/>
  <c r="C259" i="26"/>
  <c r="L258" i="26"/>
  <c r="K258" i="26"/>
  <c r="J258" i="26"/>
  <c r="I258" i="26"/>
  <c r="H258" i="26" s="1"/>
  <c r="G258" i="26"/>
  <c r="F258" i="26"/>
  <c r="E258" i="26"/>
  <c r="D258" i="26"/>
  <c r="C258" i="26"/>
  <c r="L257" i="26"/>
  <c r="K257" i="26"/>
  <c r="J257" i="26"/>
  <c r="I257" i="26"/>
  <c r="H257" i="26" s="1"/>
  <c r="G257" i="26"/>
  <c r="F257" i="26"/>
  <c r="E257" i="26"/>
  <c r="D257" i="26"/>
  <c r="C257" i="26"/>
  <c r="H256" i="26"/>
  <c r="C256" i="26"/>
  <c r="H255" i="26"/>
  <c r="C255" i="26"/>
  <c r="H254" i="26"/>
  <c r="C254" i="26"/>
  <c r="H253" i="26"/>
  <c r="C253" i="26"/>
  <c r="H252" i="26"/>
  <c r="C252" i="26"/>
  <c r="L251" i="26"/>
  <c r="K251" i="26"/>
  <c r="J251" i="26"/>
  <c r="I251" i="26"/>
  <c r="H251" i="26" s="1"/>
  <c r="G251" i="26"/>
  <c r="F251" i="26"/>
  <c r="E251" i="26"/>
  <c r="D251" i="26"/>
  <c r="C251" i="26"/>
  <c r="L250" i="26"/>
  <c r="K250" i="26"/>
  <c r="J250" i="26"/>
  <c r="I250" i="26"/>
  <c r="H250" i="26" s="1"/>
  <c r="G250" i="26"/>
  <c r="F250" i="26"/>
  <c r="E250" i="26"/>
  <c r="D250" i="26"/>
  <c r="C250" i="26"/>
  <c r="H249" i="26"/>
  <c r="C249" i="26"/>
  <c r="H248" i="26"/>
  <c r="C248" i="26"/>
  <c r="H247" i="26"/>
  <c r="C247" i="26"/>
  <c r="H246" i="26"/>
  <c r="C246" i="26"/>
  <c r="L245" i="26"/>
  <c r="K245" i="26"/>
  <c r="J245" i="26"/>
  <c r="I245" i="26"/>
  <c r="H245" i="26" s="1"/>
  <c r="G245" i="26"/>
  <c r="F245" i="26"/>
  <c r="E245" i="26"/>
  <c r="D245" i="26"/>
  <c r="C245" i="26"/>
  <c r="H244" i="26"/>
  <c r="C244" i="26"/>
  <c r="H243" i="26"/>
  <c r="C243" i="26"/>
  <c r="H242" i="26"/>
  <c r="C242" i="26"/>
  <c r="H241" i="26"/>
  <c r="C241" i="26"/>
  <c r="H240" i="26"/>
  <c r="C240" i="26"/>
  <c r="H239" i="26"/>
  <c r="C239" i="26"/>
  <c r="H238" i="26"/>
  <c r="C238" i="26"/>
  <c r="L237" i="26"/>
  <c r="K237" i="26"/>
  <c r="J237" i="26"/>
  <c r="I237" i="26"/>
  <c r="H237" i="26" s="1"/>
  <c r="G237" i="26"/>
  <c r="F237" i="26"/>
  <c r="E237" i="26"/>
  <c r="D237" i="26"/>
  <c r="C237" i="26"/>
  <c r="H236" i="26"/>
  <c r="C236" i="26"/>
  <c r="H235" i="26"/>
  <c r="C235" i="26"/>
  <c r="L234" i="26"/>
  <c r="K234" i="26"/>
  <c r="J234" i="26"/>
  <c r="I234" i="26"/>
  <c r="H234" i="26" s="1"/>
  <c r="G234" i="26"/>
  <c r="F234" i="26"/>
  <c r="E234" i="26"/>
  <c r="D234" i="26"/>
  <c r="C234" i="26"/>
  <c r="H233" i="26"/>
  <c r="C233" i="26"/>
  <c r="L232" i="26"/>
  <c r="K232" i="26"/>
  <c r="J232" i="26"/>
  <c r="I232" i="26"/>
  <c r="H232" i="26" s="1"/>
  <c r="G232" i="26"/>
  <c r="F232" i="26"/>
  <c r="E232" i="26"/>
  <c r="D232" i="26"/>
  <c r="C232" i="26"/>
  <c r="L231" i="26"/>
  <c r="K231" i="26"/>
  <c r="J231" i="26"/>
  <c r="I231" i="26"/>
  <c r="H231" i="26"/>
  <c r="G231" i="26"/>
  <c r="F231" i="26"/>
  <c r="E231" i="26"/>
  <c r="D231" i="26"/>
  <c r="C231" i="26" s="1"/>
  <c r="H230" i="26"/>
  <c r="C230" i="26"/>
  <c r="L229" i="26"/>
  <c r="K229" i="26"/>
  <c r="J229" i="26"/>
  <c r="I229" i="26"/>
  <c r="H229" i="26"/>
  <c r="G229" i="26"/>
  <c r="F229" i="26"/>
  <c r="E229" i="26"/>
  <c r="D229" i="26"/>
  <c r="C229" i="26" s="1"/>
  <c r="H228" i="26"/>
  <c r="C228" i="26"/>
  <c r="L227" i="26"/>
  <c r="K227" i="26"/>
  <c r="J227" i="26"/>
  <c r="I227" i="26"/>
  <c r="H227" i="26"/>
  <c r="G227" i="26"/>
  <c r="F227" i="26"/>
  <c r="E227" i="26"/>
  <c r="D227" i="26"/>
  <c r="C227" i="26"/>
  <c r="H226" i="26"/>
  <c r="C226" i="26"/>
  <c r="H225" i="26"/>
  <c r="C225" i="26"/>
  <c r="L224" i="26"/>
  <c r="K224" i="26"/>
  <c r="J224" i="26"/>
  <c r="I224" i="26"/>
  <c r="H224" i="26" s="1"/>
  <c r="G224" i="26"/>
  <c r="F224" i="26"/>
  <c r="E224" i="26"/>
  <c r="D224" i="26"/>
  <c r="C224" i="26"/>
  <c r="H223" i="26"/>
  <c r="C223" i="26"/>
  <c r="H222" i="26"/>
  <c r="C222" i="26"/>
  <c r="H221" i="26"/>
  <c r="C221" i="26"/>
  <c r="H220" i="26"/>
  <c r="C220" i="26"/>
  <c r="H219" i="26"/>
  <c r="C219" i="26"/>
  <c r="H218" i="26"/>
  <c r="C218" i="26"/>
  <c r="H217" i="26"/>
  <c r="C217" i="26"/>
  <c r="H216" i="26"/>
  <c r="C216" i="26"/>
  <c r="H215" i="26"/>
  <c r="C215" i="26"/>
  <c r="H214" i="26"/>
  <c r="C214" i="26"/>
  <c r="L213" i="26"/>
  <c r="K213" i="26"/>
  <c r="J213" i="26"/>
  <c r="I213" i="26"/>
  <c r="H213" i="26" s="1"/>
  <c r="G213" i="26"/>
  <c r="F213" i="26"/>
  <c r="E213" i="26"/>
  <c r="D213" i="26"/>
  <c r="C213" i="26"/>
  <c r="H212" i="26"/>
  <c r="C212" i="26"/>
  <c r="H211" i="26"/>
  <c r="C211" i="26"/>
  <c r="H210" i="26"/>
  <c r="C210" i="26"/>
  <c r="H209" i="26"/>
  <c r="C209" i="26"/>
  <c r="H208" i="26"/>
  <c r="C208" i="26"/>
  <c r="H207" i="26"/>
  <c r="C207" i="26"/>
  <c r="H206" i="26"/>
  <c r="C206" i="26"/>
  <c r="H205" i="26"/>
  <c r="C205" i="26"/>
  <c r="H204" i="26"/>
  <c r="C204" i="26"/>
  <c r="H203" i="26"/>
  <c r="C203" i="26"/>
  <c r="L202" i="26"/>
  <c r="K202" i="26"/>
  <c r="J202" i="26"/>
  <c r="I202" i="26"/>
  <c r="H202" i="26" s="1"/>
  <c r="G202" i="26"/>
  <c r="F202" i="26"/>
  <c r="E202" i="26"/>
  <c r="D202" i="26"/>
  <c r="C202" i="26"/>
  <c r="L201" i="26"/>
  <c r="K201" i="26"/>
  <c r="J201" i="26"/>
  <c r="I201" i="26"/>
  <c r="H201" i="26" s="1"/>
  <c r="G201" i="26"/>
  <c r="F201" i="26"/>
  <c r="E201" i="26"/>
  <c r="D201" i="26"/>
  <c r="C201" i="26"/>
  <c r="H200" i="26"/>
  <c r="C200" i="26"/>
  <c r="H199" i="26"/>
  <c r="C199" i="26"/>
  <c r="H198" i="26"/>
  <c r="C198" i="26"/>
  <c r="H197" i="26"/>
  <c r="C197" i="26"/>
  <c r="H196" i="26"/>
  <c r="C196" i="26"/>
  <c r="L195" i="26"/>
  <c r="K195" i="26"/>
  <c r="J195" i="26"/>
  <c r="I195" i="26"/>
  <c r="H195" i="26" s="1"/>
  <c r="G195" i="26"/>
  <c r="F195" i="26"/>
  <c r="E195" i="26"/>
  <c r="D195" i="26"/>
  <c r="C195" i="26"/>
  <c r="H194" i="26"/>
  <c r="C194" i="26"/>
  <c r="L193" i="26"/>
  <c r="K193" i="26"/>
  <c r="J193" i="26"/>
  <c r="I193" i="26"/>
  <c r="H193" i="26" s="1"/>
  <c r="G193" i="26"/>
  <c r="F193" i="26"/>
  <c r="E193" i="26"/>
  <c r="D193" i="26"/>
  <c r="C193" i="26"/>
  <c r="L192" i="26"/>
  <c r="K192" i="26"/>
  <c r="J192" i="26"/>
  <c r="I192" i="26"/>
  <c r="H192" i="26" s="1"/>
  <c r="G192" i="26"/>
  <c r="F192" i="26"/>
  <c r="E192" i="26"/>
  <c r="D192" i="26"/>
  <c r="C192" i="26"/>
  <c r="L191" i="26"/>
  <c r="K191" i="26"/>
  <c r="J191" i="26"/>
  <c r="I191" i="26"/>
  <c r="H191" i="26" s="1"/>
  <c r="G191" i="26"/>
  <c r="F191" i="26"/>
  <c r="E191" i="26"/>
  <c r="D191" i="26"/>
  <c r="C191" i="26"/>
  <c r="H190" i="26"/>
  <c r="C190" i="26"/>
  <c r="L189" i="26"/>
  <c r="K189" i="26"/>
  <c r="J189" i="26"/>
  <c r="I189" i="26"/>
  <c r="H189" i="26" s="1"/>
  <c r="G189" i="26"/>
  <c r="F189" i="26"/>
  <c r="E189" i="26"/>
  <c r="D189" i="26"/>
  <c r="C189" i="26"/>
  <c r="L188" i="26"/>
  <c r="K188" i="26"/>
  <c r="J188" i="26"/>
  <c r="I188" i="26"/>
  <c r="H188" i="26" s="1"/>
  <c r="G188" i="26"/>
  <c r="F188" i="26"/>
  <c r="E188" i="26"/>
  <c r="D188" i="26"/>
  <c r="C188" i="26"/>
  <c r="H187" i="26"/>
  <c r="C187" i="26"/>
  <c r="H186" i="26"/>
  <c r="C186" i="26"/>
  <c r="L185" i="26"/>
  <c r="K185" i="26"/>
  <c r="J185" i="26"/>
  <c r="I185" i="26"/>
  <c r="H185" i="26" s="1"/>
  <c r="G185" i="26"/>
  <c r="F185" i="26"/>
  <c r="E185" i="26"/>
  <c r="D185" i="26"/>
  <c r="C185" i="26"/>
  <c r="L184" i="26"/>
  <c r="K184" i="26"/>
  <c r="J184" i="26"/>
  <c r="I184" i="26"/>
  <c r="H184" i="26" s="1"/>
  <c r="G184" i="26"/>
  <c r="F184" i="26"/>
  <c r="E184" i="26"/>
  <c r="D184" i="26"/>
  <c r="C184" i="26"/>
  <c r="H183" i="26"/>
  <c r="C183" i="26"/>
  <c r="H182" i="26"/>
  <c r="C182" i="26"/>
  <c r="L181" i="26"/>
  <c r="K181" i="26"/>
  <c r="J181" i="26"/>
  <c r="I181" i="26"/>
  <c r="H181" i="26" s="1"/>
  <c r="G181" i="26"/>
  <c r="F181" i="26"/>
  <c r="E181" i="26"/>
  <c r="D181" i="26"/>
  <c r="C181" i="26"/>
  <c r="H180" i="26"/>
  <c r="C180" i="26"/>
  <c r="H179" i="26"/>
  <c r="C179" i="26"/>
  <c r="H178" i="26"/>
  <c r="C178" i="26"/>
  <c r="H177" i="26"/>
  <c r="C177" i="26"/>
  <c r="L176" i="26"/>
  <c r="K176" i="26"/>
  <c r="J176" i="26"/>
  <c r="I176" i="26"/>
  <c r="H176" i="26" s="1"/>
  <c r="G176" i="26"/>
  <c r="F176" i="26"/>
  <c r="E176" i="26"/>
  <c r="D176" i="26"/>
  <c r="C176" i="26"/>
  <c r="H175" i="26"/>
  <c r="C175" i="26"/>
  <c r="H174" i="26"/>
  <c r="C174" i="26"/>
  <c r="H173" i="26"/>
  <c r="C173" i="26"/>
  <c r="L172" i="26"/>
  <c r="K172" i="26"/>
  <c r="J172" i="26"/>
  <c r="I172" i="26"/>
  <c r="H172" i="26" s="1"/>
  <c r="G172" i="26"/>
  <c r="F172" i="26"/>
  <c r="E172" i="26"/>
  <c r="D172" i="26"/>
  <c r="C172" i="26"/>
  <c r="L171" i="26"/>
  <c r="K171" i="26"/>
  <c r="J171" i="26"/>
  <c r="I171" i="26"/>
  <c r="H171" i="26" s="1"/>
  <c r="G171" i="26"/>
  <c r="F171" i="26"/>
  <c r="E171" i="26"/>
  <c r="D171" i="26"/>
  <c r="C171" i="26"/>
  <c r="L170" i="26"/>
  <c r="K170" i="26"/>
  <c r="J170" i="26"/>
  <c r="I170" i="26"/>
  <c r="H170" i="26" s="1"/>
  <c r="G170" i="26"/>
  <c r="F170" i="26"/>
  <c r="E170" i="26"/>
  <c r="D170" i="26"/>
  <c r="C170" i="26"/>
  <c r="H169" i="26"/>
  <c r="C169" i="26"/>
  <c r="H168" i="26"/>
  <c r="C168" i="26"/>
  <c r="H167" i="26"/>
  <c r="C167" i="26"/>
  <c r="H166" i="26"/>
  <c r="C166" i="26"/>
  <c r="H165" i="26"/>
  <c r="C165" i="26"/>
  <c r="H164" i="26"/>
  <c r="C164" i="26"/>
  <c r="L163" i="26"/>
  <c r="K163" i="26"/>
  <c r="J163" i="26"/>
  <c r="I163" i="26"/>
  <c r="H163" i="26" s="1"/>
  <c r="G163" i="26"/>
  <c r="F163" i="26"/>
  <c r="E163" i="26"/>
  <c r="D163" i="26"/>
  <c r="C163" i="26"/>
  <c r="L162" i="26"/>
  <c r="K162" i="26"/>
  <c r="J162" i="26"/>
  <c r="I162" i="26"/>
  <c r="H162" i="26" s="1"/>
  <c r="G162" i="26"/>
  <c r="F162" i="26"/>
  <c r="E162" i="26"/>
  <c r="D162" i="26"/>
  <c r="C162" i="26"/>
  <c r="H161" i="26"/>
  <c r="C161" i="26"/>
  <c r="H160" i="26"/>
  <c r="C160" i="26"/>
  <c r="H159" i="26"/>
  <c r="C159" i="26"/>
  <c r="H158" i="26"/>
  <c r="C158" i="26"/>
  <c r="L157" i="26"/>
  <c r="K157" i="26"/>
  <c r="J157" i="26"/>
  <c r="I157" i="26"/>
  <c r="H157" i="26" s="1"/>
  <c r="G157" i="26"/>
  <c r="F157" i="26"/>
  <c r="E157" i="26"/>
  <c r="D157" i="26"/>
  <c r="C157" i="26"/>
  <c r="H156" i="26"/>
  <c r="C156" i="26"/>
  <c r="H155" i="26"/>
  <c r="C155" i="26"/>
  <c r="H154" i="26"/>
  <c r="C154" i="26"/>
  <c r="H153" i="26"/>
  <c r="C153" i="26"/>
  <c r="H152" i="26"/>
  <c r="C152" i="26"/>
  <c r="H151" i="26"/>
  <c r="C151" i="26"/>
  <c r="H150" i="26"/>
  <c r="C150" i="26"/>
  <c r="H149" i="26"/>
  <c r="C149" i="26"/>
  <c r="L148" i="26"/>
  <c r="K148" i="26"/>
  <c r="J148" i="26"/>
  <c r="I148" i="26"/>
  <c r="H148" i="26" s="1"/>
  <c r="G148" i="26"/>
  <c r="F148" i="26"/>
  <c r="E148" i="26"/>
  <c r="D148" i="26"/>
  <c r="C148" i="26"/>
  <c r="H147" i="26"/>
  <c r="C147" i="26"/>
  <c r="H146" i="26"/>
  <c r="C146" i="26"/>
  <c r="H145" i="26"/>
  <c r="C145" i="26"/>
  <c r="H144" i="26"/>
  <c r="C144" i="26"/>
  <c r="H143" i="26"/>
  <c r="C143" i="26"/>
  <c r="H142" i="26"/>
  <c r="C142" i="26"/>
  <c r="L141" i="26"/>
  <c r="K141" i="26"/>
  <c r="J141" i="26"/>
  <c r="I141" i="26"/>
  <c r="H141" i="26" s="1"/>
  <c r="G141" i="26"/>
  <c r="F141" i="26"/>
  <c r="E141" i="26"/>
  <c r="D141" i="26"/>
  <c r="C141" i="26"/>
  <c r="H140" i="26"/>
  <c r="C140" i="26"/>
  <c r="H139" i="26"/>
  <c r="C139" i="26"/>
  <c r="L138" i="26"/>
  <c r="K138" i="26"/>
  <c r="J138" i="26"/>
  <c r="I138" i="26"/>
  <c r="H138" i="26" s="1"/>
  <c r="G138" i="26"/>
  <c r="F138" i="26"/>
  <c r="E138" i="26"/>
  <c r="D138" i="26"/>
  <c r="C138" i="26"/>
  <c r="H137" i="26"/>
  <c r="C137" i="26"/>
  <c r="H136" i="26"/>
  <c r="C136" i="26"/>
  <c r="H135" i="26"/>
  <c r="C135" i="26"/>
  <c r="H134" i="26"/>
  <c r="C134" i="26"/>
  <c r="L133" i="26"/>
  <c r="K133" i="26"/>
  <c r="J133" i="26"/>
  <c r="I133" i="26"/>
  <c r="H133" i="26" s="1"/>
  <c r="G133" i="26"/>
  <c r="F133" i="26"/>
  <c r="E133" i="26"/>
  <c r="D133" i="26"/>
  <c r="C133" i="26"/>
  <c r="H132" i="26"/>
  <c r="C132" i="26"/>
  <c r="H131" i="26"/>
  <c r="C131" i="26"/>
  <c r="H130" i="26"/>
  <c r="C130" i="26"/>
  <c r="L129" i="26"/>
  <c r="K129" i="26"/>
  <c r="J129" i="26"/>
  <c r="I129" i="26"/>
  <c r="H129" i="26" s="1"/>
  <c r="G129" i="26"/>
  <c r="F129" i="26"/>
  <c r="E129" i="26"/>
  <c r="D129" i="26"/>
  <c r="C129" i="26"/>
  <c r="L128" i="26"/>
  <c r="K128" i="26"/>
  <c r="J128" i="26"/>
  <c r="I128" i="26"/>
  <c r="H128" i="26" s="1"/>
  <c r="G128" i="26"/>
  <c r="F128" i="26"/>
  <c r="E128" i="26"/>
  <c r="D128" i="26"/>
  <c r="C128" i="26"/>
  <c r="H127" i="26"/>
  <c r="C127" i="26"/>
  <c r="L126" i="26"/>
  <c r="K126" i="26"/>
  <c r="J126" i="26"/>
  <c r="I126" i="26"/>
  <c r="H126" i="26"/>
  <c r="G126" i="26"/>
  <c r="F126" i="26"/>
  <c r="E126" i="26"/>
  <c r="D126" i="26"/>
  <c r="C126" i="26"/>
  <c r="H125" i="26"/>
  <c r="C125" i="26"/>
  <c r="H124" i="26"/>
  <c r="C124" i="26"/>
  <c r="H123" i="26"/>
  <c r="C123" i="26"/>
  <c r="H122" i="26"/>
  <c r="C122" i="26"/>
  <c r="H121" i="26"/>
  <c r="C121" i="26"/>
  <c r="L120" i="26"/>
  <c r="K120" i="26"/>
  <c r="J120" i="26"/>
  <c r="I120" i="26"/>
  <c r="H120" i="26" s="1"/>
  <c r="G120" i="26"/>
  <c r="F120" i="26"/>
  <c r="E120" i="26"/>
  <c r="D120" i="26"/>
  <c r="C120" i="26"/>
  <c r="H119" i="26"/>
  <c r="C119" i="26"/>
  <c r="H118" i="26"/>
  <c r="C118" i="26"/>
  <c r="H117" i="26"/>
  <c r="C117" i="26"/>
  <c r="H116" i="26"/>
  <c r="C116" i="26"/>
  <c r="H115" i="26"/>
  <c r="C115" i="26"/>
  <c r="L114" i="26"/>
  <c r="K114" i="26"/>
  <c r="J114" i="26"/>
  <c r="I114" i="26"/>
  <c r="H114" i="26" s="1"/>
  <c r="G114" i="26"/>
  <c r="F114" i="26"/>
  <c r="E114" i="26"/>
  <c r="D114" i="26"/>
  <c r="C114" i="26"/>
  <c r="H113" i="26"/>
  <c r="C113" i="26"/>
  <c r="H112" i="26"/>
  <c r="C112" i="26"/>
  <c r="H111" i="26"/>
  <c r="C111" i="26"/>
  <c r="L110" i="26"/>
  <c r="K110" i="26"/>
  <c r="J110" i="26"/>
  <c r="I110" i="26"/>
  <c r="H110" i="26" s="1"/>
  <c r="G110" i="26"/>
  <c r="F110" i="26"/>
  <c r="E110" i="26"/>
  <c r="D110" i="26"/>
  <c r="C110" i="26"/>
  <c r="H109" i="26"/>
  <c r="C109" i="26"/>
  <c r="H108" i="26"/>
  <c r="C108" i="26"/>
  <c r="H107" i="26"/>
  <c r="C107" i="26"/>
  <c r="H106" i="26"/>
  <c r="C106" i="26"/>
  <c r="H105" i="26"/>
  <c r="C105" i="26"/>
  <c r="H104" i="26"/>
  <c r="C104" i="26"/>
  <c r="H103" i="26"/>
  <c r="C103" i="26"/>
  <c r="H102" i="26"/>
  <c r="C102" i="26"/>
  <c r="L101" i="26"/>
  <c r="K101" i="26"/>
  <c r="J101" i="26"/>
  <c r="I101" i="26"/>
  <c r="H101" i="26" s="1"/>
  <c r="G101" i="26"/>
  <c r="F101" i="26"/>
  <c r="E101" i="26"/>
  <c r="D101" i="26"/>
  <c r="C101" i="26"/>
  <c r="H100" i="26"/>
  <c r="C100" i="26"/>
  <c r="H99" i="26"/>
  <c r="C99" i="26"/>
  <c r="H98" i="26"/>
  <c r="C98" i="26"/>
  <c r="H97" i="26"/>
  <c r="C97" i="26"/>
  <c r="H96" i="26"/>
  <c r="C96" i="26"/>
  <c r="H95" i="26"/>
  <c r="C95" i="26"/>
  <c r="H94" i="26"/>
  <c r="C94" i="26"/>
  <c r="L93" i="26"/>
  <c r="K93" i="26"/>
  <c r="J93" i="26"/>
  <c r="I93" i="26"/>
  <c r="H93" i="26" s="1"/>
  <c r="G93" i="26"/>
  <c r="F93" i="26"/>
  <c r="E93" i="26"/>
  <c r="D93" i="26"/>
  <c r="C93" i="26"/>
  <c r="H92" i="26"/>
  <c r="C92" i="26"/>
  <c r="H91" i="26"/>
  <c r="C91" i="26"/>
  <c r="H90" i="26"/>
  <c r="C90" i="26"/>
  <c r="H89" i="26"/>
  <c r="C89" i="26"/>
  <c r="H88" i="26"/>
  <c r="C88" i="26"/>
  <c r="L87" i="26"/>
  <c r="K87" i="26"/>
  <c r="J87" i="26"/>
  <c r="I87" i="26"/>
  <c r="H87" i="26" s="1"/>
  <c r="G87" i="26"/>
  <c r="F87" i="26"/>
  <c r="E87" i="26"/>
  <c r="D87" i="26"/>
  <c r="C87" i="26"/>
  <c r="H86" i="26"/>
  <c r="C86" i="26"/>
  <c r="H85" i="26"/>
  <c r="C85" i="26"/>
  <c r="H84" i="26"/>
  <c r="C84" i="26"/>
  <c r="H83" i="26"/>
  <c r="C83" i="26"/>
  <c r="L82" i="26"/>
  <c r="K82" i="26"/>
  <c r="J82" i="26"/>
  <c r="I82" i="26"/>
  <c r="H82" i="26" s="1"/>
  <c r="G82" i="26"/>
  <c r="F82" i="26"/>
  <c r="E82" i="26"/>
  <c r="D82" i="26"/>
  <c r="C82" i="26"/>
  <c r="L81" i="26"/>
  <c r="K81" i="26"/>
  <c r="J81" i="26"/>
  <c r="I81" i="26"/>
  <c r="H81" i="26" s="1"/>
  <c r="G81" i="26"/>
  <c r="F81" i="26"/>
  <c r="E81" i="26"/>
  <c r="D81" i="26"/>
  <c r="C81" i="26"/>
  <c r="H80" i="26"/>
  <c r="C80" i="26"/>
  <c r="H79" i="26"/>
  <c r="C79" i="26"/>
  <c r="L78" i="26"/>
  <c r="K78" i="26"/>
  <c r="J78" i="26"/>
  <c r="I78" i="26"/>
  <c r="H78" i="26" s="1"/>
  <c r="G78" i="26"/>
  <c r="F78" i="26"/>
  <c r="E78" i="26"/>
  <c r="D78" i="26"/>
  <c r="C78" i="26"/>
  <c r="H77" i="26"/>
  <c r="C77" i="26"/>
  <c r="H76" i="26"/>
  <c r="C76" i="26"/>
  <c r="L75" i="26"/>
  <c r="K75" i="26"/>
  <c r="J75" i="26"/>
  <c r="I75" i="26"/>
  <c r="H75" i="26" s="1"/>
  <c r="G75" i="26"/>
  <c r="F75" i="26"/>
  <c r="E75" i="26"/>
  <c r="D75" i="26"/>
  <c r="C75" i="26"/>
  <c r="L74" i="26"/>
  <c r="K74" i="26"/>
  <c r="J74" i="26"/>
  <c r="I74" i="26"/>
  <c r="H74" i="26" s="1"/>
  <c r="G74" i="26"/>
  <c r="F74" i="26"/>
  <c r="E74" i="26"/>
  <c r="D74" i="26"/>
  <c r="C74" i="26"/>
  <c r="L73" i="26"/>
  <c r="K73" i="26"/>
  <c r="J73" i="26"/>
  <c r="I73" i="26"/>
  <c r="H73" i="26" s="1"/>
  <c r="G73" i="26"/>
  <c r="F73" i="26"/>
  <c r="E73" i="26"/>
  <c r="D73" i="26"/>
  <c r="C73" i="26"/>
  <c r="H72" i="26"/>
  <c r="C72" i="26"/>
  <c r="H71" i="26"/>
  <c r="C71" i="26"/>
  <c r="H70" i="26"/>
  <c r="C70" i="26"/>
  <c r="H69" i="26"/>
  <c r="C69" i="26"/>
  <c r="L68" i="26"/>
  <c r="K68" i="26"/>
  <c r="J68" i="26"/>
  <c r="I68" i="26"/>
  <c r="H68" i="26"/>
  <c r="G68" i="26"/>
  <c r="F68" i="26"/>
  <c r="E68" i="26"/>
  <c r="D68" i="26"/>
  <c r="C68" i="26" s="1"/>
  <c r="H67" i="26"/>
  <c r="C67" i="26"/>
  <c r="L66" i="26"/>
  <c r="K66" i="26"/>
  <c r="J66" i="26"/>
  <c r="I66" i="26"/>
  <c r="H66" i="26"/>
  <c r="G66" i="26"/>
  <c r="F66" i="26"/>
  <c r="E66" i="26"/>
  <c r="D66" i="26"/>
  <c r="C66" i="26" s="1"/>
  <c r="H65" i="26"/>
  <c r="C65" i="26"/>
  <c r="H64" i="26"/>
  <c r="C64" i="26"/>
  <c r="H63" i="26"/>
  <c r="C63" i="26"/>
  <c r="H62" i="26"/>
  <c r="C62" i="26"/>
  <c r="H61" i="26"/>
  <c r="C61" i="26"/>
  <c r="H60" i="26"/>
  <c r="C60" i="26"/>
  <c r="H59" i="26"/>
  <c r="C59" i="26"/>
  <c r="H58" i="26"/>
  <c r="C58" i="26"/>
  <c r="L57" i="26"/>
  <c r="K57" i="26"/>
  <c r="J57" i="26"/>
  <c r="I57" i="26"/>
  <c r="H57" i="26" s="1"/>
  <c r="G57" i="26"/>
  <c r="F57" i="26"/>
  <c r="E57" i="26"/>
  <c r="D57" i="26"/>
  <c r="C57" i="26"/>
  <c r="H56" i="26"/>
  <c r="C56" i="26"/>
  <c r="H55" i="26"/>
  <c r="C55" i="26"/>
  <c r="L54" i="26"/>
  <c r="K54" i="26"/>
  <c r="J54" i="26"/>
  <c r="I54" i="26"/>
  <c r="H54" i="26" s="1"/>
  <c r="G54" i="26"/>
  <c r="F54" i="26"/>
  <c r="E54" i="26"/>
  <c r="D54" i="26"/>
  <c r="C54" i="26"/>
  <c r="L53" i="26"/>
  <c r="K53" i="26"/>
  <c r="J53" i="26"/>
  <c r="I53" i="26"/>
  <c r="H53" i="26" s="1"/>
  <c r="G53" i="26"/>
  <c r="F53" i="26"/>
  <c r="E53" i="26"/>
  <c r="D53" i="26"/>
  <c r="C53" i="26" s="1"/>
  <c r="L52" i="26"/>
  <c r="K52" i="26"/>
  <c r="J52" i="26"/>
  <c r="I52" i="26"/>
  <c r="H52" i="26"/>
  <c r="G52" i="26"/>
  <c r="F52" i="26"/>
  <c r="E52" i="26"/>
  <c r="D52" i="26"/>
  <c r="C52" i="26"/>
  <c r="L51" i="26"/>
  <c r="K51" i="26"/>
  <c r="J51" i="26"/>
  <c r="I51" i="26"/>
  <c r="H51" i="26" s="1"/>
  <c r="G51" i="26"/>
  <c r="F51" i="26"/>
  <c r="E51" i="26"/>
  <c r="D51" i="26"/>
  <c r="C51" i="26"/>
  <c r="L50" i="26"/>
  <c r="K50" i="26"/>
  <c r="J50" i="26"/>
  <c r="J300" i="26" s="1"/>
  <c r="I50" i="26"/>
  <c r="H50" i="26" s="1"/>
  <c r="G50" i="26"/>
  <c r="F50" i="26"/>
  <c r="E50" i="26"/>
  <c r="E300" i="26" s="1"/>
  <c r="D50" i="26"/>
  <c r="D300" i="26" s="1"/>
  <c r="C300" i="26" s="1"/>
  <c r="C50" i="26"/>
  <c r="L49" i="26"/>
  <c r="K49" i="26"/>
  <c r="J49" i="26"/>
  <c r="I49" i="26"/>
  <c r="H49" i="26" s="1"/>
  <c r="G49" i="26"/>
  <c r="F49" i="26"/>
  <c r="E49" i="26"/>
  <c r="D49" i="26"/>
  <c r="C49" i="26"/>
  <c r="H46" i="26"/>
  <c r="C46" i="26"/>
  <c r="H45" i="26"/>
  <c r="C45" i="26"/>
  <c r="L44" i="26"/>
  <c r="L300" i="26" s="1"/>
  <c r="H44" i="26"/>
  <c r="G44" i="26"/>
  <c r="G300" i="26" s="1"/>
  <c r="C44" i="26"/>
  <c r="H43" i="26"/>
  <c r="C43" i="26"/>
  <c r="I42" i="26"/>
  <c r="H42" i="26"/>
  <c r="D42" i="26"/>
  <c r="C42" i="26"/>
  <c r="H41" i="26"/>
  <c r="C41" i="26"/>
  <c r="H40" i="26"/>
  <c r="C40" i="26"/>
  <c r="H39" i="26"/>
  <c r="C39" i="26"/>
  <c r="H38" i="26"/>
  <c r="C38" i="26"/>
  <c r="K37" i="26"/>
  <c r="H37" i="26"/>
  <c r="F37" i="26"/>
  <c r="C37" i="26"/>
  <c r="H36" i="26"/>
  <c r="C36" i="26"/>
  <c r="H35" i="26"/>
  <c r="C35" i="26"/>
  <c r="K34" i="26"/>
  <c r="H34" i="26"/>
  <c r="F34" i="26"/>
  <c r="C34" i="26"/>
  <c r="H33" i="26"/>
  <c r="C33" i="26"/>
  <c r="K32" i="26"/>
  <c r="H32" i="26"/>
  <c r="F32" i="26"/>
  <c r="C32" i="26"/>
  <c r="H31" i="26"/>
  <c r="C31" i="26"/>
  <c r="H30" i="26"/>
  <c r="C30" i="26"/>
  <c r="H29" i="26"/>
  <c r="C29" i="26"/>
  <c r="K28" i="26"/>
  <c r="H28" i="26"/>
  <c r="F28" i="26"/>
  <c r="C28" i="26"/>
  <c r="K27" i="26"/>
  <c r="K300" i="26" s="1"/>
  <c r="H27" i="26"/>
  <c r="F27" i="26"/>
  <c r="F300" i="26" s="1"/>
  <c r="H26" i="26"/>
  <c r="C26" i="26"/>
  <c r="J25" i="26"/>
  <c r="I25" i="26"/>
  <c r="H25" i="26"/>
  <c r="C25" i="26"/>
  <c r="H24" i="26"/>
  <c r="C24" i="26"/>
  <c r="H23" i="26"/>
  <c r="C23" i="26"/>
  <c r="L22" i="26"/>
  <c r="L303" i="26" s="1"/>
  <c r="L302" i="26" s="1"/>
  <c r="K22" i="26"/>
  <c r="K303" i="26" s="1"/>
  <c r="K302" i="26" s="1"/>
  <c r="J22" i="26"/>
  <c r="J303" i="26" s="1"/>
  <c r="J302" i="26" s="1"/>
  <c r="I22" i="26"/>
  <c r="I303" i="26" s="1"/>
  <c r="I302" i="26" s="1"/>
  <c r="H22" i="26"/>
  <c r="H303" i="26" s="1"/>
  <c r="H302" i="26" s="1"/>
  <c r="G22" i="26"/>
  <c r="G303" i="26" s="1"/>
  <c r="G302" i="26" s="1"/>
  <c r="F22" i="26"/>
  <c r="F303" i="26" s="1"/>
  <c r="F302" i="26" s="1"/>
  <c r="E22" i="26"/>
  <c r="E303" i="26" s="1"/>
  <c r="E302" i="26" s="1"/>
  <c r="D22" i="26"/>
  <c r="D303" i="26" s="1"/>
  <c r="D302" i="26" s="1"/>
  <c r="L21" i="26"/>
  <c r="K21" i="26"/>
  <c r="J21" i="26"/>
  <c r="I21" i="26"/>
  <c r="H21" i="26" s="1"/>
  <c r="G21" i="26"/>
  <c r="F21" i="26"/>
  <c r="E21" i="26"/>
  <c r="D21" i="26"/>
  <c r="C21" i="26" s="1"/>
  <c r="H315" i="25"/>
  <c r="C315" i="25"/>
  <c r="H313" i="25"/>
  <c r="C313" i="25"/>
  <c r="H311" i="25"/>
  <c r="C311" i="25"/>
  <c r="H310" i="25"/>
  <c r="C310" i="25"/>
  <c r="H309" i="25"/>
  <c r="C309" i="25"/>
  <c r="H308" i="25"/>
  <c r="C308" i="25"/>
  <c r="H307" i="25"/>
  <c r="C307" i="25"/>
  <c r="H306" i="25"/>
  <c r="C306" i="25"/>
  <c r="L305" i="25"/>
  <c r="K305" i="25"/>
  <c r="J305" i="25"/>
  <c r="I305" i="25"/>
  <c r="H305" i="25"/>
  <c r="G305" i="25"/>
  <c r="F305" i="25"/>
  <c r="E305" i="25"/>
  <c r="D305" i="25"/>
  <c r="C305" i="25"/>
  <c r="H297" i="25"/>
  <c r="C297" i="25"/>
  <c r="H296" i="25"/>
  <c r="C296" i="25"/>
  <c r="L295" i="25"/>
  <c r="L298" i="25" s="1"/>
  <c r="K295" i="25"/>
  <c r="K298" i="25" s="1"/>
  <c r="J295" i="25"/>
  <c r="J298" i="25" s="1"/>
  <c r="I295" i="25"/>
  <c r="H295" i="25" s="1"/>
  <c r="G295" i="25"/>
  <c r="G298" i="25" s="1"/>
  <c r="F295" i="25"/>
  <c r="F298" i="25" s="1"/>
  <c r="E295" i="25"/>
  <c r="E298" i="25" s="1"/>
  <c r="D295" i="25"/>
  <c r="D298" i="25" s="1"/>
  <c r="C295" i="25"/>
  <c r="H294" i="25"/>
  <c r="C294" i="25"/>
  <c r="H293" i="25"/>
  <c r="C293" i="25"/>
  <c r="H292" i="25"/>
  <c r="C292" i="25"/>
  <c r="H291" i="25"/>
  <c r="C291" i="25"/>
  <c r="L290" i="25"/>
  <c r="K290" i="25"/>
  <c r="J290" i="25"/>
  <c r="I290" i="25"/>
  <c r="H290" i="25" s="1"/>
  <c r="G290" i="25"/>
  <c r="F290" i="25"/>
  <c r="E290" i="25"/>
  <c r="D290" i="25"/>
  <c r="C290" i="25"/>
  <c r="H289" i="25"/>
  <c r="C289" i="25"/>
  <c r="H288" i="25"/>
  <c r="C288" i="25"/>
  <c r="H287" i="25"/>
  <c r="C287" i="25"/>
  <c r="L286" i="25"/>
  <c r="K286" i="25"/>
  <c r="J286" i="25"/>
  <c r="I286" i="25"/>
  <c r="H286" i="25" s="1"/>
  <c r="G286" i="25"/>
  <c r="F286" i="25"/>
  <c r="E286" i="25"/>
  <c r="D286" i="25"/>
  <c r="C286" i="25"/>
  <c r="H285" i="25"/>
  <c r="C285" i="25"/>
  <c r="L284" i="25"/>
  <c r="K284" i="25"/>
  <c r="J284" i="25"/>
  <c r="I284" i="25"/>
  <c r="H284" i="25" s="1"/>
  <c r="G284" i="25"/>
  <c r="F284" i="25"/>
  <c r="E284" i="25"/>
  <c r="D284" i="25"/>
  <c r="C284" i="25"/>
  <c r="L283" i="25"/>
  <c r="K283" i="25"/>
  <c r="J283" i="25"/>
  <c r="I283" i="25"/>
  <c r="H283" i="25" s="1"/>
  <c r="G283" i="25"/>
  <c r="F283" i="25"/>
  <c r="E283" i="25"/>
  <c r="D283" i="25"/>
  <c r="C283" i="25"/>
  <c r="H282" i="25"/>
  <c r="C282" i="25"/>
  <c r="H281" i="25"/>
  <c r="C281" i="25"/>
  <c r="H280" i="25"/>
  <c r="C280" i="25"/>
  <c r="L279" i="25"/>
  <c r="K279" i="25"/>
  <c r="J279" i="25"/>
  <c r="I279" i="25"/>
  <c r="H279" i="25" s="1"/>
  <c r="G279" i="25"/>
  <c r="F279" i="25"/>
  <c r="E279" i="25"/>
  <c r="D279" i="25"/>
  <c r="C279" i="25"/>
  <c r="H278" i="25"/>
  <c r="C278" i="25"/>
  <c r="H277" i="25"/>
  <c r="C277" i="25"/>
  <c r="H276" i="25"/>
  <c r="C276" i="25"/>
  <c r="L275" i="25"/>
  <c r="K275" i="25"/>
  <c r="J275" i="25"/>
  <c r="I275" i="25"/>
  <c r="H275" i="25" s="1"/>
  <c r="G275" i="25"/>
  <c r="F275" i="25"/>
  <c r="E275" i="25"/>
  <c r="D275" i="25"/>
  <c r="C275" i="25"/>
  <c r="L274" i="25"/>
  <c r="K274" i="25"/>
  <c r="J274" i="25"/>
  <c r="I274" i="25"/>
  <c r="H274" i="25" s="1"/>
  <c r="G274" i="25"/>
  <c r="F274" i="25"/>
  <c r="E274" i="25"/>
  <c r="D274" i="25"/>
  <c r="C274" i="25"/>
  <c r="H273" i="25"/>
  <c r="C273" i="25"/>
  <c r="H272" i="25"/>
  <c r="C272" i="25"/>
  <c r="H271" i="25"/>
  <c r="C271" i="25"/>
  <c r="L270" i="25"/>
  <c r="K270" i="25"/>
  <c r="J270" i="25"/>
  <c r="I270" i="25"/>
  <c r="H270" i="25" s="1"/>
  <c r="G270" i="25"/>
  <c r="F270" i="25"/>
  <c r="E270" i="25"/>
  <c r="D270" i="25"/>
  <c r="C270" i="25"/>
  <c r="H269" i="25"/>
  <c r="C269" i="25"/>
  <c r="H268" i="25"/>
  <c r="C268" i="25"/>
  <c r="L267" i="25"/>
  <c r="K267" i="25"/>
  <c r="J267" i="25"/>
  <c r="I267" i="25"/>
  <c r="H267" i="25" s="1"/>
  <c r="G267" i="25"/>
  <c r="F267" i="25"/>
  <c r="E267" i="25"/>
  <c r="D267" i="25"/>
  <c r="C267" i="25"/>
  <c r="L266" i="25"/>
  <c r="K266" i="25"/>
  <c r="J266" i="25"/>
  <c r="I266" i="25"/>
  <c r="H266" i="25" s="1"/>
  <c r="G266" i="25"/>
  <c r="F266" i="25"/>
  <c r="E266" i="25"/>
  <c r="D266" i="25"/>
  <c r="C266" i="25"/>
  <c r="H265" i="25"/>
  <c r="C265" i="25"/>
  <c r="H264" i="25"/>
  <c r="C264" i="25"/>
  <c r="H263" i="25"/>
  <c r="C263" i="25"/>
  <c r="L262" i="25"/>
  <c r="K262" i="25"/>
  <c r="J262" i="25"/>
  <c r="I262" i="25"/>
  <c r="H262" i="25" s="1"/>
  <c r="G262" i="25"/>
  <c r="F262" i="25"/>
  <c r="E262" i="25"/>
  <c r="D262" i="25"/>
  <c r="C262" i="25"/>
  <c r="H261" i="25"/>
  <c r="C261" i="25"/>
  <c r="H260" i="25"/>
  <c r="C260" i="25"/>
  <c r="H259" i="25"/>
  <c r="C259" i="25"/>
  <c r="L258" i="25"/>
  <c r="K258" i="25"/>
  <c r="J258" i="25"/>
  <c r="I258" i="25"/>
  <c r="H258" i="25" s="1"/>
  <c r="G258" i="25"/>
  <c r="F258" i="25"/>
  <c r="E258" i="25"/>
  <c r="D258" i="25"/>
  <c r="C258" i="25"/>
  <c r="L257" i="25"/>
  <c r="K257" i="25"/>
  <c r="J257" i="25"/>
  <c r="I257" i="25"/>
  <c r="H257" i="25" s="1"/>
  <c r="G257" i="25"/>
  <c r="F257" i="25"/>
  <c r="E257" i="25"/>
  <c r="D257" i="25"/>
  <c r="C257" i="25"/>
  <c r="H256" i="25"/>
  <c r="C256" i="25"/>
  <c r="H255" i="25"/>
  <c r="C255" i="25"/>
  <c r="H254" i="25"/>
  <c r="C254" i="25"/>
  <c r="H253" i="25"/>
  <c r="C253" i="25"/>
  <c r="H252" i="25"/>
  <c r="C252" i="25"/>
  <c r="L251" i="25"/>
  <c r="K251" i="25"/>
  <c r="J251" i="25"/>
  <c r="I251" i="25"/>
  <c r="H251" i="25" s="1"/>
  <c r="G251" i="25"/>
  <c r="F251" i="25"/>
  <c r="E251" i="25"/>
  <c r="D251" i="25"/>
  <c r="C251" i="25"/>
  <c r="L250" i="25"/>
  <c r="K250" i="25"/>
  <c r="J250" i="25"/>
  <c r="I250" i="25"/>
  <c r="H250" i="25" s="1"/>
  <c r="G250" i="25"/>
  <c r="F250" i="25"/>
  <c r="E250" i="25"/>
  <c r="D250" i="25"/>
  <c r="C250" i="25"/>
  <c r="H249" i="25"/>
  <c r="C249" i="25"/>
  <c r="H248" i="25"/>
  <c r="C248" i="25"/>
  <c r="H247" i="25"/>
  <c r="C247" i="25"/>
  <c r="H246" i="25"/>
  <c r="C246" i="25"/>
  <c r="L245" i="25"/>
  <c r="K245" i="25"/>
  <c r="J245" i="25"/>
  <c r="I245" i="25"/>
  <c r="H245" i="25" s="1"/>
  <c r="G245" i="25"/>
  <c r="F245" i="25"/>
  <c r="E245" i="25"/>
  <c r="D245" i="25"/>
  <c r="C245" i="25"/>
  <c r="H244" i="25"/>
  <c r="C244" i="25"/>
  <c r="H243" i="25"/>
  <c r="C243" i="25"/>
  <c r="H242" i="25"/>
  <c r="C242" i="25"/>
  <c r="H241" i="25"/>
  <c r="C241" i="25"/>
  <c r="H240" i="25"/>
  <c r="C240" i="25"/>
  <c r="H239" i="25"/>
  <c r="C239" i="25"/>
  <c r="H238" i="25"/>
  <c r="C238" i="25"/>
  <c r="L237" i="25"/>
  <c r="K237" i="25"/>
  <c r="J237" i="25"/>
  <c r="I237" i="25"/>
  <c r="H237" i="25" s="1"/>
  <c r="G237" i="25"/>
  <c r="F237" i="25"/>
  <c r="E237" i="25"/>
  <c r="D237" i="25"/>
  <c r="C237" i="25"/>
  <c r="H236" i="25"/>
  <c r="C236" i="25"/>
  <c r="H235" i="25"/>
  <c r="C235" i="25"/>
  <c r="L234" i="25"/>
  <c r="K234" i="25"/>
  <c r="J234" i="25"/>
  <c r="I234" i="25"/>
  <c r="H234" i="25" s="1"/>
  <c r="G234" i="25"/>
  <c r="F234" i="25"/>
  <c r="E234" i="25"/>
  <c r="D234" i="25"/>
  <c r="C234" i="25"/>
  <c r="H233" i="25"/>
  <c r="C233" i="25"/>
  <c r="L232" i="25"/>
  <c r="K232" i="25"/>
  <c r="J232" i="25"/>
  <c r="I232" i="25"/>
  <c r="H232" i="25" s="1"/>
  <c r="G232" i="25"/>
  <c r="F232" i="25"/>
  <c r="E232" i="25"/>
  <c r="D232" i="25"/>
  <c r="C232" i="25"/>
  <c r="L231" i="25"/>
  <c r="K231" i="25"/>
  <c r="J231" i="25"/>
  <c r="I231" i="25"/>
  <c r="H231" i="25" s="1"/>
  <c r="G231" i="25"/>
  <c r="F231" i="25"/>
  <c r="E231" i="25"/>
  <c r="D231" i="25"/>
  <c r="C231" i="25" s="1"/>
  <c r="H230" i="25"/>
  <c r="C230" i="25"/>
  <c r="L229" i="25"/>
  <c r="K229" i="25"/>
  <c r="J229" i="25"/>
  <c r="I229" i="25"/>
  <c r="H229" i="25" s="1"/>
  <c r="G229" i="25"/>
  <c r="F229" i="25"/>
  <c r="E229" i="25"/>
  <c r="D229" i="25"/>
  <c r="C229" i="25"/>
  <c r="H228" i="25"/>
  <c r="C228" i="25"/>
  <c r="L227" i="25"/>
  <c r="K227" i="25"/>
  <c r="J227" i="25"/>
  <c r="I227" i="25"/>
  <c r="H227" i="25" s="1"/>
  <c r="G227" i="25"/>
  <c r="F227" i="25"/>
  <c r="E227" i="25"/>
  <c r="D227" i="25"/>
  <c r="C227" i="25"/>
  <c r="H226" i="25"/>
  <c r="C226" i="25"/>
  <c r="H225" i="25"/>
  <c r="C225" i="25"/>
  <c r="L224" i="25"/>
  <c r="K224" i="25"/>
  <c r="J224" i="25"/>
  <c r="I224" i="25"/>
  <c r="H224" i="25" s="1"/>
  <c r="G224" i="25"/>
  <c r="F224" i="25"/>
  <c r="E224" i="25"/>
  <c r="D224" i="25"/>
  <c r="C224" i="25"/>
  <c r="H223" i="25"/>
  <c r="C223" i="25"/>
  <c r="H222" i="25"/>
  <c r="C222" i="25"/>
  <c r="H221" i="25"/>
  <c r="C221" i="25"/>
  <c r="H220" i="25"/>
  <c r="C220" i="25"/>
  <c r="H219" i="25"/>
  <c r="C219" i="25"/>
  <c r="H218" i="25"/>
  <c r="C218" i="25"/>
  <c r="H217" i="25"/>
  <c r="C217" i="25"/>
  <c r="H216" i="25"/>
  <c r="C216" i="25"/>
  <c r="H215" i="25"/>
  <c r="C215" i="25"/>
  <c r="H214" i="25"/>
  <c r="C214" i="25"/>
  <c r="L213" i="25"/>
  <c r="K213" i="25"/>
  <c r="J213" i="25"/>
  <c r="I213" i="25"/>
  <c r="H213" i="25" s="1"/>
  <c r="G213" i="25"/>
  <c r="F213" i="25"/>
  <c r="E213" i="25"/>
  <c r="D213" i="25"/>
  <c r="C213" i="25"/>
  <c r="H212" i="25"/>
  <c r="C212" i="25"/>
  <c r="H211" i="25"/>
  <c r="C211" i="25"/>
  <c r="H210" i="25"/>
  <c r="C210" i="25"/>
  <c r="H209" i="25"/>
  <c r="C209" i="25"/>
  <c r="H208" i="25"/>
  <c r="C208" i="25"/>
  <c r="H207" i="25"/>
  <c r="C207" i="25"/>
  <c r="H206" i="25"/>
  <c r="C206" i="25"/>
  <c r="H205" i="25"/>
  <c r="C205" i="25"/>
  <c r="H204" i="25"/>
  <c r="C204" i="25"/>
  <c r="H203" i="25"/>
  <c r="C203" i="25"/>
  <c r="L202" i="25"/>
  <c r="K202" i="25"/>
  <c r="J202" i="25"/>
  <c r="I202" i="25"/>
  <c r="H202" i="25" s="1"/>
  <c r="G202" i="25"/>
  <c r="F202" i="25"/>
  <c r="E202" i="25"/>
  <c r="D202" i="25"/>
  <c r="C202" i="25"/>
  <c r="L201" i="25"/>
  <c r="K201" i="25"/>
  <c r="J201" i="25"/>
  <c r="I201" i="25"/>
  <c r="H201" i="25" s="1"/>
  <c r="G201" i="25"/>
  <c r="F201" i="25"/>
  <c r="E201" i="25"/>
  <c r="D201" i="25"/>
  <c r="C201" i="25"/>
  <c r="H200" i="25"/>
  <c r="C200" i="25"/>
  <c r="H199" i="25"/>
  <c r="C199" i="25"/>
  <c r="H198" i="25"/>
  <c r="C198" i="25"/>
  <c r="H197" i="25"/>
  <c r="C197" i="25"/>
  <c r="H196" i="25"/>
  <c r="C196" i="25"/>
  <c r="L195" i="25"/>
  <c r="K195" i="25"/>
  <c r="J195" i="25"/>
  <c r="I195" i="25"/>
  <c r="H195" i="25"/>
  <c r="G195" i="25"/>
  <c r="F195" i="25"/>
  <c r="E195" i="25"/>
  <c r="D195" i="25"/>
  <c r="C195" i="25" s="1"/>
  <c r="H194" i="25"/>
  <c r="C194" i="25"/>
  <c r="L193" i="25"/>
  <c r="K193" i="25"/>
  <c r="J193" i="25"/>
  <c r="I193" i="25"/>
  <c r="H193" i="25"/>
  <c r="G193" i="25"/>
  <c r="F193" i="25"/>
  <c r="E193" i="25"/>
  <c r="D193" i="25"/>
  <c r="C193" i="25" s="1"/>
  <c r="L192" i="25"/>
  <c r="K192" i="25"/>
  <c r="J192" i="25"/>
  <c r="I192" i="25"/>
  <c r="H192" i="25"/>
  <c r="G192" i="25"/>
  <c r="F192" i="25"/>
  <c r="E192" i="25"/>
  <c r="D192" i="25"/>
  <c r="C192" i="25" s="1"/>
  <c r="L191" i="25"/>
  <c r="K191" i="25"/>
  <c r="J191" i="25"/>
  <c r="I191" i="25"/>
  <c r="H191" i="25"/>
  <c r="G191" i="25"/>
  <c r="F191" i="25"/>
  <c r="E191" i="25"/>
  <c r="D191" i="25"/>
  <c r="C191" i="25" s="1"/>
  <c r="H190" i="25"/>
  <c r="C190" i="25"/>
  <c r="L189" i="25"/>
  <c r="K189" i="25"/>
  <c r="J189" i="25"/>
  <c r="I189" i="25"/>
  <c r="H189" i="25"/>
  <c r="G189" i="25"/>
  <c r="F189" i="25"/>
  <c r="E189" i="25"/>
  <c r="D189" i="25"/>
  <c r="C189" i="25" s="1"/>
  <c r="L188" i="25"/>
  <c r="K188" i="25"/>
  <c r="J188" i="25"/>
  <c r="I188" i="25"/>
  <c r="H188" i="25"/>
  <c r="G188" i="25"/>
  <c r="F188" i="25"/>
  <c r="E188" i="25"/>
  <c r="D188" i="25"/>
  <c r="C188" i="25" s="1"/>
  <c r="H187" i="25"/>
  <c r="C187" i="25"/>
  <c r="H186" i="25"/>
  <c r="C186" i="25"/>
  <c r="L185" i="25"/>
  <c r="K185" i="25"/>
  <c r="J185" i="25"/>
  <c r="I185" i="25"/>
  <c r="H185" i="25"/>
  <c r="G185" i="25"/>
  <c r="F185" i="25"/>
  <c r="E185" i="25"/>
  <c r="D185" i="25"/>
  <c r="C185" i="25" s="1"/>
  <c r="L184" i="25"/>
  <c r="K184" i="25"/>
  <c r="J184" i="25"/>
  <c r="I184" i="25"/>
  <c r="H184" i="25"/>
  <c r="G184" i="25"/>
  <c r="F184" i="25"/>
  <c r="E184" i="25"/>
  <c r="D184" i="25"/>
  <c r="C184" i="25"/>
  <c r="H183" i="25"/>
  <c r="C183" i="25"/>
  <c r="H182" i="25"/>
  <c r="C182" i="25"/>
  <c r="L181" i="25"/>
  <c r="K181" i="25"/>
  <c r="J181" i="25"/>
  <c r="I181" i="25"/>
  <c r="H181" i="25" s="1"/>
  <c r="G181" i="25"/>
  <c r="F181" i="25"/>
  <c r="E181" i="25"/>
  <c r="D181" i="25"/>
  <c r="C181" i="25"/>
  <c r="H180" i="25"/>
  <c r="C180" i="25"/>
  <c r="H179" i="25"/>
  <c r="C179" i="25"/>
  <c r="H178" i="25"/>
  <c r="C178" i="25"/>
  <c r="H177" i="25"/>
  <c r="C177" i="25"/>
  <c r="L176" i="25"/>
  <c r="K176" i="25"/>
  <c r="J176" i="25"/>
  <c r="I176" i="25"/>
  <c r="H176" i="25" s="1"/>
  <c r="G176" i="25"/>
  <c r="F176" i="25"/>
  <c r="E176" i="25"/>
  <c r="D176" i="25"/>
  <c r="C176" i="25"/>
  <c r="H175" i="25"/>
  <c r="C175" i="25"/>
  <c r="H174" i="25"/>
  <c r="C174" i="25"/>
  <c r="H173" i="25"/>
  <c r="C173" i="25"/>
  <c r="L172" i="25"/>
  <c r="K172" i="25"/>
  <c r="J172" i="25"/>
  <c r="I172" i="25"/>
  <c r="H172" i="25" s="1"/>
  <c r="G172" i="25"/>
  <c r="F172" i="25"/>
  <c r="E172" i="25"/>
  <c r="D172" i="25"/>
  <c r="C172" i="25"/>
  <c r="L171" i="25"/>
  <c r="K171" i="25"/>
  <c r="J171" i="25"/>
  <c r="I171" i="25"/>
  <c r="H171" i="25" s="1"/>
  <c r="G171" i="25"/>
  <c r="F171" i="25"/>
  <c r="E171" i="25"/>
  <c r="D171" i="25"/>
  <c r="C171" i="25"/>
  <c r="L170" i="25"/>
  <c r="K170" i="25"/>
  <c r="J170" i="25"/>
  <c r="I170" i="25"/>
  <c r="H170" i="25" s="1"/>
  <c r="G170" i="25"/>
  <c r="F170" i="25"/>
  <c r="E170" i="25"/>
  <c r="D170" i="25"/>
  <c r="C170" i="25"/>
  <c r="H169" i="25"/>
  <c r="C169" i="25"/>
  <c r="H168" i="25"/>
  <c r="C168" i="25"/>
  <c r="H167" i="25"/>
  <c r="C167" i="25"/>
  <c r="H166" i="25"/>
  <c r="C166" i="25"/>
  <c r="H165" i="25"/>
  <c r="C165" i="25"/>
  <c r="H164" i="25"/>
  <c r="C164" i="25"/>
  <c r="L163" i="25"/>
  <c r="K163" i="25"/>
  <c r="J163" i="25"/>
  <c r="I163" i="25"/>
  <c r="H163" i="25" s="1"/>
  <c r="G163" i="25"/>
  <c r="F163" i="25"/>
  <c r="E163" i="25"/>
  <c r="D163" i="25"/>
  <c r="C163" i="25"/>
  <c r="L162" i="25"/>
  <c r="K162" i="25"/>
  <c r="J162" i="25"/>
  <c r="I162" i="25"/>
  <c r="H162" i="25" s="1"/>
  <c r="G162" i="25"/>
  <c r="F162" i="25"/>
  <c r="E162" i="25"/>
  <c r="D162" i="25"/>
  <c r="C162" i="25"/>
  <c r="H161" i="25"/>
  <c r="C161" i="25"/>
  <c r="H160" i="25"/>
  <c r="C160" i="25"/>
  <c r="H159" i="25"/>
  <c r="C159" i="25"/>
  <c r="H158" i="25"/>
  <c r="C158" i="25"/>
  <c r="L157" i="25"/>
  <c r="K157" i="25"/>
  <c r="J157" i="25"/>
  <c r="I157" i="25"/>
  <c r="H157" i="25" s="1"/>
  <c r="G157" i="25"/>
  <c r="F157" i="25"/>
  <c r="E157" i="25"/>
  <c r="D157" i="25"/>
  <c r="C157" i="25"/>
  <c r="H156" i="25"/>
  <c r="C156" i="25"/>
  <c r="H155" i="25"/>
  <c r="C155" i="25"/>
  <c r="H154" i="25"/>
  <c r="C154" i="25"/>
  <c r="H153" i="25"/>
  <c r="C153" i="25"/>
  <c r="H152" i="25"/>
  <c r="C152" i="25"/>
  <c r="H151" i="25"/>
  <c r="C151" i="25"/>
  <c r="H150" i="25"/>
  <c r="C150" i="25"/>
  <c r="H149" i="25"/>
  <c r="C149" i="25"/>
  <c r="L148" i="25"/>
  <c r="K148" i="25"/>
  <c r="J148" i="25"/>
  <c r="I148" i="25"/>
  <c r="H148" i="25" s="1"/>
  <c r="G148" i="25"/>
  <c r="F148" i="25"/>
  <c r="E148" i="25"/>
  <c r="D148" i="25"/>
  <c r="C148" i="25"/>
  <c r="H147" i="25"/>
  <c r="C147" i="25"/>
  <c r="H146" i="25"/>
  <c r="C146" i="25"/>
  <c r="H145" i="25"/>
  <c r="C145" i="25"/>
  <c r="H144" i="25"/>
  <c r="C144" i="25"/>
  <c r="H143" i="25"/>
  <c r="C143" i="25"/>
  <c r="H142" i="25"/>
  <c r="C142" i="25"/>
  <c r="L141" i="25"/>
  <c r="K141" i="25"/>
  <c r="J141" i="25"/>
  <c r="I141" i="25"/>
  <c r="H141" i="25" s="1"/>
  <c r="G141" i="25"/>
  <c r="F141" i="25"/>
  <c r="E141" i="25"/>
  <c r="D141" i="25"/>
  <c r="C141" i="25"/>
  <c r="H140" i="25"/>
  <c r="C140" i="25"/>
  <c r="H139" i="25"/>
  <c r="C139" i="25"/>
  <c r="L138" i="25"/>
  <c r="K138" i="25"/>
  <c r="J138" i="25"/>
  <c r="I138" i="25"/>
  <c r="H138" i="25" s="1"/>
  <c r="G138" i="25"/>
  <c r="F138" i="25"/>
  <c r="E138" i="25"/>
  <c r="D138" i="25"/>
  <c r="C138" i="25"/>
  <c r="H137" i="25"/>
  <c r="C137" i="25"/>
  <c r="H136" i="25"/>
  <c r="C136" i="25"/>
  <c r="H135" i="25"/>
  <c r="C135" i="25"/>
  <c r="H134" i="25"/>
  <c r="C134" i="25"/>
  <c r="L133" i="25"/>
  <c r="K133" i="25"/>
  <c r="J133" i="25"/>
  <c r="I133" i="25"/>
  <c r="H133" i="25" s="1"/>
  <c r="G133" i="25"/>
  <c r="F133" i="25"/>
  <c r="E133" i="25"/>
  <c r="D133" i="25"/>
  <c r="C133" i="25"/>
  <c r="H132" i="25"/>
  <c r="C132" i="25"/>
  <c r="I131" i="25"/>
  <c r="H131" i="25"/>
  <c r="C131" i="25"/>
  <c r="H130" i="25"/>
  <c r="C130" i="25"/>
  <c r="L129" i="25"/>
  <c r="K129" i="25"/>
  <c r="J129" i="25"/>
  <c r="I129" i="25"/>
  <c r="H129" i="25"/>
  <c r="G129" i="25"/>
  <c r="F129" i="25"/>
  <c r="E129" i="25"/>
  <c r="D129" i="25"/>
  <c r="C129" i="25" s="1"/>
  <c r="L128" i="25"/>
  <c r="K128" i="25"/>
  <c r="J128" i="25"/>
  <c r="I128" i="25"/>
  <c r="H128" i="25"/>
  <c r="G128" i="25"/>
  <c r="F128" i="25"/>
  <c r="E128" i="25"/>
  <c r="D128" i="25"/>
  <c r="C128" i="25" s="1"/>
  <c r="H127" i="25"/>
  <c r="C127" i="25"/>
  <c r="L126" i="25"/>
  <c r="K126" i="25"/>
  <c r="J126" i="25"/>
  <c r="I126" i="25"/>
  <c r="H126" i="25"/>
  <c r="G126" i="25"/>
  <c r="F126" i="25"/>
  <c r="E126" i="25"/>
  <c r="D126" i="25"/>
  <c r="C126" i="25"/>
  <c r="H125" i="25"/>
  <c r="C125" i="25"/>
  <c r="H124" i="25"/>
  <c r="C124" i="25"/>
  <c r="H123" i="25"/>
  <c r="C123" i="25"/>
  <c r="H122" i="25"/>
  <c r="C122" i="25"/>
  <c r="H121" i="25"/>
  <c r="C121" i="25"/>
  <c r="L120" i="25"/>
  <c r="K120" i="25"/>
  <c r="J120" i="25"/>
  <c r="I120" i="25"/>
  <c r="H120" i="25"/>
  <c r="G120" i="25"/>
  <c r="F120" i="25"/>
  <c r="E120" i="25"/>
  <c r="D120" i="25"/>
  <c r="C120" i="25" s="1"/>
  <c r="H119" i="25"/>
  <c r="C119" i="25"/>
  <c r="H118" i="25"/>
  <c r="C118" i="25"/>
  <c r="H117" i="25"/>
  <c r="C117" i="25"/>
  <c r="H116" i="25"/>
  <c r="C116" i="25"/>
  <c r="H115" i="25"/>
  <c r="C115" i="25"/>
  <c r="L114" i="25"/>
  <c r="K114" i="25"/>
  <c r="J114" i="25"/>
  <c r="I114" i="25"/>
  <c r="H114" i="25"/>
  <c r="G114" i="25"/>
  <c r="F114" i="25"/>
  <c r="E114" i="25"/>
  <c r="D114" i="25"/>
  <c r="C114" i="25" s="1"/>
  <c r="H113" i="25"/>
  <c r="C113" i="25"/>
  <c r="H112" i="25"/>
  <c r="C112" i="25"/>
  <c r="H111" i="25"/>
  <c r="C111" i="25"/>
  <c r="L110" i="25"/>
  <c r="K110" i="25"/>
  <c r="J110" i="25"/>
  <c r="I110" i="25"/>
  <c r="H110" i="25"/>
  <c r="G110" i="25"/>
  <c r="F110" i="25"/>
  <c r="E110" i="25"/>
  <c r="D110" i="25"/>
  <c r="C110" i="25" s="1"/>
  <c r="H109" i="25"/>
  <c r="C109" i="25"/>
  <c r="H108" i="25"/>
  <c r="C108" i="25"/>
  <c r="H107" i="25"/>
  <c r="C107" i="25"/>
  <c r="H106" i="25"/>
  <c r="C106" i="25"/>
  <c r="H105" i="25"/>
  <c r="C105" i="25"/>
  <c r="H104" i="25"/>
  <c r="C104" i="25"/>
  <c r="H103" i="25"/>
  <c r="C103" i="25"/>
  <c r="H102" i="25"/>
  <c r="C102" i="25"/>
  <c r="L101" i="25"/>
  <c r="K101" i="25"/>
  <c r="J101" i="25"/>
  <c r="I101" i="25"/>
  <c r="H101" i="25"/>
  <c r="G101" i="25"/>
  <c r="F101" i="25"/>
  <c r="E101" i="25"/>
  <c r="D101" i="25"/>
  <c r="C101" i="25" s="1"/>
  <c r="H100" i="25"/>
  <c r="C100" i="25"/>
  <c r="H99" i="25"/>
  <c r="C99" i="25"/>
  <c r="H98" i="25"/>
  <c r="C98" i="25"/>
  <c r="H97" i="25"/>
  <c r="C97" i="25"/>
  <c r="H96" i="25"/>
  <c r="C96" i="25"/>
  <c r="H95" i="25"/>
  <c r="C95" i="25"/>
  <c r="I94" i="25"/>
  <c r="H94" i="25" s="1"/>
  <c r="C94" i="25"/>
  <c r="L93" i="25"/>
  <c r="K93" i="25"/>
  <c r="J93" i="25"/>
  <c r="I93" i="25"/>
  <c r="H93" i="25" s="1"/>
  <c r="G93" i="25"/>
  <c r="F93" i="25"/>
  <c r="E93" i="25"/>
  <c r="D93" i="25"/>
  <c r="C93" i="25"/>
  <c r="H92" i="25"/>
  <c r="C92" i="25"/>
  <c r="H91" i="25"/>
  <c r="C91" i="25"/>
  <c r="I90" i="25"/>
  <c r="H90" i="25"/>
  <c r="C90" i="25"/>
  <c r="I89" i="25"/>
  <c r="H89" i="25" s="1"/>
  <c r="C89" i="25"/>
  <c r="H88" i="25"/>
  <c r="C88" i="25"/>
  <c r="L87" i="25"/>
  <c r="K87" i="25"/>
  <c r="J87" i="25"/>
  <c r="I87" i="25"/>
  <c r="H87" i="25" s="1"/>
  <c r="G87" i="25"/>
  <c r="F87" i="25"/>
  <c r="E87" i="25"/>
  <c r="D87" i="25"/>
  <c r="C87" i="25"/>
  <c r="H86" i="25"/>
  <c r="C86" i="25"/>
  <c r="H85" i="25"/>
  <c r="C85" i="25"/>
  <c r="H84" i="25"/>
  <c r="C84" i="25"/>
  <c r="H83" i="25"/>
  <c r="C83" i="25"/>
  <c r="L82" i="25"/>
  <c r="K82" i="25"/>
  <c r="J82" i="25"/>
  <c r="I82" i="25"/>
  <c r="H82" i="25" s="1"/>
  <c r="G82" i="25"/>
  <c r="F82" i="25"/>
  <c r="E82" i="25"/>
  <c r="D82" i="25"/>
  <c r="C82" i="25"/>
  <c r="L81" i="25"/>
  <c r="K81" i="25"/>
  <c r="J81" i="25"/>
  <c r="I81" i="25"/>
  <c r="H81" i="25" s="1"/>
  <c r="G81" i="25"/>
  <c r="F81" i="25"/>
  <c r="E81" i="25"/>
  <c r="D81" i="25"/>
  <c r="C81" i="25"/>
  <c r="H80" i="25"/>
  <c r="C80" i="25"/>
  <c r="H79" i="25"/>
  <c r="C79" i="25"/>
  <c r="L78" i="25"/>
  <c r="K78" i="25"/>
  <c r="J78" i="25"/>
  <c r="I78" i="25"/>
  <c r="H78" i="25" s="1"/>
  <c r="G78" i="25"/>
  <c r="F78" i="25"/>
  <c r="E78" i="25"/>
  <c r="D78" i="25"/>
  <c r="C78" i="25"/>
  <c r="H77" i="25"/>
  <c r="C77" i="25"/>
  <c r="H76" i="25"/>
  <c r="C76" i="25"/>
  <c r="L75" i="25"/>
  <c r="K75" i="25"/>
  <c r="J75" i="25"/>
  <c r="I75" i="25"/>
  <c r="H75" i="25" s="1"/>
  <c r="G75" i="25"/>
  <c r="F75" i="25"/>
  <c r="E75" i="25"/>
  <c r="D75" i="25"/>
  <c r="C75" i="25"/>
  <c r="L74" i="25"/>
  <c r="K74" i="25"/>
  <c r="J74" i="25"/>
  <c r="I74" i="25"/>
  <c r="H74" i="25" s="1"/>
  <c r="G74" i="25"/>
  <c r="F74" i="25"/>
  <c r="E74" i="25"/>
  <c r="D74" i="25"/>
  <c r="C74" i="25"/>
  <c r="L73" i="25"/>
  <c r="K73" i="25"/>
  <c r="J73" i="25"/>
  <c r="I73" i="25"/>
  <c r="H73" i="25" s="1"/>
  <c r="G73" i="25"/>
  <c r="F73" i="25"/>
  <c r="E73" i="25"/>
  <c r="D73" i="25"/>
  <c r="C73" i="25"/>
  <c r="H72" i="25"/>
  <c r="C72" i="25"/>
  <c r="H71" i="25"/>
  <c r="C71" i="25"/>
  <c r="H70" i="25"/>
  <c r="C70" i="25"/>
  <c r="H69" i="25"/>
  <c r="C69" i="25"/>
  <c r="L68" i="25"/>
  <c r="K68" i="25"/>
  <c r="J68" i="25"/>
  <c r="I68" i="25"/>
  <c r="H68" i="25" s="1"/>
  <c r="G68" i="25"/>
  <c r="F68" i="25"/>
  <c r="E68" i="25"/>
  <c r="D68" i="25"/>
  <c r="C68" i="25"/>
  <c r="H67" i="25"/>
  <c r="C67" i="25"/>
  <c r="L66" i="25"/>
  <c r="K66" i="25"/>
  <c r="J66" i="25"/>
  <c r="I66" i="25"/>
  <c r="H66" i="25" s="1"/>
  <c r="G66" i="25"/>
  <c r="F66" i="25"/>
  <c r="E66" i="25"/>
  <c r="D66" i="25"/>
  <c r="C66" i="25"/>
  <c r="H65" i="25"/>
  <c r="C65" i="25"/>
  <c r="H64" i="25"/>
  <c r="C64" i="25"/>
  <c r="H63" i="25"/>
  <c r="C63" i="25"/>
  <c r="H62" i="25"/>
  <c r="C62" i="25"/>
  <c r="H61" i="25"/>
  <c r="C61" i="25"/>
  <c r="H60" i="25"/>
  <c r="C60" i="25"/>
  <c r="H59" i="25"/>
  <c r="C59" i="25"/>
  <c r="H58" i="25"/>
  <c r="C58" i="25"/>
  <c r="L57" i="25"/>
  <c r="K57" i="25"/>
  <c r="J57" i="25"/>
  <c r="I57" i="25"/>
  <c r="H57" i="25" s="1"/>
  <c r="G57" i="25"/>
  <c r="F57" i="25"/>
  <c r="E57" i="25"/>
  <c r="D57" i="25"/>
  <c r="C57" i="25"/>
  <c r="H56" i="25"/>
  <c r="C56" i="25"/>
  <c r="H55" i="25"/>
  <c r="C55" i="25"/>
  <c r="L54" i="25"/>
  <c r="K54" i="25"/>
  <c r="J54" i="25"/>
  <c r="I54" i="25"/>
  <c r="H54" i="25" s="1"/>
  <c r="G54" i="25"/>
  <c r="F54" i="25"/>
  <c r="E54" i="25"/>
  <c r="D54" i="25"/>
  <c r="C54" i="25"/>
  <c r="L53" i="25"/>
  <c r="K53" i="25"/>
  <c r="J53" i="25"/>
  <c r="I53" i="25"/>
  <c r="H53" i="25" s="1"/>
  <c r="G53" i="25"/>
  <c r="F53" i="25"/>
  <c r="E53" i="25"/>
  <c r="D53" i="25"/>
  <c r="C53" i="25"/>
  <c r="L52" i="25"/>
  <c r="K52" i="25"/>
  <c r="J52" i="25"/>
  <c r="I52" i="25"/>
  <c r="H52" i="25" s="1"/>
  <c r="G52" i="25"/>
  <c r="F52" i="25"/>
  <c r="E52" i="25"/>
  <c r="D52" i="25"/>
  <c r="C52" i="25"/>
  <c r="L51" i="25"/>
  <c r="K51" i="25"/>
  <c r="J51" i="25"/>
  <c r="I51" i="25"/>
  <c r="H51" i="25" s="1"/>
  <c r="G51" i="25"/>
  <c r="F51" i="25"/>
  <c r="E51" i="25"/>
  <c r="D51" i="25"/>
  <c r="C51" i="25" s="1"/>
  <c r="L50" i="25"/>
  <c r="K50" i="25"/>
  <c r="J50" i="25"/>
  <c r="J300" i="25" s="1"/>
  <c r="I50" i="25"/>
  <c r="H50" i="25" s="1"/>
  <c r="G50" i="25"/>
  <c r="F50" i="25"/>
  <c r="E50" i="25"/>
  <c r="E300" i="25" s="1"/>
  <c r="D50" i="25"/>
  <c r="D300" i="25" s="1"/>
  <c r="C300" i="25" s="1"/>
  <c r="C50" i="25"/>
  <c r="L49" i="25"/>
  <c r="K49" i="25"/>
  <c r="J49" i="25"/>
  <c r="I49" i="25"/>
  <c r="H49" i="25" s="1"/>
  <c r="G49" i="25"/>
  <c r="F49" i="25"/>
  <c r="E49" i="25"/>
  <c r="D49" i="25"/>
  <c r="C49" i="25"/>
  <c r="H46" i="25"/>
  <c r="C46" i="25"/>
  <c r="H45" i="25"/>
  <c r="C45" i="25"/>
  <c r="L44" i="25"/>
  <c r="L300" i="25" s="1"/>
  <c r="H44" i="25"/>
  <c r="G44" i="25"/>
  <c r="G300" i="25" s="1"/>
  <c r="C44" i="25"/>
  <c r="H43" i="25"/>
  <c r="C43" i="25"/>
  <c r="I42" i="25"/>
  <c r="H42" i="25"/>
  <c r="D42" i="25"/>
  <c r="C42" i="25"/>
  <c r="H41" i="25"/>
  <c r="C41" i="25"/>
  <c r="H40" i="25"/>
  <c r="C40" i="25"/>
  <c r="H39" i="25"/>
  <c r="C39" i="25"/>
  <c r="H38" i="25"/>
  <c r="C38" i="25"/>
  <c r="K37" i="25"/>
  <c r="H37" i="25"/>
  <c r="F37" i="25"/>
  <c r="C37" i="25"/>
  <c r="H36" i="25"/>
  <c r="C36" i="25"/>
  <c r="H35" i="25"/>
  <c r="C35" i="25"/>
  <c r="K34" i="25"/>
  <c r="H34" i="25"/>
  <c r="F34" i="25"/>
  <c r="C34" i="25"/>
  <c r="H33" i="25"/>
  <c r="C33" i="25"/>
  <c r="K32" i="25"/>
  <c r="H32" i="25"/>
  <c r="F32" i="25"/>
  <c r="C32" i="25"/>
  <c r="H31" i="25"/>
  <c r="C31" i="25"/>
  <c r="H30" i="25"/>
  <c r="C30" i="25"/>
  <c r="H29" i="25"/>
  <c r="C29" i="25"/>
  <c r="K28" i="25"/>
  <c r="H28" i="25"/>
  <c r="F28" i="25"/>
  <c r="C28" i="25"/>
  <c r="K27" i="25"/>
  <c r="K300" i="25" s="1"/>
  <c r="H27" i="25"/>
  <c r="F27" i="25"/>
  <c r="F300" i="25" s="1"/>
  <c r="H26" i="25"/>
  <c r="C26" i="25"/>
  <c r="H25" i="25"/>
  <c r="C25" i="25"/>
  <c r="H24" i="25"/>
  <c r="C24" i="25"/>
  <c r="H23" i="25"/>
  <c r="C23" i="25"/>
  <c r="L22" i="25"/>
  <c r="L303" i="25" s="1"/>
  <c r="L302" i="25" s="1"/>
  <c r="K22" i="25"/>
  <c r="K303" i="25" s="1"/>
  <c r="K302" i="25" s="1"/>
  <c r="J22" i="25"/>
  <c r="J303" i="25" s="1"/>
  <c r="J302" i="25" s="1"/>
  <c r="I22" i="25"/>
  <c r="I303" i="25" s="1"/>
  <c r="I302" i="25" s="1"/>
  <c r="H22" i="25"/>
  <c r="H303" i="25" s="1"/>
  <c r="H302" i="25" s="1"/>
  <c r="G22" i="25"/>
  <c r="G303" i="25" s="1"/>
  <c r="G302" i="25" s="1"/>
  <c r="F22" i="25"/>
  <c r="F303" i="25" s="1"/>
  <c r="F302" i="25" s="1"/>
  <c r="E22" i="25"/>
  <c r="E303" i="25" s="1"/>
  <c r="E302" i="25" s="1"/>
  <c r="D22" i="25"/>
  <c r="D303" i="25" s="1"/>
  <c r="D302" i="25" s="1"/>
  <c r="L21" i="25"/>
  <c r="K21" i="25"/>
  <c r="J21" i="25"/>
  <c r="I21" i="25"/>
  <c r="H21" i="25" s="1"/>
  <c r="G21" i="25"/>
  <c r="F21" i="25"/>
  <c r="E21" i="25"/>
  <c r="D21" i="25"/>
  <c r="C21" i="25" s="1"/>
  <c r="C300" i="31" l="1"/>
  <c r="C298" i="31"/>
  <c r="C27" i="31"/>
  <c r="H44" i="31"/>
  <c r="C50" i="31"/>
  <c r="I298" i="31"/>
  <c r="C300" i="32"/>
  <c r="H22" i="31"/>
  <c r="H303" i="31" s="1"/>
  <c r="H302" i="31" s="1"/>
  <c r="J54" i="31"/>
  <c r="J53" i="31" s="1"/>
  <c r="J52" i="31" s="1"/>
  <c r="J51" i="31" s="1"/>
  <c r="J50" i="31" s="1"/>
  <c r="H300" i="32"/>
  <c r="H298" i="32"/>
  <c r="C22" i="32"/>
  <c r="C27" i="32"/>
  <c r="H44" i="32"/>
  <c r="C50" i="32"/>
  <c r="C295" i="32"/>
  <c r="C298" i="32" s="1"/>
  <c r="C300" i="30"/>
  <c r="H298" i="30"/>
  <c r="C298" i="30"/>
  <c r="I298" i="30"/>
  <c r="I300" i="30"/>
  <c r="H300" i="30" s="1"/>
  <c r="C22" i="30"/>
  <c r="C303" i="30" s="1"/>
  <c r="C302" i="30" s="1"/>
  <c r="H298" i="29"/>
  <c r="C22" i="29"/>
  <c r="C295" i="29"/>
  <c r="C298" i="29" s="1"/>
  <c r="I300" i="29"/>
  <c r="H300" i="29" s="1"/>
  <c r="H300" i="28"/>
  <c r="H298" i="28"/>
  <c r="C298" i="28"/>
  <c r="C22" i="28"/>
  <c r="C303" i="28" s="1"/>
  <c r="C302" i="28" s="1"/>
  <c r="C27" i="28"/>
  <c r="H44" i="28"/>
  <c r="I298" i="28"/>
  <c r="I303" i="28"/>
  <c r="I302" i="28" s="1"/>
  <c r="E300" i="27"/>
  <c r="E49" i="27"/>
  <c r="H74" i="27"/>
  <c r="J73" i="27"/>
  <c r="F300" i="27"/>
  <c r="K300" i="27"/>
  <c r="G300" i="27"/>
  <c r="L300" i="27"/>
  <c r="F298" i="27"/>
  <c r="L298" i="27"/>
  <c r="K21" i="27"/>
  <c r="H21" i="27" s="1"/>
  <c r="C22" i="27"/>
  <c r="C27" i="27"/>
  <c r="H27" i="27"/>
  <c r="C44" i="27"/>
  <c r="H44" i="27"/>
  <c r="I53" i="27"/>
  <c r="D66" i="27"/>
  <c r="J66" i="27"/>
  <c r="J52" i="27" s="1"/>
  <c r="J51" i="27" s="1"/>
  <c r="J50" i="27" s="1"/>
  <c r="D74" i="27"/>
  <c r="E298" i="27"/>
  <c r="G298" i="27"/>
  <c r="K298" i="27"/>
  <c r="I87" i="27"/>
  <c r="C295" i="27"/>
  <c r="H298" i="26"/>
  <c r="C22" i="26"/>
  <c r="C27" i="26"/>
  <c r="C295" i="26"/>
  <c r="C298" i="26" s="1"/>
  <c r="I300" i="26"/>
  <c r="H300" i="26" s="1"/>
  <c r="H298" i="25"/>
  <c r="C298" i="25"/>
  <c r="C22" i="25"/>
  <c r="C303" i="25" s="1"/>
  <c r="C302" i="25" s="1"/>
  <c r="C27" i="25"/>
  <c r="I298" i="25"/>
  <c r="I300" i="25"/>
  <c r="H300" i="25" s="1"/>
  <c r="H315" i="24"/>
  <c r="C315" i="24"/>
  <c r="H313" i="24"/>
  <c r="C313" i="24"/>
  <c r="H311" i="24"/>
  <c r="C311" i="24"/>
  <c r="H310" i="24"/>
  <c r="C310" i="24"/>
  <c r="H309" i="24"/>
  <c r="C309" i="24"/>
  <c r="H308" i="24"/>
  <c r="C308" i="24"/>
  <c r="H307" i="24"/>
  <c r="C307" i="24"/>
  <c r="H306" i="24"/>
  <c r="C306" i="24"/>
  <c r="L305" i="24"/>
  <c r="K305" i="24"/>
  <c r="J305" i="24"/>
  <c r="I305" i="24"/>
  <c r="H305" i="24"/>
  <c r="G305" i="24"/>
  <c r="F305" i="24"/>
  <c r="E305" i="24"/>
  <c r="D305" i="24"/>
  <c r="C305" i="24"/>
  <c r="H297" i="24"/>
  <c r="C297" i="24"/>
  <c r="H296" i="24"/>
  <c r="C296" i="24"/>
  <c r="L295" i="24"/>
  <c r="L298" i="24" s="1"/>
  <c r="K295" i="24"/>
  <c r="K298" i="24" s="1"/>
  <c r="J295" i="24"/>
  <c r="J298" i="24" s="1"/>
  <c r="I295" i="24"/>
  <c r="H295" i="24" s="1"/>
  <c r="G295" i="24"/>
  <c r="G298" i="24" s="1"/>
  <c r="F295" i="24"/>
  <c r="F298" i="24" s="1"/>
  <c r="E295" i="24"/>
  <c r="E298" i="24" s="1"/>
  <c r="D295" i="24"/>
  <c r="D298" i="24" s="1"/>
  <c r="C295" i="24"/>
  <c r="H294" i="24"/>
  <c r="C294" i="24"/>
  <c r="H293" i="24"/>
  <c r="C293" i="24"/>
  <c r="H292" i="24"/>
  <c r="C292" i="24"/>
  <c r="H291" i="24"/>
  <c r="C291" i="24"/>
  <c r="L290" i="24"/>
  <c r="K290" i="24"/>
  <c r="J290" i="24"/>
  <c r="I290" i="24"/>
  <c r="H290" i="24" s="1"/>
  <c r="G290" i="24"/>
  <c r="F290" i="24"/>
  <c r="E290" i="24"/>
  <c r="D290" i="24"/>
  <c r="C290" i="24"/>
  <c r="H289" i="24"/>
  <c r="C289" i="24"/>
  <c r="H288" i="24"/>
  <c r="C288" i="24"/>
  <c r="H287" i="24"/>
  <c r="C287" i="24"/>
  <c r="L286" i="24"/>
  <c r="K286" i="24"/>
  <c r="J286" i="24"/>
  <c r="I286" i="24"/>
  <c r="H286" i="24" s="1"/>
  <c r="G286" i="24"/>
  <c r="F286" i="24"/>
  <c r="E286" i="24"/>
  <c r="D286" i="24"/>
  <c r="C286" i="24"/>
  <c r="H285" i="24"/>
  <c r="C285" i="24"/>
  <c r="L284" i="24"/>
  <c r="K284" i="24"/>
  <c r="J284" i="24"/>
  <c r="I284" i="24"/>
  <c r="H284" i="24" s="1"/>
  <c r="G284" i="24"/>
  <c r="F284" i="24"/>
  <c r="E284" i="24"/>
  <c r="D284" i="24"/>
  <c r="C284" i="24"/>
  <c r="L283" i="24"/>
  <c r="K283" i="24"/>
  <c r="J283" i="24"/>
  <c r="I283" i="24"/>
  <c r="H283" i="24" s="1"/>
  <c r="G283" i="24"/>
  <c r="F283" i="24"/>
  <c r="E283" i="24"/>
  <c r="D283" i="24"/>
  <c r="C283" i="24"/>
  <c r="H282" i="24"/>
  <c r="C282" i="24"/>
  <c r="H281" i="24"/>
  <c r="C281" i="24"/>
  <c r="H280" i="24"/>
  <c r="C280" i="24"/>
  <c r="L279" i="24"/>
  <c r="K279" i="24"/>
  <c r="J279" i="24"/>
  <c r="I279" i="24"/>
  <c r="H279" i="24" s="1"/>
  <c r="G279" i="24"/>
  <c r="F279" i="24"/>
  <c r="E279" i="24"/>
  <c r="D279" i="24"/>
  <c r="C279" i="24"/>
  <c r="H278" i="24"/>
  <c r="C278" i="24"/>
  <c r="H277" i="24"/>
  <c r="C277" i="24"/>
  <c r="H276" i="24"/>
  <c r="C276" i="24"/>
  <c r="L275" i="24"/>
  <c r="K275" i="24"/>
  <c r="J275" i="24"/>
  <c r="I275" i="24"/>
  <c r="H275" i="24" s="1"/>
  <c r="G275" i="24"/>
  <c r="F275" i="24"/>
  <c r="E275" i="24"/>
  <c r="D275" i="24"/>
  <c r="C275" i="24"/>
  <c r="L274" i="24"/>
  <c r="K274" i="24"/>
  <c r="J274" i="24"/>
  <c r="I274" i="24"/>
  <c r="H274" i="24" s="1"/>
  <c r="G274" i="24"/>
  <c r="F274" i="24"/>
  <c r="E274" i="24"/>
  <c r="D274" i="24"/>
  <c r="C274" i="24"/>
  <c r="H273" i="24"/>
  <c r="C273" i="24"/>
  <c r="H272" i="24"/>
  <c r="C272" i="24"/>
  <c r="H271" i="24"/>
  <c r="C271" i="24"/>
  <c r="L270" i="24"/>
  <c r="K270" i="24"/>
  <c r="J270" i="24"/>
  <c r="I270" i="24"/>
  <c r="H270" i="24" s="1"/>
  <c r="G270" i="24"/>
  <c r="F270" i="24"/>
  <c r="E270" i="24"/>
  <c r="D270" i="24"/>
  <c r="C270" i="24"/>
  <c r="H269" i="24"/>
  <c r="C269" i="24"/>
  <c r="H268" i="24"/>
  <c r="C268" i="24"/>
  <c r="L267" i="24"/>
  <c r="K267" i="24"/>
  <c r="J267" i="24"/>
  <c r="I267" i="24"/>
  <c r="H267" i="24" s="1"/>
  <c r="G267" i="24"/>
  <c r="F267" i="24"/>
  <c r="E267" i="24"/>
  <c r="D267" i="24"/>
  <c r="C267" i="24"/>
  <c r="L266" i="24"/>
  <c r="K266" i="24"/>
  <c r="J266" i="24"/>
  <c r="I266" i="24"/>
  <c r="H266" i="24" s="1"/>
  <c r="G266" i="24"/>
  <c r="F266" i="24"/>
  <c r="E266" i="24"/>
  <c r="D266" i="24"/>
  <c r="C266" i="24"/>
  <c r="H265" i="24"/>
  <c r="C265" i="24"/>
  <c r="H264" i="24"/>
  <c r="C264" i="24"/>
  <c r="H263" i="24"/>
  <c r="C263" i="24"/>
  <c r="L262" i="24"/>
  <c r="K262" i="24"/>
  <c r="J262" i="24"/>
  <c r="I262" i="24"/>
  <c r="H262" i="24" s="1"/>
  <c r="G262" i="24"/>
  <c r="F262" i="24"/>
  <c r="E262" i="24"/>
  <c r="D262" i="24"/>
  <c r="C262" i="24"/>
  <c r="H261" i="24"/>
  <c r="C261" i="24"/>
  <c r="H260" i="24"/>
  <c r="C260" i="24"/>
  <c r="H259" i="24"/>
  <c r="C259" i="24"/>
  <c r="L258" i="24"/>
  <c r="K258" i="24"/>
  <c r="J258" i="24"/>
  <c r="I258" i="24"/>
  <c r="H258" i="24" s="1"/>
  <c r="G258" i="24"/>
  <c r="F258" i="24"/>
  <c r="E258" i="24"/>
  <c r="D258" i="24"/>
  <c r="C258" i="24"/>
  <c r="L257" i="24"/>
  <c r="K257" i="24"/>
  <c r="J257" i="24"/>
  <c r="I257" i="24"/>
  <c r="H257" i="24" s="1"/>
  <c r="G257" i="24"/>
  <c r="F257" i="24"/>
  <c r="E257" i="24"/>
  <c r="D257" i="24"/>
  <c r="C257" i="24"/>
  <c r="H256" i="24"/>
  <c r="C256" i="24"/>
  <c r="H255" i="24"/>
  <c r="C255" i="24"/>
  <c r="H254" i="24"/>
  <c r="C254" i="24"/>
  <c r="H253" i="24"/>
  <c r="C253" i="24"/>
  <c r="H252" i="24"/>
  <c r="C252" i="24"/>
  <c r="L251" i="24"/>
  <c r="K251" i="24"/>
  <c r="J251" i="24"/>
  <c r="I251" i="24"/>
  <c r="H251" i="24" s="1"/>
  <c r="G251" i="24"/>
  <c r="F251" i="24"/>
  <c r="E251" i="24"/>
  <c r="D251" i="24"/>
  <c r="C251" i="24"/>
  <c r="L250" i="24"/>
  <c r="K250" i="24"/>
  <c r="J250" i="24"/>
  <c r="I250" i="24"/>
  <c r="H250" i="24" s="1"/>
  <c r="G250" i="24"/>
  <c r="F250" i="24"/>
  <c r="E250" i="24"/>
  <c r="D250" i="24"/>
  <c r="C250" i="24"/>
  <c r="H249" i="24"/>
  <c r="C249" i="24"/>
  <c r="H248" i="24"/>
  <c r="C248" i="24"/>
  <c r="H247" i="24"/>
  <c r="C247" i="24"/>
  <c r="H246" i="24"/>
  <c r="C246" i="24"/>
  <c r="L245" i="24"/>
  <c r="K245" i="24"/>
  <c r="J245" i="24"/>
  <c r="I245" i="24"/>
  <c r="H245" i="24" s="1"/>
  <c r="G245" i="24"/>
  <c r="F245" i="24"/>
  <c r="E245" i="24"/>
  <c r="D245" i="24"/>
  <c r="C245" i="24"/>
  <c r="H244" i="24"/>
  <c r="C244" i="24"/>
  <c r="H243" i="24"/>
  <c r="C243" i="24"/>
  <c r="H242" i="24"/>
  <c r="C242" i="24"/>
  <c r="H241" i="24"/>
  <c r="C241" i="24"/>
  <c r="H240" i="24"/>
  <c r="C240" i="24"/>
  <c r="H239" i="24"/>
  <c r="C239" i="24"/>
  <c r="H238" i="24"/>
  <c r="C238" i="24"/>
  <c r="L237" i="24"/>
  <c r="K237" i="24"/>
  <c r="J237" i="24"/>
  <c r="I237" i="24"/>
  <c r="H237" i="24" s="1"/>
  <c r="G237" i="24"/>
  <c r="F237" i="24"/>
  <c r="E237" i="24"/>
  <c r="D237" i="24"/>
  <c r="C237" i="24"/>
  <c r="H236" i="24"/>
  <c r="C236" i="24"/>
  <c r="H235" i="24"/>
  <c r="C235" i="24"/>
  <c r="L234" i="24"/>
  <c r="K234" i="24"/>
  <c r="J234" i="24"/>
  <c r="I234" i="24"/>
  <c r="H234" i="24" s="1"/>
  <c r="G234" i="24"/>
  <c r="F234" i="24"/>
  <c r="E234" i="24"/>
  <c r="D234" i="24"/>
  <c r="C234" i="24"/>
  <c r="H233" i="24"/>
  <c r="C233" i="24"/>
  <c r="L232" i="24"/>
  <c r="K232" i="24"/>
  <c r="J232" i="24"/>
  <c r="I232" i="24"/>
  <c r="H232" i="24" s="1"/>
  <c r="G232" i="24"/>
  <c r="F232" i="24"/>
  <c r="E232" i="24"/>
  <c r="D232" i="24"/>
  <c r="C232" i="24"/>
  <c r="L231" i="24"/>
  <c r="K231" i="24"/>
  <c r="J231" i="24"/>
  <c r="I231" i="24"/>
  <c r="H231" i="24" s="1"/>
  <c r="G231" i="24"/>
  <c r="F231" i="24"/>
  <c r="E231" i="24"/>
  <c r="D231" i="24"/>
  <c r="C231" i="24"/>
  <c r="H230" i="24"/>
  <c r="C230" i="24"/>
  <c r="L229" i="24"/>
  <c r="K229" i="24"/>
  <c r="J229" i="24"/>
  <c r="I229" i="24"/>
  <c r="H229" i="24" s="1"/>
  <c r="G229" i="24"/>
  <c r="F229" i="24"/>
  <c r="E229" i="24"/>
  <c r="D229" i="24"/>
  <c r="C229" i="24"/>
  <c r="H228" i="24"/>
  <c r="C228" i="24"/>
  <c r="L227" i="24"/>
  <c r="K227" i="24"/>
  <c r="J227" i="24"/>
  <c r="I227" i="24"/>
  <c r="H227" i="24" s="1"/>
  <c r="G227" i="24"/>
  <c r="F227" i="24"/>
  <c r="E227" i="24"/>
  <c r="D227" i="24"/>
  <c r="C227" i="24"/>
  <c r="H226" i="24"/>
  <c r="C226" i="24"/>
  <c r="H225" i="24"/>
  <c r="C225" i="24"/>
  <c r="L224" i="24"/>
  <c r="K224" i="24"/>
  <c r="J224" i="24"/>
  <c r="I224" i="24"/>
  <c r="H224" i="24" s="1"/>
  <c r="G224" i="24"/>
  <c r="F224" i="24"/>
  <c r="E224" i="24"/>
  <c r="D224" i="24"/>
  <c r="C224" i="24"/>
  <c r="H223" i="24"/>
  <c r="C223" i="24"/>
  <c r="H222" i="24"/>
  <c r="C222" i="24"/>
  <c r="H221" i="24"/>
  <c r="C221" i="24"/>
  <c r="H220" i="24"/>
  <c r="C220" i="24"/>
  <c r="H219" i="24"/>
  <c r="C219" i="24"/>
  <c r="H218" i="24"/>
  <c r="C218" i="24"/>
  <c r="H217" i="24"/>
  <c r="C217" i="24"/>
  <c r="H216" i="24"/>
  <c r="C216" i="24"/>
  <c r="H215" i="24"/>
  <c r="C215" i="24"/>
  <c r="H214" i="24"/>
  <c r="C214" i="24"/>
  <c r="L213" i="24"/>
  <c r="K213" i="24"/>
  <c r="J213" i="24"/>
  <c r="I213" i="24"/>
  <c r="H213" i="24" s="1"/>
  <c r="G213" i="24"/>
  <c r="F213" i="24"/>
  <c r="E213" i="24"/>
  <c r="D213" i="24"/>
  <c r="C213" i="24"/>
  <c r="H212" i="24"/>
  <c r="C212" i="24"/>
  <c r="H211" i="24"/>
  <c r="C211" i="24"/>
  <c r="H210" i="24"/>
  <c r="C210" i="24"/>
  <c r="H209" i="24"/>
  <c r="C209" i="24"/>
  <c r="H208" i="24"/>
  <c r="C208" i="24"/>
  <c r="H207" i="24"/>
  <c r="C207" i="24"/>
  <c r="H206" i="24"/>
  <c r="C206" i="24"/>
  <c r="H205" i="24"/>
  <c r="C205" i="24"/>
  <c r="H204" i="24"/>
  <c r="C204" i="24"/>
  <c r="H203" i="24"/>
  <c r="C203" i="24"/>
  <c r="L202" i="24"/>
  <c r="K202" i="24"/>
  <c r="J202" i="24"/>
  <c r="I202" i="24"/>
  <c r="H202" i="24" s="1"/>
  <c r="G202" i="24"/>
  <c r="F202" i="24"/>
  <c r="E202" i="24"/>
  <c r="D202" i="24"/>
  <c r="C202" i="24"/>
  <c r="L201" i="24"/>
  <c r="K201" i="24"/>
  <c r="J201" i="24"/>
  <c r="I201" i="24"/>
  <c r="H201" i="24" s="1"/>
  <c r="G201" i="24"/>
  <c r="F201" i="24"/>
  <c r="E201" i="24"/>
  <c r="D201" i="24"/>
  <c r="C201" i="24"/>
  <c r="H200" i="24"/>
  <c r="C200" i="24"/>
  <c r="H199" i="24"/>
  <c r="C199" i="24"/>
  <c r="H198" i="24"/>
  <c r="C198" i="24"/>
  <c r="H197" i="24"/>
  <c r="C197" i="24"/>
  <c r="H196" i="24"/>
  <c r="C196" i="24"/>
  <c r="L195" i="24"/>
  <c r="K195" i="24"/>
  <c r="J195" i="24"/>
  <c r="I195" i="24"/>
  <c r="H195" i="24" s="1"/>
  <c r="G195" i="24"/>
  <c r="F195" i="24"/>
  <c r="E195" i="24"/>
  <c r="D195" i="24"/>
  <c r="C195" i="24"/>
  <c r="H194" i="24"/>
  <c r="C194" i="24"/>
  <c r="L193" i="24"/>
  <c r="K193" i="24"/>
  <c r="J193" i="24"/>
  <c r="I193" i="24"/>
  <c r="H193" i="24" s="1"/>
  <c r="G193" i="24"/>
  <c r="F193" i="24"/>
  <c r="E193" i="24"/>
  <c r="D193" i="24"/>
  <c r="C193" i="24"/>
  <c r="L192" i="24"/>
  <c r="K192" i="24"/>
  <c r="J192" i="24"/>
  <c r="I192" i="24"/>
  <c r="H192" i="24" s="1"/>
  <c r="G192" i="24"/>
  <c r="F192" i="24"/>
  <c r="E192" i="24"/>
  <c r="D192" i="24"/>
  <c r="C192" i="24" s="1"/>
  <c r="L191" i="24"/>
  <c r="K191" i="24"/>
  <c r="J191" i="24"/>
  <c r="I191" i="24"/>
  <c r="H191" i="24"/>
  <c r="G191" i="24"/>
  <c r="F191" i="24"/>
  <c r="E191" i="24"/>
  <c r="D191" i="24"/>
  <c r="C191" i="24" s="1"/>
  <c r="H190" i="24"/>
  <c r="C190" i="24"/>
  <c r="L189" i="24"/>
  <c r="K189" i="24"/>
  <c r="J189" i="24"/>
  <c r="I189" i="24"/>
  <c r="H189" i="24"/>
  <c r="G189" i="24"/>
  <c r="F189" i="24"/>
  <c r="E189" i="24"/>
  <c r="D189" i="24"/>
  <c r="C189" i="24" s="1"/>
  <c r="L188" i="24"/>
  <c r="K188" i="24"/>
  <c r="J188" i="24"/>
  <c r="I188" i="24"/>
  <c r="H188" i="24" s="1"/>
  <c r="G188" i="24"/>
  <c r="F188" i="24"/>
  <c r="E188" i="24"/>
  <c r="D188" i="24"/>
  <c r="C188" i="24"/>
  <c r="H187" i="24"/>
  <c r="C187" i="24"/>
  <c r="H186" i="24"/>
  <c r="C186" i="24"/>
  <c r="L185" i="24"/>
  <c r="K185" i="24"/>
  <c r="J185" i="24"/>
  <c r="I185" i="24"/>
  <c r="H185" i="24"/>
  <c r="G185" i="24"/>
  <c r="F185" i="24"/>
  <c r="E185" i="24"/>
  <c r="D185" i="24"/>
  <c r="C185" i="24"/>
  <c r="L184" i="24"/>
  <c r="K184" i="24"/>
  <c r="J184" i="24"/>
  <c r="I184" i="24"/>
  <c r="H184" i="24"/>
  <c r="G184" i="24"/>
  <c r="F184" i="24"/>
  <c r="E184" i="24"/>
  <c r="D184" i="24"/>
  <c r="C184" i="24" s="1"/>
  <c r="H183" i="24"/>
  <c r="C183" i="24"/>
  <c r="H182" i="24"/>
  <c r="C182" i="24"/>
  <c r="L181" i="24"/>
  <c r="K181" i="24"/>
  <c r="J181" i="24"/>
  <c r="I181" i="24"/>
  <c r="H181" i="24"/>
  <c r="G181" i="24"/>
  <c r="F181" i="24"/>
  <c r="E181" i="24"/>
  <c r="D181" i="24"/>
  <c r="C181" i="24" s="1"/>
  <c r="H180" i="24"/>
  <c r="C180" i="24"/>
  <c r="H179" i="24"/>
  <c r="C179" i="24"/>
  <c r="H178" i="24"/>
  <c r="C178" i="24"/>
  <c r="H177" i="24"/>
  <c r="C177" i="24"/>
  <c r="L176" i="24"/>
  <c r="K176" i="24"/>
  <c r="J176" i="24"/>
  <c r="I176" i="24"/>
  <c r="H176" i="24"/>
  <c r="G176" i="24"/>
  <c r="F176" i="24"/>
  <c r="E176" i="24"/>
  <c r="D176" i="24"/>
  <c r="C176" i="24" s="1"/>
  <c r="H175" i="24"/>
  <c r="C175" i="24"/>
  <c r="H174" i="24"/>
  <c r="C174" i="24"/>
  <c r="H173" i="24"/>
  <c r="C173" i="24"/>
  <c r="L172" i="24"/>
  <c r="K172" i="24"/>
  <c r="J172" i="24"/>
  <c r="I172" i="24"/>
  <c r="H172" i="24"/>
  <c r="G172" i="24"/>
  <c r="F172" i="24"/>
  <c r="E172" i="24"/>
  <c r="D172" i="24"/>
  <c r="C172" i="24" s="1"/>
  <c r="L171" i="24"/>
  <c r="K171" i="24"/>
  <c r="J171" i="24"/>
  <c r="I171" i="24"/>
  <c r="H171" i="24"/>
  <c r="G171" i="24"/>
  <c r="F171" i="24"/>
  <c r="E171" i="24"/>
  <c r="D171" i="24"/>
  <c r="C171" i="24"/>
  <c r="L170" i="24"/>
  <c r="K170" i="24"/>
  <c r="J170" i="24"/>
  <c r="I170" i="24"/>
  <c r="H170" i="24" s="1"/>
  <c r="G170" i="24"/>
  <c r="F170" i="24"/>
  <c r="E170" i="24"/>
  <c r="D170" i="24"/>
  <c r="C170" i="24"/>
  <c r="H169" i="24"/>
  <c r="C169" i="24"/>
  <c r="H168" i="24"/>
  <c r="C168" i="24"/>
  <c r="H167" i="24"/>
  <c r="C167" i="24"/>
  <c r="H166" i="24"/>
  <c r="C166" i="24"/>
  <c r="H165" i="24"/>
  <c r="C165" i="24"/>
  <c r="H164" i="24"/>
  <c r="C164" i="24"/>
  <c r="L163" i="24"/>
  <c r="K163" i="24"/>
  <c r="J163" i="24"/>
  <c r="I163" i="24"/>
  <c r="H163" i="24" s="1"/>
  <c r="G163" i="24"/>
  <c r="F163" i="24"/>
  <c r="E163" i="24"/>
  <c r="D163" i="24"/>
  <c r="C163" i="24"/>
  <c r="L162" i="24"/>
  <c r="K162" i="24"/>
  <c r="J162" i="24"/>
  <c r="I162" i="24"/>
  <c r="H162" i="24" s="1"/>
  <c r="G162" i="24"/>
  <c r="F162" i="24"/>
  <c r="E162" i="24"/>
  <c r="D162" i="24"/>
  <c r="C162" i="24"/>
  <c r="H161" i="24"/>
  <c r="C161" i="24"/>
  <c r="H160" i="24"/>
  <c r="C160" i="24"/>
  <c r="H159" i="24"/>
  <c r="C159" i="24"/>
  <c r="H158" i="24"/>
  <c r="C158" i="24"/>
  <c r="L157" i="24"/>
  <c r="K157" i="24"/>
  <c r="J157" i="24"/>
  <c r="I157" i="24"/>
  <c r="H157" i="24" s="1"/>
  <c r="G157" i="24"/>
  <c r="F157" i="24"/>
  <c r="E157" i="24"/>
  <c r="D157" i="24"/>
  <c r="C157" i="24"/>
  <c r="H156" i="24"/>
  <c r="C156" i="24"/>
  <c r="H155" i="24"/>
  <c r="C155" i="24"/>
  <c r="H154" i="24"/>
  <c r="C154" i="24"/>
  <c r="H153" i="24"/>
  <c r="C153" i="24"/>
  <c r="H152" i="24"/>
  <c r="C152" i="24"/>
  <c r="H151" i="24"/>
  <c r="C151" i="24"/>
  <c r="H150" i="24"/>
  <c r="C150" i="24"/>
  <c r="H149" i="24"/>
  <c r="C149" i="24"/>
  <c r="L148" i="24"/>
  <c r="K148" i="24"/>
  <c r="J148" i="24"/>
  <c r="I148" i="24"/>
  <c r="H148" i="24" s="1"/>
  <c r="G148" i="24"/>
  <c r="F148" i="24"/>
  <c r="E148" i="24"/>
  <c r="D148" i="24"/>
  <c r="C148" i="24"/>
  <c r="H147" i="24"/>
  <c r="C147" i="24"/>
  <c r="H146" i="24"/>
  <c r="C146" i="24"/>
  <c r="H145" i="24"/>
  <c r="C145" i="24"/>
  <c r="H144" i="24"/>
  <c r="C144" i="24"/>
  <c r="H143" i="24"/>
  <c r="C143" i="24"/>
  <c r="H142" i="24"/>
  <c r="C142" i="24"/>
  <c r="L141" i="24"/>
  <c r="K141" i="24"/>
  <c r="J141" i="24"/>
  <c r="I141" i="24"/>
  <c r="H141" i="24" s="1"/>
  <c r="G141" i="24"/>
  <c r="F141" i="24"/>
  <c r="E141" i="24"/>
  <c r="D141" i="24"/>
  <c r="C141" i="24"/>
  <c r="H140" i="24"/>
  <c r="C140" i="24"/>
  <c r="H139" i="24"/>
  <c r="C139" i="24"/>
  <c r="L138" i="24"/>
  <c r="K138" i="24"/>
  <c r="J138" i="24"/>
  <c r="I138" i="24"/>
  <c r="H138" i="24" s="1"/>
  <c r="G138" i="24"/>
  <c r="F138" i="24"/>
  <c r="E138" i="24"/>
  <c r="D138" i="24"/>
  <c r="C138" i="24"/>
  <c r="H137" i="24"/>
  <c r="C137" i="24"/>
  <c r="H136" i="24"/>
  <c r="C136" i="24"/>
  <c r="H135" i="24"/>
  <c r="C135" i="24"/>
  <c r="H134" i="24"/>
  <c r="C134" i="24"/>
  <c r="L133" i="24"/>
  <c r="K133" i="24"/>
  <c r="J133" i="24"/>
  <c r="I133" i="24"/>
  <c r="H133" i="24" s="1"/>
  <c r="G133" i="24"/>
  <c r="F133" i="24"/>
  <c r="E133" i="24"/>
  <c r="D133" i="24"/>
  <c r="C133" i="24"/>
  <c r="H132" i="24"/>
  <c r="C132" i="24"/>
  <c r="H131" i="24"/>
  <c r="C131" i="24"/>
  <c r="H130" i="24"/>
  <c r="C130" i="24"/>
  <c r="L129" i="24"/>
  <c r="K129" i="24"/>
  <c r="J129" i="24"/>
  <c r="I129" i="24"/>
  <c r="H129" i="24" s="1"/>
  <c r="G129" i="24"/>
  <c r="F129" i="24"/>
  <c r="E129" i="24"/>
  <c r="D129" i="24"/>
  <c r="C129" i="24"/>
  <c r="L128" i="24"/>
  <c r="K128" i="24"/>
  <c r="J128" i="24"/>
  <c r="I128" i="24"/>
  <c r="H128" i="24" s="1"/>
  <c r="G128" i="24"/>
  <c r="F128" i="24"/>
  <c r="E128" i="24"/>
  <c r="D128" i="24"/>
  <c r="C128" i="24" s="1"/>
  <c r="H127" i="24"/>
  <c r="C127" i="24"/>
  <c r="L126" i="24"/>
  <c r="K126" i="24"/>
  <c r="J126" i="24"/>
  <c r="I126" i="24"/>
  <c r="H126" i="24"/>
  <c r="G126" i="24"/>
  <c r="F126" i="24"/>
  <c r="E126" i="24"/>
  <c r="D126" i="24"/>
  <c r="C126" i="24"/>
  <c r="H125" i="24"/>
  <c r="C125" i="24"/>
  <c r="H124" i="24"/>
  <c r="C124" i="24"/>
  <c r="H123" i="24"/>
  <c r="C123" i="24"/>
  <c r="H122" i="24"/>
  <c r="C122" i="24"/>
  <c r="H121" i="24"/>
  <c r="C121" i="24"/>
  <c r="L120" i="24"/>
  <c r="K120" i="24"/>
  <c r="J120" i="24"/>
  <c r="I120" i="24"/>
  <c r="H120" i="24" s="1"/>
  <c r="G120" i="24"/>
  <c r="F120" i="24"/>
  <c r="E120" i="24"/>
  <c r="D120" i="24"/>
  <c r="C120" i="24"/>
  <c r="H119" i="24"/>
  <c r="C119" i="24"/>
  <c r="H118" i="24"/>
  <c r="C118" i="24"/>
  <c r="H117" i="24"/>
  <c r="C117" i="24"/>
  <c r="H116" i="24"/>
  <c r="C116" i="24"/>
  <c r="H115" i="24"/>
  <c r="C115" i="24"/>
  <c r="L114" i="24"/>
  <c r="K114" i="24"/>
  <c r="J114" i="24"/>
  <c r="I114" i="24"/>
  <c r="H114" i="24" s="1"/>
  <c r="G114" i="24"/>
  <c r="F114" i="24"/>
  <c r="E114" i="24"/>
  <c r="D114" i="24"/>
  <c r="C114" i="24"/>
  <c r="H113" i="24"/>
  <c r="C113" i="24"/>
  <c r="H112" i="24"/>
  <c r="C112" i="24"/>
  <c r="H111" i="24"/>
  <c r="C111" i="24"/>
  <c r="L110" i="24"/>
  <c r="K110" i="24"/>
  <c r="J110" i="24"/>
  <c r="I110" i="24"/>
  <c r="H110" i="24" s="1"/>
  <c r="G110" i="24"/>
  <c r="F110" i="24"/>
  <c r="E110" i="24"/>
  <c r="D110" i="24"/>
  <c r="C110" i="24"/>
  <c r="H109" i="24"/>
  <c r="C109" i="24"/>
  <c r="H108" i="24"/>
  <c r="C108" i="24"/>
  <c r="H107" i="24"/>
  <c r="C107" i="24"/>
  <c r="H106" i="24"/>
  <c r="C106" i="24"/>
  <c r="H105" i="24"/>
  <c r="C105" i="24"/>
  <c r="H104" i="24"/>
  <c r="C104" i="24"/>
  <c r="H103" i="24"/>
  <c r="C103" i="24"/>
  <c r="H102" i="24"/>
  <c r="C102" i="24"/>
  <c r="L101" i="24"/>
  <c r="K101" i="24"/>
  <c r="J101" i="24"/>
  <c r="I101" i="24"/>
  <c r="H101" i="24" s="1"/>
  <c r="G101" i="24"/>
  <c r="F101" i="24"/>
  <c r="E101" i="24"/>
  <c r="D101" i="24"/>
  <c r="C101" i="24"/>
  <c r="H100" i="24"/>
  <c r="C100" i="24"/>
  <c r="H99" i="24"/>
  <c r="C99" i="24"/>
  <c r="H98" i="24"/>
  <c r="C98" i="24"/>
  <c r="H97" i="24"/>
  <c r="C97" i="24"/>
  <c r="H96" i="24"/>
  <c r="C96" i="24"/>
  <c r="H95" i="24"/>
  <c r="C95" i="24"/>
  <c r="H94" i="24"/>
  <c r="C94" i="24"/>
  <c r="L93" i="24"/>
  <c r="K93" i="24"/>
  <c r="J93" i="24"/>
  <c r="I93" i="24"/>
  <c r="H93" i="24" s="1"/>
  <c r="G93" i="24"/>
  <c r="F93" i="24"/>
  <c r="E93" i="24"/>
  <c r="D93" i="24"/>
  <c r="C93" i="24"/>
  <c r="H92" i="24"/>
  <c r="C92" i="24"/>
  <c r="H91" i="24"/>
  <c r="C91" i="24"/>
  <c r="H90" i="24"/>
  <c r="C90" i="24"/>
  <c r="H89" i="24"/>
  <c r="C89" i="24"/>
  <c r="H88" i="24"/>
  <c r="C88" i="24"/>
  <c r="L87" i="24"/>
  <c r="K87" i="24"/>
  <c r="J87" i="24"/>
  <c r="I87" i="24"/>
  <c r="H87" i="24" s="1"/>
  <c r="G87" i="24"/>
  <c r="F87" i="24"/>
  <c r="E87" i="24"/>
  <c r="D87" i="24"/>
  <c r="C87" i="24"/>
  <c r="H86" i="24"/>
  <c r="C86" i="24"/>
  <c r="H85" i="24"/>
  <c r="C85" i="24"/>
  <c r="H84" i="24"/>
  <c r="C84" i="24"/>
  <c r="H83" i="24"/>
  <c r="C83" i="24"/>
  <c r="L82" i="24"/>
  <c r="K82" i="24"/>
  <c r="J82" i="24"/>
  <c r="I82" i="24"/>
  <c r="H82" i="24" s="1"/>
  <c r="G82" i="24"/>
  <c r="F82" i="24"/>
  <c r="E82" i="24"/>
  <c r="D82" i="24"/>
  <c r="C82" i="24"/>
  <c r="L81" i="24"/>
  <c r="K81" i="24"/>
  <c r="J81" i="24"/>
  <c r="I81" i="24"/>
  <c r="H81" i="24" s="1"/>
  <c r="G81" i="24"/>
  <c r="F81" i="24"/>
  <c r="E81" i="24"/>
  <c r="D81" i="24"/>
  <c r="C81" i="24"/>
  <c r="H80" i="24"/>
  <c r="C80" i="24"/>
  <c r="H79" i="24"/>
  <c r="C79" i="24"/>
  <c r="L78" i="24"/>
  <c r="K78" i="24"/>
  <c r="J78" i="24"/>
  <c r="I78" i="24"/>
  <c r="H78" i="24" s="1"/>
  <c r="G78" i="24"/>
  <c r="F78" i="24"/>
  <c r="E78" i="24"/>
  <c r="D78" i="24"/>
  <c r="C78" i="24"/>
  <c r="H77" i="24"/>
  <c r="C77" i="24"/>
  <c r="H76" i="24"/>
  <c r="C76" i="24"/>
  <c r="L75" i="24"/>
  <c r="K75" i="24"/>
  <c r="J75" i="24"/>
  <c r="I75" i="24"/>
  <c r="H75" i="24" s="1"/>
  <c r="G75" i="24"/>
  <c r="F75" i="24"/>
  <c r="E75" i="24"/>
  <c r="D75" i="24"/>
  <c r="C75" i="24"/>
  <c r="L74" i="24"/>
  <c r="K74" i="24"/>
  <c r="J74" i="24"/>
  <c r="I74" i="24"/>
  <c r="H74" i="24" s="1"/>
  <c r="G74" i="24"/>
  <c r="F74" i="24"/>
  <c r="E74" i="24"/>
  <c r="D74" i="24"/>
  <c r="C74" i="24"/>
  <c r="L73" i="24"/>
  <c r="K73" i="24"/>
  <c r="J73" i="24"/>
  <c r="I73" i="24"/>
  <c r="H73" i="24" s="1"/>
  <c r="G73" i="24"/>
  <c r="F73" i="24"/>
  <c r="E73" i="24"/>
  <c r="D73" i="24"/>
  <c r="C73" i="24"/>
  <c r="H72" i="24"/>
  <c r="C72" i="24"/>
  <c r="H71" i="24"/>
  <c r="C71" i="24"/>
  <c r="H70" i="24"/>
  <c r="C70" i="24"/>
  <c r="H69" i="24"/>
  <c r="C69" i="24"/>
  <c r="L68" i="24"/>
  <c r="K68" i="24"/>
  <c r="J68" i="24"/>
  <c r="I68" i="24"/>
  <c r="H68" i="24" s="1"/>
  <c r="G68" i="24"/>
  <c r="F68" i="24"/>
  <c r="E68" i="24"/>
  <c r="D68" i="24"/>
  <c r="C68" i="24"/>
  <c r="H67" i="24"/>
  <c r="C67" i="24"/>
  <c r="L66" i="24"/>
  <c r="K66" i="24"/>
  <c r="J66" i="24"/>
  <c r="I66" i="24"/>
  <c r="H66" i="24" s="1"/>
  <c r="G66" i="24"/>
  <c r="F66" i="24"/>
  <c r="E66" i="24"/>
  <c r="D66" i="24"/>
  <c r="C66" i="24"/>
  <c r="H65" i="24"/>
  <c r="C65" i="24"/>
  <c r="H64" i="24"/>
  <c r="C64" i="24"/>
  <c r="H63" i="24"/>
  <c r="C63" i="24"/>
  <c r="H62" i="24"/>
  <c r="C62" i="24"/>
  <c r="H61" i="24"/>
  <c r="C61" i="24"/>
  <c r="H60" i="24"/>
  <c r="C60" i="24"/>
  <c r="H59" i="24"/>
  <c r="C59" i="24"/>
  <c r="H58" i="24"/>
  <c r="C58" i="24"/>
  <c r="L57" i="24"/>
  <c r="K57" i="24"/>
  <c r="J57" i="24"/>
  <c r="I57" i="24"/>
  <c r="H57" i="24" s="1"/>
  <c r="G57" i="24"/>
  <c r="F57" i="24"/>
  <c r="E57" i="24"/>
  <c r="D57" i="24"/>
  <c r="C57" i="24"/>
  <c r="H56" i="24"/>
  <c r="C56" i="24"/>
  <c r="H55" i="24"/>
  <c r="C55" i="24"/>
  <c r="L54" i="24"/>
  <c r="K54" i="24"/>
  <c r="J54" i="24"/>
  <c r="I54" i="24"/>
  <c r="H54" i="24" s="1"/>
  <c r="G54" i="24"/>
  <c r="F54" i="24"/>
  <c r="E54" i="24"/>
  <c r="D54" i="24"/>
  <c r="C54" i="24"/>
  <c r="L53" i="24"/>
  <c r="K53" i="24"/>
  <c r="J53" i="24"/>
  <c r="I53" i="24"/>
  <c r="H53" i="24" s="1"/>
  <c r="G53" i="24"/>
  <c r="F53" i="24"/>
  <c r="E53" i="24"/>
  <c r="D53" i="24"/>
  <c r="C53" i="24"/>
  <c r="L52" i="24"/>
  <c r="K52" i="24"/>
  <c r="J52" i="24"/>
  <c r="I52" i="24"/>
  <c r="H52" i="24" s="1"/>
  <c r="G52" i="24"/>
  <c r="F52" i="24"/>
  <c r="E52" i="24"/>
  <c r="D52" i="24"/>
  <c r="C52" i="24"/>
  <c r="L51" i="24"/>
  <c r="K51" i="24"/>
  <c r="J51" i="24"/>
  <c r="I51" i="24"/>
  <c r="H51" i="24" s="1"/>
  <c r="G51" i="24"/>
  <c r="F51" i="24"/>
  <c r="E51" i="24"/>
  <c r="D51" i="24"/>
  <c r="C51" i="24"/>
  <c r="L50" i="24"/>
  <c r="K50" i="24"/>
  <c r="J50" i="24"/>
  <c r="J300" i="24" s="1"/>
  <c r="I50" i="24"/>
  <c r="H50" i="24" s="1"/>
  <c r="G50" i="24"/>
  <c r="F50" i="24"/>
  <c r="E50" i="24"/>
  <c r="E300" i="24" s="1"/>
  <c r="D50" i="24"/>
  <c r="D300" i="24" s="1"/>
  <c r="C50" i="24"/>
  <c r="L49" i="24"/>
  <c r="K49" i="24"/>
  <c r="J49" i="24"/>
  <c r="I49" i="24"/>
  <c r="H49" i="24" s="1"/>
  <c r="G49" i="24"/>
  <c r="F49" i="24"/>
  <c r="E49" i="24"/>
  <c r="D49" i="24"/>
  <c r="C49" i="24"/>
  <c r="H46" i="24"/>
  <c r="C46" i="24"/>
  <c r="H45" i="24"/>
  <c r="C45" i="24"/>
  <c r="L44" i="24"/>
  <c r="L300" i="24" s="1"/>
  <c r="H44" i="24"/>
  <c r="G44" i="24"/>
  <c r="G300" i="24" s="1"/>
  <c r="C44" i="24"/>
  <c r="H43" i="24"/>
  <c r="C43" i="24"/>
  <c r="I42" i="24"/>
  <c r="H42" i="24"/>
  <c r="D42" i="24"/>
  <c r="C42" i="24"/>
  <c r="H41" i="24"/>
  <c r="C41" i="24"/>
  <c r="H40" i="24"/>
  <c r="C40" i="24"/>
  <c r="H39" i="24"/>
  <c r="C39" i="24"/>
  <c r="H38" i="24"/>
  <c r="C38" i="24"/>
  <c r="K37" i="24"/>
  <c r="H37" i="24"/>
  <c r="F37" i="24"/>
  <c r="C37" i="24"/>
  <c r="H36" i="24"/>
  <c r="C36" i="24"/>
  <c r="H35" i="24"/>
  <c r="C35" i="24"/>
  <c r="K34" i="24"/>
  <c r="H34" i="24"/>
  <c r="F34" i="24"/>
  <c r="C34" i="24"/>
  <c r="H33" i="24"/>
  <c r="C33" i="24"/>
  <c r="K32" i="24"/>
  <c r="H32" i="24"/>
  <c r="F32" i="24"/>
  <c r="C32" i="24"/>
  <c r="H31" i="24"/>
  <c r="C31" i="24"/>
  <c r="H30" i="24"/>
  <c r="C30" i="24"/>
  <c r="H29" i="24"/>
  <c r="C29" i="24"/>
  <c r="K28" i="24"/>
  <c r="H28" i="24"/>
  <c r="F28" i="24"/>
  <c r="C28" i="24"/>
  <c r="K27" i="24"/>
  <c r="K300" i="24" s="1"/>
  <c r="H27" i="24"/>
  <c r="F27" i="24"/>
  <c r="F300" i="24" s="1"/>
  <c r="C27" i="24"/>
  <c r="H26" i="24"/>
  <c r="C26" i="24"/>
  <c r="J25" i="24"/>
  <c r="I25" i="24"/>
  <c r="H25" i="24" s="1"/>
  <c r="C25" i="24"/>
  <c r="H24" i="24"/>
  <c r="C24" i="24"/>
  <c r="H23" i="24"/>
  <c r="C23" i="24"/>
  <c r="L22" i="24"/>
  <c r="L303" i="24" s="1"/>
  <c r="L302" i="24" s="1"/>
  <c r="K22" i="24"/>
  <c r="K303" i="24" s="1"/>
  <c r="K302" i="24" s="1"/>
  <c r="J22" i="24"/>
  <c r="J303" i="24" s="1"/>
  <c r="J302" i="24" s="1"/>
  <c r="I22" i="24"/>
  <c r="H22" i="24" s="1"/>
  <c r="H303" i="24" s="1"/>
  <c r="H302" i="24" s="1"/>
  <c r="G22" i="24"/>
  <c r="G303" i="24" s="1"/>
  <c r="G302" i="24" s="1"/>
  <c r="F22" i="24"/>
  <c r="F303" i="24" s="1"/>
  <c r="F302" i="24" s="1"/>
  <c r="E22" i="24"/>
  <c r="E303" i="24" s="1"/>
  <c r="E302" i="24" s="1"/>
  <c r="D22" i="24"/>
  <c r="D303" i="24" s="1"/>
  <c r="D302" i="24" s="1"/>
  <c r="C22" i="24"/>
  <c r="C303" i="24" s="1"/>
  <c r="C302" i="24" s="1"/>
  <c r="L21" i="24"/>
  <c r="K21" i="24"/>
  <c r="J21" i="24"/>
  <c r="I21" i="24"/>
  <c r="H21" i="24" s="1"/>
  <c r="G21" i="24"/>
  <c r="F21" i="24"/>
  <c r="E21" i="24"/>
  <c r="D21" i="24"/>
  <c r="C21" i="24"/>
  <c r="H315" i="23"/>
  <c r="C315" i="23"/>
  <c r="H313" i="23"/>
  <c r="C313" i="23"/>
  <c r="H311" i="23"/>
  <c r="C311" i="23"/>
  <c r="H310" i="23"/>
  <c r="C310" i="23"/>
  <c r="H309" i="23"/>
  <c r="C309" i="23"/>
  <c r="H308" i="23"/>
  <c r="C308" i="23"/>
  <c r="H307" i="23"/>
  <c r="C307" i="23"/>
  <c r="H306" i="23"/>
  <c r="C306" i="23"/>
  <c r="L305" i="23"/>
  <c r="K305" i="23"/>
  <c r="J305" i="23"/>
  <c r="I305" i="23"/>
  <c r="H305" i="23"/>
  <c r="G305" i="23"/>
  <c r="F305" i="23"/>
  <c r="E305" i="23"/>
  <c r="D305" i="23"/>
  <c r="C305" i="23"/>
  <c r="H297" i="23"/>
  <c r="C297" i="23"/>
  <c r="H296" i="23"/>
  <c r="C296" i="23"/>
  <c r="L295" i="23"/>
  <c r="L298" i="23" s="1"/>
  <c r="K295" i="23"/>
  <c r="K298" i="23" s="1"/>
  <c r="J295" i="23"/>
  <c r="J298" i="23" s="1"/>
  <c r="I295" i="23"/>
  <c r="H295" i="23" s="1"/>
  <c r="G295" i="23"/>
  <c r="G298" i="23" s="1"/>
  <c r="F295" i="23"/>
  <c r="F298" i="23" s="1"/>
  <c r="E295" i="23"/>
  <c r="E298" i="23" s="1"/>
  <c r="D295" i="23"/>
  <c r="D298" i="23" s="1"/>
  <c r="C295" i="23"/>
  <c r="H294" i="23"/>
  <c r="C294" i="23"/>
  <c r="H293" i="23"/>
  <c r="C293" i="23"/>
  <c r="H292" i="23"/>
  <c r="C292" i="23"/>
  <c r="H291" i="23"/>
  <c r="C291" i="23"/>
  <c r="L290" i="23"/>
  <c r="K290" i="23"/>
  <c r="J290" i="23"/>
  <c r="I290" i="23"/>
  <c r="H290" i="23" s="1"/>
  <c r="G290" i="23"/>
  <c r="F290" i="23"/>
  <c r="E290" i="23"/>
  <c r="D290" i="23"/>
  <c r="C290" i="23"/>
  <c r="H289" i="23"/>
  <c r="C289" i="23"/>
  <c r="H288" i="23"/>
  <c r="C288" i="23"/>
  <c r="H287" i="23"/>
  <c r="C287" i="23"/>
  <c r="L286" i="23"/>
  <c r="K286" i="23"/>
  <c r="J286" i="23"/>
  <c r="I286" i="23"/>
  <c r="H286" i="23" s="1"/>
  <c r="G286" i="23"/>
  <c r="F286" i="23"/>
  <c r="E286" i="23"/>
  <c r="D286" i="23"/>
  <c r="C286" i="23"/>
  <c r="H285" i="23"/>
  <c r="C285" i="23"/>
  <c r="L284" i="23"/>
  <c r="K284" i="23"/>
  <c r="J284" i="23"/>
  <c r="I284" i="23"/>
  <c r="H284" i="23" s="1"/>
  <c r="G284" i="23"/>
  <c r="F284" i="23"/>
  <c r="E284" i="23"/>
  <c r="D284" i="23"/>
  <c r="C284" i="23"/>
  <c r="L283" i="23"/>
  <c r="K283" i="23"/>
  <c r="J283" i="23"/>
  <c r="I283" i="23"/>
  <c r="H283" i="23" s="1"/>
  <c r="G283" i="23"/>
  <c r="F283" i="23"/>
  <c r="E283" i="23"/>
  <c r="D283" i="23"/>
  <c r="C283" i="23"/>
  <c r="H282" i="23"/>
  <c r="C282" i="23"/>
  <c r="H281" i="23"/>
  <c r="C281" i="23"/>
  <c r="H280" i="23"/>
  <c r="C280" i="23"/>
  <c r="L279" i="23"/>
  <c r="K279" i="23"/>
  <c r="J279" i="23"/>
  <c r="I279" i="23"/>
  <c r="H279" i="23" s="1"/>
  <c r="G279" i="23"/>
  <c r="F279" i="23"/>
  <c r="E279" i="23"/>
  <c r="D279" i="23"/>
  <c r="C279" i="23"/>
  <c r="H278" i="23"/>
  <c r="C278" i="23"/>
  <c r="H277" i="23"/>
  <c r="C277" i="23"/>
  <c r="H276" i="23"/>
  <c r="C276" i="23"/>
  <c r="L275" i="23"/>
  <c r="K275" i="23"/>
  <c r="J275" i="23"/>
  <c r="I275" i="23"/>
  <c r="H275" i="23" s="1"/>
  <c r="G275" i="23"/>
  <c r="F275" i="23"/>
  <c r="E275" i="23"/>
  <c r="D275" i="23"/>
  <c r="C275" i="23"/>
  <c r="L274" i="23"/>
  <c r="K274" i="23"/>
  <c r="J274" i="23"/>
  <c r="I274" i="23"/>
  <c r="H274" i="23" s="1"/>
  <c r="G274" i="23"/>
  <c r="F274" i="23"/>
  <c r="E274" i="23"/>
  <c r="D274" i="23"/>
  <c r="C274" i="23"/>
  <c r="H273" i="23"/>
  <c r="C273" i="23"/>
  <c r="H272" i="23"/>
  <c r="C272" i="23"/>
  <c r="H271" i="23"/>
  <c r="C271" i="23"/>
  <c r="L270" i="23"/>
  <c r="K270" i="23"/>
  <c r="J270" i="23"/>
  <c r="I270" i="23"/>
  <c r="H270" i="23" s="1"/>
  <c r="G270" i="23"/>
  <c r="F270" i="23"/>
  <c r="E270" i="23"/>
  <c r="D270" i="23"/>
  <c r="C270" i="23"/>
  <c r="H269" i="23"/>
  <c r="C269" i="23"/>
  <c r="H268" i="23"/>
  <c r="C268" i="23"/>
  <c r="L267" i="23"/>
  <c r="K267" i="23"/>
  <c r="J267" i="23"/>
  <c r="I267" i="23"/>
  <c r="H267" i="23" s="1"/>
  <c r="G267" i="23"/>
  <c r="F267" i="23"/>
  <c r="E267" i="23"/>
  <c r="D267" i="23"/>
  <c r="C267" i="23"/>
  <c r="L266" i="23"/>
  <c r="K266" i="23"/>
  <c r="J266" i="23"/>
  <c r="I266" i="23"/>
  <c r="H266" i="23" s="1"/>
  <c r="G266" i="23"/>
  <c r="F266" i="23"/>
  <c r="E266" i="23"/>
  <c r="D266" i="23"/>
  <c r="C266" i="23"/>
  <c r="H265" i="23"/>
  <c r="C265" i="23"/>
  <c r="H264" i="23"/>
  <c r="C264" i="23"/>
  <c r="H263" i="23"/>
  <c r="C263" i="23"/>
  <c r="L262" i="23"/>
  <c r="K262" i="23"/>
  <c r="J262" i="23"/>
  <c r="I262" i="23"/>
  <c r="H262" i="23" s="1"/>
  <c r="G262" i="23"/>
  <c r="F262" i="23"/>
  <c r="E262" i="23"/>
  <c r="D262" i="23"/>
  <c r="C262" i="23"/>
  <c r="H261" i="23"/>
  <c r="C261" i="23"/>
  <c r="H260" i="23"/>
  <c r="C260" i="23"/>
  <c r="H259" i="23"/>
  <c r="C259" i="23"/>
  <c r="L258" i="23"/>
  <c r="K258" i="23"/>
  <c r="J258" i="23"/>
  <c r="I258" i="23"/>
  <c r="H258" i="23" s="1"/>
  <c r="G258" i="23"/>
  <c r="F258" i="23"/>
  <c r="E258" i="23"/>
  <c r="D258" i="23"/>
  <c r="C258" i="23"/>
  <c r="L257" i="23"/>
  <c r="K257" i="23"/>
  <c r="J257" i="23"/>
  <c r="I257" i="23"/>
  <c r="H257" i="23" s="1"/>
  <c r="G257" i="23"/>
  <c r="F257" i="23"/>
  <c r="E257" i="23"/>
  <c r="D257" i="23"/>
  <c r="C257" i="23" s="1"/>
  <c r="H256" i="23"/>
  <c r="C256" i="23"/>
  <c r="H255" i="23"/>
  <c r="C255" i="23"/>
  <c r="H254" i="23"/>
  <c r="C254" i="23"/>
  <c r="H253" i="23"/>
  <c r="C253" i="23"/>
  <c r="H252" i="23"/>
  <c r="C252" i="23"/>
  <c r="L251" i="23"/>
  <c r="K251" i="23"/>
  <c r="J251" i="23"/>
  <c r="I251" i="23"/>
  <c r="H251" i="23" s="1"/>
  <c r="G251" i="23"/>
  <c r="F251" i="23"/>
  <c r="E251" i="23"/>
  <c r="D251" i="23"/>
  <c r="C251" i="23"/>
  <c r="L250" i="23"/>
  <c r="K250" i="23"/>
  <c r="J250" i="23"/>
  <c r="I250" i="23"/>
  <c r="H250" i="23" s="1"/>
  <c r="G250" i="23"/>
  <c r="F250" i="23"/>
  <c r="E250" i="23"/>
  <c r="D250" i="23"/>
  <c r="C250" i="23"/>
  <c r="H249" i="23"/>
  <c r="C249" i="23"/>
  <c r="H248" i="23"/>
  <c r="C248" i="23"/>
  <c r="H247" i="23"/>
  <c r="C247" i="23"/>
  <c r="H246" i="23"/>
  <c r="C246" i="23"/>
  <c r="L245" i="23"/>
  <c r="K245" i="23"/>
  <c r="J245" i="23"/>
  <c r="I245" i="23"/>
  <c r="H245" i="23" s="1"/>
  <c r="G245" i="23"/>
  <c r="F245" i="23"/>
  <c r="E245" i="23"/>
  <c r="D245" i="23"/>
  <c r="C245" i="23"/>
  <c r="H244" i="23"/>
  <c r="C244" i="23"/>
  <c r="H243" i="23"/>
  <c r="C243" i="23"/>
  <c r="H242" i="23"/>
  <c r="C242" i="23"/>
  <c r="H241" i="23"/>
  <c r="C241" i="23"/>
  <c r="H240" i="23"/>
  <c r="C240" i="23"/>
  <c r="H239" i="23"/>
  <c r="C239" i="23"/>
  <c r="H238" i="23"/>
  <c r="C238" i="23"/>
  <c r="L237" i="23"/>
  <c r="K237" i="23"/>
  <c r="J237" i="23"/>
  <c r="I237" i="23"/>
  <c r="H237" i="23" s="1"/>
  <c r="G237" i="23"/>
  <c r="F237" i="23"/>
  <c r="E237" i="23"/>
  <c r="D237" i="23"/>
  <c r="C237" i="23"/>
  <c r="H236" i="23"/>
  <c r="C236" i="23"/>
  <c r="H235" i="23"/>
  <c r="C235" i="23"/>
  <c r="L234" i="23"/>
  <c r="K234" i="23"/>
  <c r="J234" i="23"/>
  <c r="I234" i="23"/>
  <c r="H234" i="23" s="1"/>
  <c r="G234" i="23"/>
  <c r="F234" i="23"/>
  <c r="E234" i="23"/>
  <c r="D234" i="23"/>
  <c r="C234" i="23"/>
  <c r="H233" i="23"/>
  <c r="C233" i="23"/>
  <c r="L232" i="23"/>
  <c r="K232" i="23"/>
  <c r="J232" i="23"/>
  <c r="I232" i="23"/>
  <c r="H232" i="23" s="1"/>
  <c r="G232" i="23"/>
  <c r="F232" i="23"/>
  <c r="E232" i="23"/>
  <c r="D232" i="23"/>
  <c r="C232" i="23"/>
  <c r="L231" i="23"/>
  <c r="K231" i="23"/>
  <c r="J231" i="23"/>
  <c r="I231" i="23"/>
  <c r="H231" i="23"/>
  <c r="G231" i="23"/>
  <c r="F231" i="23"/>
  <c r="E231" i="23"/>
  <c r="D231" i="23"/>
  <c r="C231" i="23" s="1"/>
  <c r="H230" i="23"/>
  <c r="C230" i="23"/>
  <c r="L229" i="23"/>
  <c r="K229" i="23"/>
  <c r="J229" i="23"/>
  <c r="I229" i="23"/>
  <c r="H229" i="23"/>
  <c r="G229" i="23"/>
  <c r="F229" i="23"/>
  <c r="E229" i="23"/>
  <c r="D229" i="23"/>
  <c r="C229" i="23" s="1"/>
  <c r="H228" i="23"/>
  <c r="C228" i="23"/>
  <c r="L227" i="23"/>
  <c r="K227" i="23"/>
  <c r="J227" i="23"/>
  <c r="I227" i="23"/>
  <c r="H227" i="23" s="1"/>
  <c r="G227" i="23"/>
  <c r="F227" i="23"/>
  <c r="E227" i="23"/>
  <c r="D227" i="23"/>
  <c r="C227" i="23" s="1"/>
  <c r="H226" i="23"/>
  <c r="C226" i="23"/>
  <c r="H225" i="23"/>
  <c r="C225" i="23"/>
  <c r="L224" i="23"/>
  <c r="K224" i="23"/>
  <c r="J224" i="23"/>
  <c r="I224" i="23"/>
  <c r="H224" i="23" s="1"/>
  <c r="G224" i="23"/>
  <c r="F224" i="23"/>
  <c r="E224" i="23"/>
  <c r="D224" i="23"/>
  <c r="C224" i="23"/>
  <c r="H223" i="23"/>
  <c r="C223" i="23"/>
  <c r="H222" i="23"/>
  <c r="C222" i="23"/>
  <c r="H221" i="23"/>
  <c r="C221" i="23"/>
  <c r="H220" i="23"/>
  <c r="C220" i="23"/>
  <c r="H219" i="23"/>
  <c r="C219" i="23"/>
  <c r="H218" i="23"/>
  <c r="C218" i="23"/>
  <c r="H217" i="23"/>
  <c r="C217" i="23"/>
  <c r="H216" i="23"/>
  <c r="C216" i="23"/>
  <c r="H215" i="23"/>
  <c r="C215" i="23"/>
  <c r="H214" i="23"/>
  <c r="C214" i="23"/>
  <c r="L213" i="23"/>
  <c r="K213" i="23"/>
  <c r="J213" i="23"/>
  <c r="I213" i="23"/>
  <c r="H213" i="23" s="1"/>
  <c r="G213" i="23"/>
  <c r="F213" i="23"/>
  <c r="E213" i="23"/>
  <c r="D213" i="23"/>
  <c r="C213" i="23"/>
  <c r="H212" i="23"/>
  <c r="C212" i="23"/>
  <c r="H211" i="23"/>
  <c r="C211" i="23"/>
  <c r="H210" i="23"/>
  <c r="C210" i="23"/>
  <c r="H209" i="23"/>
  <c r="C209" i="23"/>
  <c r="H208" i="23"/>
  <c r="C208" i="23"/>
  <c r="H207" i="23"/>
  <c r="C207" i="23"/>
  <c r="H206" i="23"/>
  <c r="C206" i="23"/>
  <c r="H205" i="23"/>
  <c r="C205" i="23"/>
  <c r="H204" i="23"/>
  <c r="C204" i="23"/>
  <c r="H203" i="23"/>
  <c r="C203" i="23"/>
  <c r="L202" i="23"/>
  <c r="K202" i="23"/>
  <c r="J202" i="23"/>
  <c r="I202" i="23"/>
  <c r="H202" i="23" s="1"/>
  <c r="G202" i="23"/>
  <c r="F202" i="23"/>
  <c r="E202" i="23"/>
  <c r="D202" i="23"/>
  <c r="C202" i="23"/>
  <c r="L201" i="23"/>
  <c r="K201" i="23"/>
  <c r="J201" i="23"/>
  <c r="I201" i="23"/>
  <c r="H201" i="23" s="1"/>
  <c r="G201" i="23"/>
  <c r="F201" i="23"/>
  <c r="E201" i="23"/>
  <c r="D201" i="23"/>
  <c r="C201" i="23"/>
  <c r="H200" i="23"/>
  <c r="C200" i="23"/>
  <c r="H199" i="23"/>
  <c r="C199" i="23"/>
  <c r="H198" i="23"/>
  <c r="C198" i="23"/>
  <c r="H197" i="23"/>
  <c r="C197" i="23"/>
  <c r="H196" i="23"/>
  <c r="C196" i="23"/>
  <c r="L195" i="23"/>
  <c r="K195" i="23"/>
  <c r="J195" i="23"/>
  <c r="I195" i="23"/>
  <c r="H195" i="23" s="1"/>
  <c r="G195" i="23"/>
  <c r="F195" i="23"/>
  <c r="E195" i="23"/>
  <c r="D195" i="23"/>
  <c r="C195" i="23"/>
  <c r="H194" i="23"/>
  <c r="C194" i="23"/>
  <c r="L193" i="23"/>
  <c r="K193" i="23"/>
  <c r="J193" i="23"/>
  <c r="I193" i="23"/>
  <c r="H193" i="23" s="1"/>
  <c r="G193" i="23"/>
  <c r="F193" i="23"/>
  <c r="E193" i="23"/>
  <c r="D193" i="23"/>
  <c r="C193" i="23"/>
  <c r="L192" i="23"/>
  <c r="K192" i="23"/>
  <c r="J192" i="23"/>
  <c r="I192" i="23"/>
  <c r="H192" i="23" s="1"/>
  <c r="G192" i="23"/>
  <c r="F192" i="23"/>
  <c r="E192" i="23"/>
  <c r="D192" i="23"/>
  <c r="C192" i="23"/>
  <c r="L191" i="23"/>
  <c r="K191" i="23"/>
  <c r="J191" i="23"/>
  <c r="I191" i="23"/>
  <c r="H191" i="23" s="1"/>
  <c r="G191" i="23"/>
  <c r="F191" i="23"/>
  <c r="E191" i="23"/>
  <c r="D191" i="23"/>
  <c r="C191" i="23" s="1"/>
  <c r="H190" i="23"/>
  <c r="C190" i="23"/>
  <c r="L189" i="23"/>
  <c r="K189" i="23"/>
  <c r="J189" i="23"/>
  <c r="I189" i="23"/>
  <c r="H189" i="23"/>
  <c r="G189" i="23"/>
  <c r="F189" i="23"/>
  <c r="E189" i="23"/>
  <c r="D189" i="23"/>
  <c r="C189" i="23" s="1"/>
  <c r="L188" i="23"/>
  <c r="K188" i="23"/>
  <c r="J188" i="23"/>
  <c r="I188" i="23"/>
  <c r="H188" i="23"/>
  <c r="G188" i="23"/>
  <c r="F188" i="23"/>
  <c r="E188" i="23"/>
  <c r="D188" i="23"/>
  <c r="C188" i="23" s="1"/>
  <c r="H187" i="23"/>
  <c r="C187" i="23"/>
  <c r="H186" i="23"/>
  <c r="C186" i="23"/>
  <c r="L185" i="23"/>
  <c r="K185" i="23"/>
  <c r="J185" i="23"/>
  <c r="I185" i="23"/>
  <c r="H185" i="23"/>
  <c r="G185" i="23"/>
  <c r="F185" i="23"/>
  <c r="E185" i="23"/>
  <c r="D185" i="23"/>
  <c r="C185" i="23" s="1"/>
  <c r="L184" i="23"/>
  <c r="K184" i="23"/>
  <c r="J184" i="23"/>
  <c r="I184" i="23"/>
  <c r="H184" i="23"/>
  <c r="G184" i="23"/>
  <c r="F184" i="23"/>
  <c r="E184" i="23"/>
  <c r="D184" i="23"/>
  <c r="C184" i="23" s="1"/>
  <c r="H183" i="23"/>
  <c r="C183" i="23"/>
  <c r="H182" i="23"/>
  <c r="C182" i="23"/>
  <c r="L181" i="23"/>
  <c r="K181" i="23"/>
  <c r="J181" i="23"/>
  <c r="I181" i="23"/>
  <c r="H181" i="23"/>
  <c r="G181" i="23"/>
  <c r="F181" i="23"/>
  <c r="E181" i="23"/>
  <c r="D181" i="23"/>
  <c r="C181" i="23" s="1"/>
  <c r="H180" i="23"/>
  <c r="C180" i="23"/>
  <c r="H179" i="23"/>
  <c r="C179" i="23"/>
  <c r="H178" i="23"/>
  <c r="C178" i="23"/>
  <c r="H177" i="23"/>
  <c r="C177" i="23"/>
  <c r="L176" i="23"/>
  <c r="K176" i="23"/>
  <c r="J176" i="23"/>
  <c r="I176" i="23"/>
  <c r="H176" i="23"/>
  <c r="G176" i="23"/>
  <c r="F176" i="23"/>
  <c r="E176" i="23"/>
  <c r="D176" i="23"/>
  <c r="C176" i="23" s="1"/>
  <c r="H175" i="23"/>
  <c r="C175" i="23"/>
  <c r="H174" i="23"/>
  <c r="C174" i="23"/>
  <c r="H173" i="23"/>
  <c r="C173" i="23"/>
  <c r="L172" i="23"/>
  <c r="K172" i="23"/>
  <c r="J172" i="23"/>
  <c r="I172" i="23"/>
  <c r="H172" i="23"/>
  <c r="G172" i="23"/>
  <c r="F172" i="23"/>
  <c r="E172" i="23"/>
  <c r="D172" i="23"/>
  <c r="C172" i="23" s="1"/>
  <c r="L171" i="23"/>
  <c r="K171" i="23"/>
  <c r="J171" i="23"/>
  <c r="I171" i="23"/>
  <c r="H171" i="23"/>
  <c r="G171" i="23"/>
  <c r="F171" i="23"/>
  <c r="E171" i="23"/>
  <c r="D171" i="23"/>
  <c r="C171" i="23"/>
  <c r="L170" i="23"/>
  <c r="K170" i="23"/>
  <c r="J170" i="23"/>
  <c r="I170" i="23"/>
  <c r="H170" i="23" s="1"/>
  <c r="G170" i="23"/>
  <c r="F170" i="23"/>
  <c r="E170" i="23"/>
  <c r="D170" i="23"/>
  <c r="C170" i="23"/>
  <c r="H169" i="23"/>
  <c r="C169" i="23"/>
  <c r="H168" i="23"/>
  <c r="C168" i="23"/>
  <c r="H167" i="23"/>
  <c r="C167" i="23"/>
  <c r="H166" i="23"/>
  <c r="C166" i="23"/>
  <c r="H165" i="23"/>
  <c r="C165" i="23"/>
  <c r="H164" i="23"/>
  <c r="C164" i="23"/>
  <c r="L163" i="23"/>
  <c r="K163" i="23"/>
  <c r="J163" i="23"/>
  <c r="I163" i="23"/>
  <c r="H163" i="23" s="1"/>
  <c r="G163" i="23"/>
  <c r="F163" i="23"/>
  <c r="E163" i="23"/>
  <c r="D163" i="23"/>
  <c r="C163" i="23"/>
  <c r="L162" i="23"/>
  <c r="K162" i="23"/>
  <c r="J162" i="23"/>
  <c r="I162" i="23"/>
  <c r="H162" i="23" s="1"/>
  <c r="G162" i="23"/>
  <c r="F162" i="23"/>
  <c r="E162" i="23"/>
  <c r="D162" i="23"/>
  <c r="C162" i="23"/>
  <c r="H161" i="23"/>
  <c r="C161" i="23"/>
  <c r="H160" i="23"/>
  <c r="C160" i="23"/>
  <c r="H159" i="23"/>
  <c r="C159" i="23"/>
  <c r="H158" i="23"/>
  <c r="C158" i="23"/>
  <c r="L157" i="23"/>
  <c r="K157" i="23"/>
  <c r="J157" i="23"/>
  <c r="I157" i="23"/>
  <c r="H157" i="23" s="1"/>
  <c r="G157" i="23"/>
  <c r="F157" i="23"/>
  <c r="E157" i="23"/>
  <c r="D157" i="23"/>
  <c r="C157" i="23"/>
  <c r="H156" i="23"/>
  <c r="C156" i="23"/>
  <c r="H155" i="23"/>
  <c r="C155" i="23"/>
  <c r="H154" i="23"/>
  <c r="C154" i="23"/>
  <c r="H153" i="23"/>
  <c r="C153" i="23"/>
  <c r="H152" i="23"/>
  <c r="C152" i="23"/>
  <c r="H151" i="23"/>
  <c r="C151" i="23"/>
  <c r="H150" i="23"/>
  <c r="C150" i="23"/>
  <c r="H149" i="23"/>
  <c r="C149" i="23"/>
  <c r="L148" i="23"/>
  <c r="K148" i="23"/>
  <c r="J148" i="23"/>
  <c r="I148" i="23"/>
  <c r="H148" i="23" s="1"/>
  <c r="G148" i="23"/>
  <c r="F148" i="23"/>
  <c r="E148" i="23"/>
  <c r="D148" i="23"/>
  <c r="C148" i="23"/>
  <c r="H147" i="23"/>
  <c r="C147" i="23"/>
  <c r="H146" i="23"/>
  <c r="C146" i="23"/>
  <c r="H145" i="23"/>
  <c r="C145" i="23"/>
  <c r="H144" i="23"/>
  <c r="C144" i="23"/>
  <c r="H143" i="23"/>
  <c r="C143" i="23"/>
  <c r="H142" i="23"/>
  <c r="C142" i="23"/>
  <c r="L141" i="23"/>
  <c r="K141" i="23"/>
  <c r="J141" i="23"/>
  <c r="I141" i="23"/>
  <c r="H141" i="23" s="1"/>
  <c r="G141" i="23"/>
  <c r="F141" i="23"/>
  <c r="E141" i="23"/>
  <c r="D141" i="23"/>
  <c r="C141" i="23"/>
  <c r="H140" i="23"/>
  <c r="C140" i="23"/>
  <c r="H139" i="23"/>
  <c r="C139" i="23"/>
  <c r="L138" i="23"/>
  <c r="K138" i="23"/>
  <c r="J138" i="23"/>
  <c r="I138" i="23"/>
  <c r="H138" i="23" s="1"/>
  <c r="G138" i="23"/>
  <c r="F138" i="23"/>
  <c r="E138" i="23"/>
  <c r="D138" i="23"/>
  <c r="C138" i="23"/>
  <c r="H137" i="23"/>
  <c r="C137" i="23"/>
  <c r="H136" i="23"/>
  <c r="C136" i="23"/>
  <c r="H135" i="23"/>
  <c r="C135" i="23"/>
  <c r="H134" i="23"/>
  <c r="C134" i="23"/>
  <c r="L133" i="23"/>
  <c r="K133" i="23"/>
  <c r="J133" i="23"/>
  <c r="I133" i="23"/>
  <c r="H133" i="23" s="1"/>
  <c r="G133" i="23"/>
  <c r="F133" i="23"/>
  <c r="E133" i="23"/>
  <c r="D133" i="23"/>
  <c r="C133" i="23"/>
  <c r="H132" i="23"/>
  <c r="C132" i="23"/>
  <c r="H131" i="23"/>
  <c r="C131" i="23"/>
  <c r="H130" i="23"/>
  <c r="C130" i="23"/>
  <c r="L129" i="23"/>
  <c r="K129" i="23"/>
  <c r="J129" i="23"/>
  <c r="I129" i="23"/>
  <c r="H129" i="23" s="1"/>
  <c r="G129" i="23"/>
  <c r="F129" i="23"/>
  <c r="E129" i="23"/>
  <c r="D129" i="23"/>
  <c r="C129" i="23"/>
  <c r="L128" i="23"/>
  <c r="K128" i="23"/>
  <c r="J128" i="23"/>
  <c r="I128" i="23"/>
  <c r="H128" i="23" s="1"/>
  <c r="G128" i="23"/>
  <c r="F128" i="23"/>
  <c r="E128" i="23"/>
  <c r="D128" i="23"/>
  <c r="C128" i="23"/>
  <c r="H127" i="23"/>
  <c r="C127" i="23"/>
  <c r="L126" i="23"/>
  <c r="K126" i="23"/>
  <c r="J126" i="23"/>
  <c r="I126" i="23"/>
  <c r="H126" i="23"/>
  <c r="G126" i="23"/>
  <c r="F126" i="23"/>
  <c r="E126" i="23"/>
  <c r="D126" i="23"/>
  <c r="C126" i="23"/>
  <c r="H125" i="23"/>
  <c r="C125" i="23"/>
  <c r="H124" i="23"/>
  <c r="C124" i="23"/>
  <c r="H123" i="23"/>
  <c r="C123" i="23"/>
  <c r="H122" i="23"/>
  <c r="C122" i="23"/>
  <c r="H121" i="23"/>
  <c r="C121" i="23"/>
  <c r="L120" i="23"/>
  <c r="K120" i="23"/>
  <c r="J120" i="23"/>
  <c r="I120" i="23"/>
  <c r="H120" i="23" s="1"/>
  <c r="G120" i="23"/>
  <c r="F120" i="23"/>
  <c r="E120" i="23"/>
  <c r="D120" i="23"/>
  <c r="C120" i="23"/>
  <c r="H119" i="23"/>
  <c r="C119" i="23"/>
  <c r="H118" i="23"/>
  <c r="C118" i="23"/>
  <c r="H117" i="23"/>
  <c r="C117" i="23"/>
  <c r="H116" i="23"/>
  <c r="C116" i="23"/>
  <c r="H115" i="23"/>
  <c r="C115" i="23"/>
  <c r="L114" i="23"/>
  <c r="K114" i="23"/>
  <c r="J114" i="23"/>
  <c r="I114" i="23"/>
  <c r="H114" i="23" s="1"/>
  <c r="G114" i="23"/>
  <c r="F114" i="23"/>
  <c r="E114" i="23"/>
  <c r="D114" i="23"/>
  <c r="C114" i="23"/>
  <c r="H113" i="23"/>
  <c r="C113" i="23"/>
  <c r="H112" i="23"/>
  <c r="C112" i="23"/>
  <c r="H111" i="23"/>
  <c r="C111" i="23"/>
  <c r="L110" i="23"/>
  <c r="K110" i="23"/>
  <c r="J110" i="23"/>
  <c r="I110" i="23"/>
  <c r="H110" i="23" s="1"/>
  <c r="G110" i="23"/>
  <c r="F110" i="23"/>
  <c r="E110" i="23"/>
  <c r="D110" i="23"/>
  <c r="C110" i="23"/>
  <c r="H109" i="23"/>
  <c r="C109" i="23"/>
  <c r="H108" i="23"/>
  <c r="C108" i="23"/>
  <c r="H107" i="23"/>
  <c r="C107" i="23"/>
  <c r="H106" i="23"/>
  <c r="C106" i="23"/>
  <c r="H105" i="23"/>
  <c r="C105" i="23"/>
  <c r="H104" i="23"/>
  <c r="C104" i="23"/>
  <c r="H103" i="23"/>
  <c r="C103" i="23"/>
  <c r="H102" i="23"/>
  <c r="C102" i="23"/>
  <c r="L101" i="23"/>
  <c r="K101" i="23"/>
  <c r="J101" i="23"/>
  <c r="I101" i="23"/>
  <c r="H101" i="23" s="1"/>
  <c r="G101" i="23"/>
  <c r="F101" i="23"/>
  <c r="E101" i="23"/>
  <c r="D101" i="23"/>
  <c r="C101" i="23"/>
  <c r="H100" i="23"/>
  <c r="C100" i="23"/>
  <c r="H99" i="23"/>
  <c r="C99" i="23"/>
  <c r="H98" i="23"/>
  <c r="C98" i="23"/>
  <c r="H97" i="23"/>
  <c r="C97" i="23"/>
  <c r="H96" i="23"/>
  <c r="C96" i="23"/>
  <c r="H95" i="23"/>
  <c r="C95" i="23"/>
  <c r="H94" i="23"/>
  <c r="C94" i="23"/>
  <c r="L93" i="23"/>
  <c r="K93" i="23"/>
  <c r="J93" i="23"/>
  <c r="I93" i="23"/>
  <c r="H93" i="23" s="1"/>
  <c r="G93" i="23"/>
  <c r="F93" i="23"/>
  <c r="E93" i="23"/>
  <c r="D93" i="23"/>
  <c r="C93" i="23"/>
  <c r="H92" i="23"/>
  <c r="C92" i="23"/>
  <c r="H91" i="23"/>
  <c r="C91" i="23"/>
  <c r="H90" i="23"/>
  <c r="C90" i="23"/>
  <c r="H89" i="23"/>
  <c r="C89" i="23"/>
  <c r="H88" i="23"/>
  <c r="C88" i="23"/>
  <c r="L87" i="23"/>
  <c r="K87" i="23"/>
  <c r="J87" i="23"/>
  <c r="I87" i="23"/>
  <c r="H87" i="23" s="1"/>
  <c r="G87" i="23"/>
  <c r="F87" i="23"/>
  <c r="E87" i="23"/>
  <c r="D87" i="23"/>
  <c r="C87" i="23"/>
  <c r="H86" i="23"/>
  <c r="C86" i="23"/>
  <c r="H85" i="23"/>
  <c r="C85" i="23"/>
  <c r="H84" i="23"/>
  <c r="C84" i="23"/>
  <c r="H83" i="23"/>
  <c r="C83" i="23"/>
  <c r="L82" i="23"/>
  <c r="K82" i="23"/>
  <c r="J82" i="23"/>
  <c r="I82" i="23"/>
  <c r="H82" i="23" s="1"/>
  <c r="G82" i="23"/>
  <c r="F82" i="23"/>
  <c r="E82" i="23"/>
  <c r="D82" i="23"/>
  <c r="C82" i="23"/>
  <c r="L81" i="23"/>
  <c r="K81" i="23"/>
  <c r="J81" i="23"/>
  <c r="I81" i="23"/>
  <c r="H81" i="23" s="1"/>
  <c r="G81" i="23"/>
  <c r="F81" i="23"/>
  <c r="E81" i="23"/>
  <c r="D81" i="23"/>
  <c r="C81" i="23"/>
  <c r="H80" i="23"/>
  <c r="C80" i="23"/>
  <c r="H79" i="23"/>
  <c r="C79" i="23"/>
  <c r="L78" i="23"/>
  <c r="K78" i="23"/>
  <c r="J78" i="23"/>
  <c r="I78" i="23"/>
  <c r="H78" i="23" s="1"/>
  <c r="G78" i="23"/>
  <c r="F78" i="23"/>
  <c r="E78" i="23"/>
  <c r="D78" i="23"/>
  <c r="C78" i="23"/>
  <c r="H77" i="23"/>
  <c r="C77" i="23"/>
  <c r="H76" i="23"/>
  <c r="C76" i="23"/>
  <c r="L75" i="23"/>
  <c r="K75" i="23"/>
  <c r="J75" i="23"/>
  <c r="I75" i="23"/>
  <c r="H75" i="23" s="1"/>
  <c r="G75" i="23"/>
  <c r="F75" i="23"/>
  <c r="E75" i="23"/>
  <c r="D75" i="23"/>
  <c r="C75" i="23"/>
  <c r="L74" i="23"/>
  <c r="K74" i="23"/>
  <c r="J74" i="23"/>
  <c r="I74" i="23"/>
  <c r="H74" i="23" s="1"/>
  <c r="G74" i="23"/>
  <c r="F74" i="23"/>
  <c r="E74" i="23"/>
  <c r="D74" i="23"/>
  <c r="C74" i="23"/>
  <c r="L73" i="23"/>
  <c r="K73" i="23"/>
  <c r="J73" i="23"/>
  <c r="I73" i="23"/>
  <c r="H73" i="23" s="1"/>
  <c r="G73" i="23"/>
  <c r="F73" i="23"/>
  <c r="E73" i="23"/>
  <c r="D73" i="23"/>
  <c r="C73" i="23"/>
  <c r="H72" i="23"/>
  <c r="C72" i="23"/>
  <c r="H71" i="23"/>
  <c r="C71" i="23"/>
  <c r="H70" i="23"/>
  <c r="C70" i="23"/>
  <c r="H69" i="23"/>
  <c r="C69" i="23"/>
  <c r="L68" i="23"/>
  <c r="K68" i="23"/>
  <c r="J68" i="23"/>
  <c r="I68" i="23"/>
  <c r="H68" i="23"/>
  <c r="G68" i="23"/>
  <c r="F68" i="23"/>
  <c r="E68" i="23"/>
  <c r="D68" i="23"/>
  <c r="C68" i="23" s="1"/>
  <c r="H67" i="23"/>
  <c r="C67" i="23"/>
  <c r="L66" i="23"/>
  <c r="K66" i="23"/>
  <c r="J66" i="23"/>
  <c r="I66" i="23"/>
  <c r="H66" i="23" s="1"/>
  <c r="G66" i="23"/>
  <c r="F66" i="23"/>
  <c r="E66" i="23"/>
  <c r="D66" i="23"/>
  <c r="C66" i="23"/>
  <c r="H65" i="23"/>
  <c r="C65" i="23"/>
  <c r="H64" i="23"/>
  <c r="C64" i="23"/>
  <c r="H63" i="23"/>
  <c r="C63" i="23"/>
  <c r="H62" i="23"/>
  <c r="C62" i="23"/>
  <c r="H61" i="23"/>
  <c r="C61" i="23"/>
  <c r="H60" i="23"/>
  <c r="C60" i="23"/>
  <c r="H59" i="23"/>
  <c r="C59" i="23"/>
  <c r="H58" i="23"/>
  <c r="C58" i="23"/>
  <c r="L57" i="23"/>
  <c r="K57" i="23"/>
  <c r="J57" i="23"/>
  <c r="I57" i="23"/>
  <c r="H57" i="23"/>
  <c r="G57" i="23"/>
  <c r="F57" i="23"/>
  <c r="E57" i="23"/>
  <c r="D57" i="23"/>
  <c r="C57" i="23" s="1"/>
  <c r="H56" i="23"/>
  <c r="C56" i="23"/>
  <c r="H55" i="23"/>
  <c r="C55" i="23"/>
  <c r="L54" i="23"/>
  <c r="K54" i="23"/>
  <c r="J54" i="23"/>
  <c r="I54" i="23"/>
  <c r="H54" i="23"/>
  <c r="G54" i="23"/>
  <c r="F54" i="23"/>
  <c r="E54" i="23"/>
  <c r="D54" i="23"/>
  <c r="C54" i="23" s="1"/>
  <c r="L53" i="23"/>
  <c r="K53" i="23"/>
  <c r="J53" i="23"/>
  <c r="I53" i="23"/>
  <c r="H53" i="23"/>
  <c r="G53" i="23"/>
  <c r="F53" i="23"/>
  <c r="E53" i="23"/>
  <c r="D53" i="23"/>
  <c r="C53" i="23"/>
  <c r="L52" i="23"/>
  <c r="K52" i="23"/>
  <c r="J52" i="23"/>
  <c r="I52" i="23"/>
  <c r="H52" i="23" s="1"/>
  <c r="G52" i="23"/>
  <c r="F52" i="23"/>
  <c r="E52" i="23"/>
  <c r="D52" i="23"/>
  <c r="C52" i="23"/>
  <c r="L51" i="23"/>
  <c r="K51" i="23"/>
  <c r="J51" i="23"/>
  <c r="I51" i="23"/>
  <c r="H51" i="23" s="1"/>
  <c r="G51" i="23"/>
  <c r="F51" i="23"/>
  <c r="E51" i="23"/>
  <c r="D51" i="23"/>
  <c r="C51" i="23"/>
  <c r="L50" i="23"/>
  <c r="K50" i="23"/>
  <c r="J50" i="23"/>
  <c r="J300" i="23" s="1"/>
  <c r="I50" i="23"/>
  <c r="H50" i="23" s="1"/>
  <c r="G50" i="23"/>
  <c r="F50" i="23"/>
  <c r="E50" i="23"/>
  <c r="E300" i="23" s="1"/>
  <c r="D50" i="23"/>
  <c r="D300" i="23" s="1"/>
  <c r="C300" i="23" s="1"/>
  <c r="C50" i="23"/>
  <c r="L49" i="23"/>
  <c r="K49" i="23"/>
  <c r="J49" i="23"/>
  <c r="I49" i="23"/>
  <c r="H49" i="23" s="1"/>
  <c r="G49" i="23"/>
  <c r="F49" i="23"/>
  <c r="E49" i="23"/>
  <c r="D49" i="23"/>
  <c r="C49" i="23"/>
  <c r="H46" i="23"/>
  <c r="C46" i="23"/>
  <c r="H45" i="23"/>
  <c r="C45" i="23"/>
  <c r="L44" i="23"/>
  <c r="L300" i="23" s="1"/>
  <c r="H44" i="23"/>
  <c r="G44" i="23"/>
  <c r="G300" i="23" s="1"/>
  <c r="C44" i="23"/>
  <c r="H43" i="23"/>
  <c r="C43" i="23"/>
  <c r="I42" i="23"/>
  <c r="H42" i="23"/>
  <c r="D42" i="23"/>
  <c r="C42" i="23"/>
  <c r="H41" i="23"/>
  <c r="C41" i="23"/>
  <c r="H40" i="23"/>
  <c r="C40" i="23"/>
  <c r="H39" i="23"/>
  <c r="C39" i="23"/>
  <c r="H38" i="23"/>
  <c r="C38" i="23"/>
  <c r="K37" i="23"/>
  <c r="H37" i="23"/>
  <c r="F37" i="23"/>
  <c r="C37" i="23"/>
  <c r="H36" i="23"/>
  <c r="C36" i="23"/>
  <c r="H35" i="23"/>
  <c r="C35" i="23"/>
  <c r="K34" i="23"/>
  <c r="H34" i="23"/>
  <c r="F34" i="23"/>
  <c r="C34" i="23"/>
  <c r="H33" i="23"/>
  <c r="C33" i="23"/>
  <c r="K32" i="23"/>
  <c r="H32" i="23"/>
  <c r="F32" i="23"/>
  <c r="C32" i="23"/>
  <c r="H31" i="23"/>
  <c r="C31" i="23"/>
  <c r="H30" i="23"/>
  <c r="C30" i="23"/>
  <c r="H29" i="23"/>
  <c r="C29" i="23"/>
  <c r="K28" i="23"/>
  <c r="H28" i="23"/>
  <c r="F28" i="23"/>
  <c r="C28" i="23"/>
  <c r="K27" i="23"/>
  <c r="K300" i="23" s="1"/>
  <c r="H27" i="23"/>
  <c r="F27" i="23"/>
  <c r="F300" i="23" s="1"/>
  <c r="H26" i="23"/>
  <c r="C26" i="23"/>
  <c r="H25" i="23"/>
  <c r="C25" i="23"/>
  <c r="H24" i="23"/>
  <c r="C24" i="23"/>
  <c r="H23" i="23"/>
  <c r="C23" i="23"/>
  <c r="L22" i="23"/>
  <c r="L303" i="23" s="1"/>
  <c r="L302" i="23" s="1"/>
  <c r="K22" i="23"/>
  <c r="K303" i="23" s="1"/>
  <c r="K302" i="23" s="1"/>
  <c r="J22" i="23"/>
  <c r="J303" i="23" s="1"/>
  <c r="J302" i="23" s="1"/>
  <c r="I22" i="23"/>
  <c r="I303" i="23" s="1"/>
  <c r="I302" i="23" s="1"/>
  <c r="H22" i="23"/>
  <c r="H303" i="23" s="1"/>
  <c r="H302" i="23" s="1"/>
  <c r="G22" i="23"/>
  <c r="G303" i="23" s="1"/>
  <c r="G302" i="23" s="1"/>
  <c r="F22" i="23"/>
  <c r="F303" i="23" s="1"/>
  <c r="F302" i="23" s="1"/>
  <c r="E22" i="23"/>
  <c r="E303" i="23" s="1"/>
  <c r="E302" i="23" s="1"/>
  <c r="D22" i="23"/>
  <c r="D303" i="23" s="1"/>
  <c r="D302" i="23" s="1"/>
  <c r="L21" i="23"/>
  <c r="K21" i="23"/>
  <c r="J21" i="23"/>
  <c r="I21" i="23"/>
  <c r="H21" i="23"/>
  <c r="G21" i="23"/>
  <c r="F21" i="23"/>
  <c r="E21" i="23"/>
  <c r="D21" i="23"/>
  <c r="C21" i="23" s="1"/>
  <c r="H315" i="22"/>
  <c r="C315" i="22"/>
  <c r="H313" i="22"/>
  <c r="C313" i="22"/>
  <c r="H311" i="22"/>
  <c r="C311" i="22"/>
  <c r="H310" i="22"/>
  <c r="C310" i="22"/>
  <c r="H309" i="22"/>
  <c r="C309" i="22"/>
  <c r="H308" i="22"/>
  <c r="C308" i="22"/>
  <c r="H307" i="22"/>
  <c r="C307" i="22"/>
  <c r="H306" i="22"/>
  <c r="C306" i="22"/>
  <c r="L305" i="22"/>
  <c r="K305" i="22"/>
  <c r="J305" i="22"/>
  <c r="I305" i="22"/>
  <c r="H305" i="22"/>
  <c r="G305" i="22"/>
  <c r="F305" i="22"/>
  <c r="E305" i="22"/>
  <c r="D305" i="22"/>
  <c r="C305" i="22"/>
  <c r="H297" i="22"/>
  <c r="C297" i="22"/>
  <c r="H296" i="22"/>
  <c r="C296" i="22"/>
  <c r="L295" i="22"/>
  <c r="L298" i="22" s="1"/>
  <c r="K295" i="22"/>
  <c r="K298" i="22" s="1"/>
  <c r="J295" i="22"/>
  <c r="J298" i="22" s="1"/>
  <c r="I295" i="22"/>
  <c r="H295" i="22" s="1"/>
  <c r="G295" i="22"/>
  <c r="G298" i="22" s="1"/>
  <c r="F295" i="22"/>
  <c r="F298" i="22" s="1"/>
  <c r="E295" i="22"/>
  <c r="E298" i="22" s="1"/>
  <c r="D295" i="22"/>
  <c r="D298" i="22" s="1"/>
  <c r="H294" i="22"/>
  <c r="C294" i="22"/>
  <c r="H293" i="22"/>
  <c r="C293" i="22"/>
  <c r="H292" i="22"/>
  <c r="C292" i="22"/>
  <c r="H291" i="22"/>
  <c r="C291" i="22"/>
  <c r="L290" i="22"/>
  <c r="K290" i="22"/>
  <c r="J290" i="22"/>
  <c r="I290" i="22"/>
  <c r="H290" i="22" s="1"/>
  <c r="G290" i="22"/>
  <c r="F290" i="22"/>
  <c r="E290" i="22"/>
  <c r="D290" i="22"/>
  <c r="C290" i="22"/>
  <c r="H289" i="22"/>
  <c r="C289" i="22"/>
  <c r="H288" i="22"/>
  <c r="C288" i="22"/>
  <c r="H287" i="22"/>
  <c r="C287" i="22"/>
  <c r="L286" i="22"/>
  <c r="K286" i="22"/>
  <c r="J286" i="22"/>
  <c r="I286" i="22"/>
  <c r="H286" i="22" s="1"/>
  <c r="G286" i="22"/>
  <c r="F286" i="22"/>
  <c r="E286" i="22"/>
  <c r="D286" i="22"/>
  <c r="C286" i="22"/>
  <c r="H285" i="22"/>
  <c r="C285" i="22"/>
  <c r="L284" i="22"/>
  <c r="K284" i="22"/>
  <c r="J284" i="22"/>
  <c r="I284" i="22"/>
  <c r="H284" i="22" s="1"/>
  <c r="G284" i="22"/>
  <c r="F284" i="22"/>
  <c r="E284" i="22"/>
  <c r="D284" i="22"/>
  <c r="C284" i="22"/>
  <c r="L283" i="22"/>
  <c r="K283" i="22"/>
  <c r="J283" i="22"/>
  <c r="I283" i="22"/>
  <c r="H283" i="22" s="1"/>
  <c r="G283" i="22"/>
  <c r="F283" i="22"/>
  <c r="E283" i="22"/>
  <c r="D283" i="22"/>
  <c r="C283" i="22"/>
  <c r="H282" i="22"/>
  <c r="C282" i="22"/>
  <c r="H281" i="22"/>
  <c r="C281" i="22"/>
  <c r="H280" i="22"/>
  <c r="C280" i="22"/>
  <c r="L279" i="22"/>
  <c r="K279" i="22"/>
  <c r="J279" i="22"/>
  <c r="I279" i="22"/>
  <c r="H279" i="22" s="1"/>
  <c r="G279" i="22"/>
  <c r="F279" i="22"/>
  <c r="E279" i="22"/>
  <c r="D279" i="22"/>
  <c r="C279" i="22"/>
  <c r="H278" i="22"/>
  <c r="C278" i="22"/>
  <c r="H277" i="22"/>
  <c r="C277" i="22"/>
  <c r="H276" i="22"/>
  <c r="C276" i="22"/>
  <c r="L275" i="22"/>
  <c r="K275" i="22"/>
  <c r="J275" i="22"/>
  <c r="I275" i="22"/>
  <c r="H275" i="22" s="1"/>
  <c r="G275" i="22"/>
  <c r="F275" i="22"/>
  <c r="E275" i="22"/>
  <c r="D275" i="22"/>
  <c r="C275" i="22"/>
  <c r="L274" i="22"/>
  <c r="K274" i="22"/>
  <c r="J274" i="22"/>
  <c r="I274" i="22"/>
  <c r="H274" i="22" s="1"/>
  <c r="G274" i="22"/>
  <c r="F274" i="22"/>
  <c r="E274" i="22"/>
  <c r="D274" i="22"/>
  <c r="C274" i="22"/>
  <c r="H273" i="22"/>
  <c r="C273" i="22"/>
  <c r="H272" i="22"/>
  <c r="C272" i="22"/>
  <c r="H271" i="22"/>
  <c r="C271" i="22"/>
  <c r="L270" i="22"/>
  <c r="K270" i="22"/>
  <c r="J270" i="22"/>
  <c r="I270" i="22"/>
  <c r="H270" i="22" s="1"/>
  <c r="G270" i="22"/>
  <c r="F270" i="22"/>
  <c r="E270" i="22"/>
  <c r="D270" i="22"/>
  <c r="C270" i="22"/>
  <c r="H269" i="22"/>
  <c r="C269" i="22"/>
  <c r="H268" i="22"/>
  <c r="C268" i="22"/>
  <c r="L267" i="22"/>
  <c r="K267" i="22"/>
  <c r="J267" i="22"/>
  <c r="I267" i="22"/>
  <c r="H267" i="22" s="1"/>
  <c r="G267" i="22"/>
  <c r="F267" i="22"/>
  <c r="E267" i="22"/>
  <c r="D267" i="22"/>
  <c r="C267" i="22"/>
  <c r="L266" i="22"/>
  <c r="K266" i="22"/>
  <c r="J266" i="22"/>
  <c r="I266" i="22"/>
  <c r="H266" i="22" s="1"/>
  <c r="G266" i="22"/>
  <c r="F266" i="22"/>
  <c r="E266" i="22"/>
  <c r="D266" i="22"/>
  <c r="C266" i="22"/>
  <c r="H265" i="22"/>
  <c r="C265" i="22"/>
  <c r="H264" i="22"/>
  <c r="C264" i="22"/>
  <c r="H263" i="22"/>
  <c r="C263" i="22"/>
  <c r="L262" i="22"/>
  <c r="K262" i="22"/>
  <c r="J262" i="22"/>
  <c r="I262" i="22"/>
  <c r="H262" i="22" s="1"/>
  <c r="G262" i="22"/>
  <c r="F262" i="22"/>
  <c r="E262" i="22"/>
  <c r="D262" i="22"/>
  <c r="C262" i="22"/>
  <c r="H261" i="22"/>
  <c r="C261" i="22"/>
  <c r="H260" i="22"/>
  <c r="C260" i="22"/>
  <c r="H259" i="22"/>
  <c r="C259" i="22"/>
  <c r="L258" i="22"/>
  <c r="K258" i="22"/>
  <c r="J258" i="22"/>
  <c r="I258" i="22"/>
  <c r="H258" i="22" s="1"/>
  <c r="G258" i="22"/>
  <c r="F258" i="22"/>
  <c r="E258" i="22"/>
  <c r="D258" i="22"/>
  <c r="C258" i="22"/>
  <c r="L257" i="22"/>
  <c r="K257" i="22"/>
  <c r="J257" i="22"/>
  <c r="I257" i="22"/>
  <c r="H257" i="22" s="1"/>
  <c r="G257" i="22"/>
  <c r="F257" i="22"/>
  <c r="E257" i="22"/>
  <c r="D257" i="22"/>
  <c r="C257" i="22"/>
  <c r="H256" i="22"/>
  <c r="C256" i="22"/>
  <c r="H255" i="22"/>
  <c r="C255" i="22"/>
  <c r="H254" i="22"/>
  <c r="C254" i="22"/>
  <c r="H253" i="22"/>
  <c r="C253" i="22"/>
  <c r="H252" i="22"/>
  <c r="C252" i="22"/>
  <c r="L251" i="22"/>
  <c r="K251" i="22"/>
  <c r="J251" i="22"/>
  <c r="I251" i="22"/>
  <c r="H251" i="22" s="1"/>
  <c r="G251" i="22"/>
  <c r="F251" i="22"/>
  <c r="E251" i="22"/>
  <c r="D251" i="22"/>
  <c r="C251" i="22"/>
  <c r="L250" i="22"/>
  <c r="K250" i="22"/>
  <c r="J250" i="22"/>
  <c r="I250" i="22"/>
  <c r="H250" i="22" s="1"/>
  <c r="G250" i="22"/>
  <c r="F250" i="22"/>
  <c r="E250" i="22"/>
  <c r="D250" i="22"/>
  <c r="C250" i="22"/>
  <c r="H249" i="22"/>
  <c r="C249" i="22"/>
  <c r="H248" i="22"/>
  <c r="C248" i="22"/>
  <c r="H247" i="22"/>
  <c r="C247" i="22"/>
  <c r="H246" i="22"/>
  <c r="C246" i="22"/>
  <c r="L245" i="22"/>
  <c r="K245" i="22"/>
  <c r="J245" i="22"/>
  <c r="I245" i="22"/>
  <c r="H245" i="22" s="1"/>
  <c r="G245" i="22"/>
  <c r="F245" i="22"/>
  <c r="E245" i="22"/>
  <c r="D245" i="22"/>
  <c r="C245" i="22"/>
  <c r="H244" i="22"/>
  <c r="C244" i="22"/>
  <c r="H243" i="22"/>
  <c r="C243" i="22"/>
  <c r="H242" i="22"/>
  <c r="C242" i="22"/>
  <c r="H241" i="22"/>
  <c r="C241" i="22"/>
  <c r="H240" i="22"/>
  <c r="C240" i="22"/>
  <c r="H239" i="22"/>
  <c r="C239" i="22"/>
  <c r="H238" i="22"/>
  <c r="C238" i="22"/>
  <c r="L237" i="22"/>
  <c r="K237" i="22"/>
  <c r="J237" i="22"/>
  <c r="I237" i="22"/>
  <c r="H237" i="22" s="1"/>
  <c r="G237" i="22"/>
  <c r="F237" i="22"/>
  <c r="E237" i="22"/>
  <c r="D237" i="22"/>
  <c r="C237" i="22"/>
  <c r="H236" i="22"/>
  <c r="C236" i="22"/>
  <c r="H235" i="22"/>
  <c r="C235" i="22"/>
  <c r="L234" i="22"/>
  <c r="K234" i="22"/>
  <c r="J234" i="22"/>
  <c r="I234" i="22"/>
  <c r="H234" i="22" s="1"/>
  <c r="G234" i="22"/>
  <c r="F234" i="22"/>
  <c r="E234" i="22"/>
  <c r="D234" i="22"/>
  <c r="C234" i="22"/>
  <c r="H233" i="22"/>
  <c r="C233" i="22"/>
  <c r="L232" i="22"/>
  <c r="K232" i="22"/>
  <c r="J232" i="22"/>
  <c r="I232" i="22"/>
  <c r="H232" i="22" s="1"/>
  <c r="G232" i="22"/>
  <c r="F232" i="22"/>
  <c r="E232" i="22"/>
  <c r="D232" i="22"/>
  <c r="C232" i="22"/>
  <c r="L231" i="22"/>
  <c r="K231" i="22"/>
  <c r="J231" i="22"/>
  <c r="I231" i="22"/>
  <c r="H231" i="22"/>
  <c r="G231" i="22"/>
  <c r="F231" i="22"/>
  <c r="E231" i="22"/>
  <c r="D231" i="22"/>
  <c r="C231" i="22" s="1"/>
  <c r="H230" i="22"/>
  <c r="C230" i="22"/>
  <c r="L229" i="22"/>
  <c r="K229" i="22"/>
  <c r="J229" i="22"/>
  <c r="I229" i="22"/>
  <c r="H229" i="22"/>
  <c r="G229" i="22"/>
  <c r="F229" i="22"/>
  <c r="E229" i="22"/>
  <c r="D229" i="22"/>
  <c r="C229" i="22" s="1"/>
  <c r="H228" i="22"/>
  <c r="C228" i="22"/>
  <c r="L227" i="22"/>
  <c r="K227" i="22"/>
  <c r="J227" i="22"/>
  <c r="I227" i="22"/>
  <c r="H227" i="22"/>
  <c r="G227" i="22"/>
  <c r="F227" i="22"/>
  <c r="E227" i="22"/>
  <c r="D227" i="22"/>
  <c r="C227" i="22" s="1"/>
  <c r="H226" i="22"/>
  <c r="C226" i="22"/>
  <c r="H225" i="22"/>
  <c r="C225" i="22"/>
  <c r="L224" i="22"/>
  <c r="K224" i="22"/>
  <c r="J224" i="22"/>
  <c r="I224" i="22"/>
  <c r="H224" i="22"/>
  <c r="G224" i="22"/>
  <c r="F224" i="22"/>
  <c r="E224" i="22"/>
  <c r="D224" i="22"/>
  <c r="C224" i="22" s="1"/>
  <c r="H223" i="22"/>
  <c r="C223" i="22"/>
  <c r="H222" i="22"/>
  <c r="C222" i="22"/>
  <c r="H221" i="22"/>
  <c r="C221" i="22"/>
  <c r="H220" i="22"/>
  <c r="C220" i="22"/>
  <c r="H219" i="22"/>
  <c r="C219" i="22"/>
  <c r="H218" i="22"/>
  <c r="C218" i="22"/>
  <c r="H217" i="22"/>
  <c r="C217" i="22"/>
  <c r="H216" i="22"/>
  <c r="C216" i="22"/>
  <c r="H215" i="22"/>
  <c r="C215" i="22"/>
  <c r="H214" i="22"/>
  <c r="C214" i="22"/>
  <c r="L213" i="22"/>
  <c r="K213" i="22"/>
  <c r="J213" i="22"/>
  <c r="I213" i="22"/>
  <c r="H213" i="22" s="1"/>
  <c r="G213" i="22"/>
  <c r="F213" i="22"/>
  <c r="E213" i="22"/>
  <c r="D213" i="22"/>
  <c r="C213" i="22"/>
  <c r="H212" i="22"/>
  <c r="C212" i="22"/>
  <c r="H211" i="22"/>
  <c r="C211" i="22"/>
  <c r="H210" i="22"/>
  <c r="C210" i="22"/>
  <c r="H209" i="22"/>
  <c r="C209" i="22"/>
  <c r="H208" i="22"/>
  <c r="C208" i="22"/>
  <c r="H207" i="22"/>
  <c r="C207" i="22"/>
  <c r="H206" i="22"/>
  <c r="C206" i="22"/>
  <c r="H205" i="22"/>
  <c r="C205" i="22"/>
  <c r="H204" i="22"/>
  <c r="C204" i="22"/>
  <c r="H203" i="22"/>
  <c r="C203" i="22"/>
  <c r="L202" i="22"/>
  <c r="K202" i="22"/>
  <c r="J202" i="22"/>
  <c r="I202" i="22"/>
  <c r="H202" i="22" s="1"/>
  <c r="G202" i="22"/>
  <c r="F202" i="22"/>
  <c r="E202" i="22"/>
  <c r="D202" i="22"/>
  <c r="C202" i="22"/>
  <c r="L201" i="22"/>
  <c r="K201" i="22"/>
  <c r="J201" i="22"/>
  <c r="I201" i="22"/>
  <c r="H201" i="22" s="1"/>
  <c r="G201" i="22"/>
  <c r="F201" i="22"/>
  <c r="E201" i="22"/>
  <c r="D201" i="22"/>
  <c r="C201" i="22"/>
  <c r="H200" i="22"/>
  <c r="C200" i="22"/>
  <c r="H199" i="22"/>
  <c r="C199" i="22"/>
  <c r="H198" i="22"/>
  <c r="C198" i="22"/>
  <c r="H197" i="22"/>
  <c r="C197" i="22"/>
  <c r="H196" i="22"/>
  <c r="C196" i="22"/>
  <c r="L195" i="22"/>
  <c r="K195" i="22"/>
  <c r="J195" i="22"/>
  <c r="I195" i="22"/>
  <c r="H195" i="22" s="1"/>
  <c r="G195" i="22"/>
  <c r="F195" i="22"/>
  <c r="E195" i="22"/>
  <c r="D195" i="22"/>
  <c r="C195" i="22"/>
  <c r="H194" i="22"/>
  <c r="C194" i="22"/>
  <c r="L193" i="22"/>
  <c r="K193" i="22"/>
  <c r="J193" i="22"/>
  <c r="I193" i="22"/>
  <c r="H193" i="22" s="1"/>
  <c r="G193" i="22"/>
  <c r="F193" i="22"/>
  <c r="E193" i="22"/>
  <c r="D193" i="22"/>
  <c r="C193" i="22"/>
  <c r="L192" i="22"/>
  <c r="K192" i="22"/>
  <c r="J192" i="22"/>
  <c r="I192" i="22"/>
  <c r="H192" i="22" s="1"/>
  <c r="G192" i="22"/>
  <c r="F192" i="22"/>
  <c r="E192" i="22"/>
  <c r="D192" i="22"/>
  <c r="C192" i="22"/>
  <c r="L191" i="22"/>
  <c r="K191" i="22"/>
  <c r="J191" i="22"/>
  <c r="I191" i="22"/>
  <c r="H191" i="22" s="1"/>
  <c r="G191" i="22"/>
  <c r="F191" i="22"/>
  <c r="E191" i="22"/>
  <c r="D191" i="22"/>
  <c r="C191" i="22"/>
  <c r="H190" i="22"/>
  <c r="C190" i="22"/>
  <c r="L189" i="22"/>
  <c r="K189" i="22"/>
  <c r="J189" i="22"/>
  <c r="I189" i="22"/>
  <c r="H189" i="22" s="1"/>
  <c r="G189" i="22"/>
  <c r="F189" i="22"/>
  <c r="E189" i="22"/>
  <c r="D189" i="22"/>
  <c r="C189" i="22"/>
  <c r="L188" i="22"/>
  <c r="K188" i="22"/>
  <c r="J188" i="22"/>
  <c r="I188" i="22"/>
  <c r="H188" i="22" s="1"/>
  <c r="G188" i="22"/>
  <c r="F188" i="22"/>
  <c r="E188" i="22"/>
  <c r="D188" i="22"/>
  <c r="C188" i="22"/>
  <c r="H187" i="22"/>
  <c r="C187" i="22"/>
  <c r="H186" i="22"/>
  <c r="C186" i="22"/>
  <c r="L185" i="22"/>
  <c r="K185" i="22"/>
  <c r="J185" i="22"/>
  <c r="I185" i="22"/>
  <c r="H185" i="22" s="1"/>
  <c r="G185" i="22"/>
  <c r="F185" i="22"/>
  <c r="E185" i="22"/>
  <c r="D185" i="22"/>
  <c r="C185" i="22"/>
  <c r="L184" i="22"/>
  <c r="K184" i="22"/>
  <c r="J184" i="22"/>
  <c r="I184" i="22"/>
  <c r="H184" i="22" s="1"/>
  <c r="G184" i="22"/>
  <c r="F184" i="22"/>
  <c r="E184" i="22"/>
  <c r="D184" i="22"/>
  <c r="C184" i="22"/>
  <c r="H183" i="22"/>
  <c r="C183" i="22"/>
  <c r="H182" i="22"/>
  <c r="C182" i="22"/>
  <c r="L181" i="22"/>
  <c r="K181" i="22"/>
  <c r="J181" i="22"/>
  <c r="I181" i="22"/>
  <c r="H181" i="22" s="1"/>
  <c r="G181" i="22"/>
  <c r="F181" i="22"/>
  <c r="E181" i="22"/>
  <c r="D181" i="22"/>
  <c r="C181" i="22"/>
  <c r="H180" i="22"/>
  <c r="C180" i="22"/>
  <c r="H179" i="22"/>
  <c r="C179" i="22"/>
  <c r="H178" i="22"/>
  <c r="C178" i="22"/>
  <c r="H177" i="22"/>
  <c r="C177" i="22"/>
  <c r="L176" i="22"/>
  <c r="K176" i="22"/>
  <c r="J176" i="22"/>
  <c r="I176" i="22"/>
  <c r="H176" i="22" s="1"/>
  <c r="G176" i="22"/>
  <c r="F176" i="22"/>
  <c r="E176" i="22"/>
  <c r="D176" i="22"/>
  <c r="C176" i="22"/>
  <c r="H175" i="22"/>
  <c r="C175" i="22"/>
  <c r="H174" i="22"/>
  <c r="C174" i="22"/>
  <c r="H173" i="22"/>
  <c r="C173" i="22"/>
  <c r="L172" i="22"/>
  <c r="K172" i="22"/>
  <c r="J172" i="22"/>
  <c r="I172" i="22"/>
  <c r="H172" i="22" s="1"/>
  <c r="G172" i="22"/>
  <c r="F172" i="22"/>
  <c r="E172" i="22"/>
  <c r="D172" i="22"/>
  <c r="C172" i="22"/>
  <c r="L171" i="22"/>
  <c r="K171" i="22"/>
  <c r="J171" i="22"/>
  <c r="I171" i="22"/>
  <c r="H171" i="22" s="1"/>
  <c r="G171" i="22"/>
  <c r="F171" i="22"/>
  <c r="E171" i="22"/>
  <c r="D171" i="22"/>
  <c r="C171" i="22"/>
  <c r="L170" i="22"/>
  <c r="K170" i="22"/>
  <c r="J170" i="22"/>
  <c r="I170" i="22"/>
  <c r="H170" i="22" s="1"/>
  <c r="G170" i="22"/>
  <c r="F170" i="22"/>
  <c r="E170" i="22"/>
  <c r="D170" i="22"/>
  <c r="C170" i="22"/>
  <c r="H169" i="22"/>
  <c r="C169" i="22"/>
  <c r="H168" i="22"/>
  <c r="C168" i="22"/>
  <c r="H167" i="22"/>
  <c r="C167" i="22"/>
  <c r="H166" i="22"/>
  <c r="C166" i="22"/>
  <c r="H165" i="22"/>
  <c r="C165" i="22"/>
  <c r="H164" i="22"/>
  <c r="C164" i="22"/>
  <c r="L163" i="22"/>
  <c r="K163" i="22"/>
  <c r="J163" i="22"/>
  <c r="I163" i="22"/>
  <c r="H163" i="22" s="1"/>
  <c r="G163" i="22"/>
  <c r="F163" i="22"/>
  <c r="E163" i="22"/>
  <c r="D163" i="22"/>
  <c r="C163" i="22"/>
  <c r="L162" i="22"/>
  <c r="K162" i="22"/>
  <c r="J162" i="22"/>
  <c r="I162" i="22"/>
  <c r="H162" i="22" s="1"/>
  <c r="G162" i="22"/>
  <c r="F162" i="22"/>
  <c r="E162" i="22"/>
  <c r="D162" i="22"/>
  <c r="C162" i="22"/>
  <c r="H161" i="22"/>
  <c r="C161" i="22"/>
  <c r="H160" i="22"/>
  <c r="C160" i="22"/>
  <c r="H159" i="22"/>
  <c r="C159" i="22"/>
  <c r="H158" i="22"/>
  <c r="C158" i="22"/>
  <c r="L157" i="22"/>
  <c r="K157" i="22"/>
  <c r="J157" i="22"/>
  <c r="I157" i="22"/>
  <c r="H157" i="22" s="1"/>
  <c r="G157" i="22"/>
  <c r="F157" i="22"/>
  <c r="E157" i="22"/>
  <c r="D157" i="22"/>
  <c r="C157" i="22"/>
  <c r="H156" i="22"/>
  <c r="C156" i="22"/>
  <c r="H155" i="22"/>
  <c r="C155" i="22"/>
  <c r="H154" i="22"/>
  <c r="C154" i="22"/>
  <c r="H153" i="22"/>
  <c r="C153" i="22"/>
  <c r="H152" i="22"/>
  <c r="C152" i="22"/>
  <c r="H151" i="22"/>
  <c r="C151" i="22"/>
  <c r="H150" i="22"/>
  <c r="C150" i="22"/>
  <c r="H149" i="22"/>
  <c r="C149" i="22"/>
  <c r="L148" i="22"/>
  <c r="K148" i="22"/>
  <c r="J148" i="22"/>
  <c r="I148" i="22"/>
  <c r="H148" i="22" s="1"/>
  <c r="G148" i="22"/>
  <c r="F148" i="22"/>
  <c r="E148" i="22"/>
  <c r="D148" i="22"/>
  <c r="C148" i="22"/>
  <c r="H147" i="22"/>
  <c r="C147" i="22"/>
  <c r="H146" i="22"/>
  <c r="C146" i="22"/>
  <c r="H145" i="22"/>
  <c r="C145" i="22"/>
  <c r="H144" i="22"/>
  <c r="C144" i="22"/>
  <c r="H143" i="22"/>
  <c r="C143" i="22"/>
  <c r="H142" i="22"/>
  <c r="C142" i="22"/>
  <c r="L141" i="22"/>
  <c r="K141" i="22"/>
  <c r="J141" i="22"/>
  <c r="I141" i="22"/>
  <c r="H141" i="22" s="1"/>
  <c r="G141" i="22"/>
  <c r="F141" i="22"/>
  <c r="E141" i="22"/>
  <c r="D141" i="22"/>
  <c r="C141" i="22"/>
  <c r="H140" i="22"/>
  <c r="C140" i="22"/>
  <c r="H139" i="22"/>
  <c r="C139" i="22"/>
  <c r="L138" i="22"/>
  <c r="K138" i="22"/>
  <c r="J138" i="22"/>
  <c r="I138" i="22"/>
  <c r="H138" i="22" s="1"/>
  <c r="G138" i="22"/>
  <c r="F138" i="22"/>
  <c r="E138" i="22"/>
  <c r="D138" i="22"/>
  <c r="C138" i="22"/>
  <c r="H137" i="22"/>
  <c r="C137" i="22"/>
  <c r="H136" i="22"/>
  <c r="C136" i="22"/>
  <c r="H135" i="22"/>
  <c r="C135" i="22"/>
  <c r="H134" i="22"/>
  <c r="C134" i="22"/>
  <c r="L133" i="22"/>
  <c r="K133" i="22"/>
  <c r="J133" i="22"/>
  <c r="I133" i="22"/>
  <c r="H133" i="22" s="1"/>
  <c r="G133" i="22"/>
  <c r="F133" i="22"/>
  <c r="E133" i="22"/>
  <c r="D133" i="22"/>
  <c r="C133" i="22"/>
  <c r="H132" i="22"/>
  <c r="C132" i="22"/>
  <c r="H131" i="22"/>
  <c r="C131" i="22"/>
  <c r="H130" i="22"/>
  <c r="C130" i="22"/>
  <c r="L129" i="22"/>
  <c r="K129" i="22"/>
  <c r="J129" i="22"/>
  <c r="I129" i="22"/>
  <c r="H129" i="22" s="1"/>
  <c r="G129" i="22"/>
  <c r="F129" i="22"/>
  <c r="E129" i="22"/>
  <c r="D129" i="22"/>
  <c r="C129" i="22"/>
  <c r="L128" i="22"/>
  <c r="K128" i="22"/>
  <c r="J128" i="22"/>
  <c r="I128" i="22"/>
  <c r="H128" i="22" s="1"/>
  <c r="G128" i="22"/>
  <c r="F128" i="22"/>
  <c r="E128" i="22"/>
  <c r="D128" i="22"/>
  <c r="C128" i="22" s="1"/>
  <c r="H127" i="22"/>
  <c r="C127" i="22"/>
  <c r="L126" i="22"/>
  <c r="K126" i="22"/>
  <c r="J126" i="22"/>
  <c r="I126" i="22"/>
  <c r="H126" i="22"/>
  <c r="G126" i="22"/>
  <c r="F126" i="22"/>
  <c r="E126" i="22"/>
  <c r="D126" i="22"/>
  <c r="C126" i="22"/>
  <c r="H125" i="22"/>
  <c r="C125" i="22"/>
  <c r="H124" i="22"/>
  <c r="C124" i="22"/>
  <c r="H123" i="22"/>
  <c r="C123" i="22"/>
  <c r="H122" i="22"/>
  <c r="C122" i="22"/>
  <c r="H121" i="22"/>
  <c r="C121" i="22"/>
  <c r="L120" i="22"/>
  <c r="K120" i="22"/>
  <c r="J120" i="22"/>
  <c r="I120" i="22"/>
  <c r="H120" i="22"/>
  <c r="G120" i="22"/>
  <c r="F120" i="22"/>
  <c r="E120" i="22"/>
  <c r="D120" i="22"/>
  <c r="C120" i="22" s="1"/>
  <c r="H119" i="22"/>
  <c r="C119" i="22"/>
  <c r="H118" i="22"/>
  <c r="C118" i="22"/>
  <c r="H117" i="22"/>
  <c r="C117" i="22"/>
  <c r="H116" i="22"/>
  <c r="C116" i="22"/>
  <c r="H115" i="22"/>
  <c r="C115" i="22"/>
  <c r="L114" i="22"/>
  <c r="K114" i="22"/>
  <c r="J114" i="22"/>
  <c r="I114" i="22"/>
  <c r="H114" i="22"/>
  <c r="G114" i="22"/>
  <c r="F114" i="22"/>
  <c r="E114" i="22"/>
  <c r="D114" i="22"/>
  <c r="C114" i="22"/>
  <c r="H113" i="22"/>
  <c r="C113" i="22"/>
  <c r="H112" i="22"/>
  <c r="C112" i="22"/>
  <c r="H111" i="22"/>
  <c r="C111" i="22"/>
  <c r="L110" i="22"/>
  <c r="K110" i="22"/>
  <c r="J110" i="22"/>
  <c r="I110" i="22"/>
  <c r="H110" i="22" s="1"/>
  <c r="G110" i="22"/>
  <c r="F110" i="22"/>
  <c r="E110" i="22"/>
  <c r="D110" i="22"/>
  <c r="C110" i="22"/>
  <c r="H109" i="22"/>
  <c r="C109" i="22"/>
  <c r="H108" i="22"/>
  <c r="C108" i="22"/>
  <c r="H107" i="22"/>
  <c r="C107" i="22"/>
  <c r="H106" i="22"/>
  <c r="C106" i="22"/>
  <c r="H105" i="22"/>
  <c r="C105" i="22"/>
  <c r="H104" i="22"/>
  <c r="C104" i="22"/>
  <c r="H103" i="22"/>
  <c r="C103" i="22"/>
  <c r="H102" i="22"/>
  <c r="C102" i="22"/>
  <c r="L101" i="22"/>
  <c r="K101" i="22"/>
  <c r="J101" i="22"/>
  <c r="I101" i="22"/>
  <c r="H101" i="22" s="1"/>
  <c r="G101" i="22"/>
  <c r="F101" i="22"/>
  <c r="E101" i="22"/>
  <c r="D101" i="22"/>
  <c r="C101" i="22"/>
  <c r="H100" i="22"/>
  <c r="C100" i="22"/>
  <c r="H99" i="22"/>
  <c r="C99" i="22"/>
  <c r="H98" i="22"/>
  <c r="C98" i="22"/>
  <c r="H97" i="22"/>
  <c r="C97" i="22"/>
  <c r="H96" i="22"/>
  <c r="C96" i="22"/>
  <c r="H95" i="22"/>
  <c r="C95" i="22"/>
  <c r="H94" i="22"/>
  <c r="C94" i="22"/>
  <c r="L93" i="22"/>
  <c r="K93" i="22"/>
  <c r="J93" i="22"/>
  <c r="I93" i="22"/>
  <c r="H93" i="22" s="1"/>
  <c r="G93" i="22"/>
  <c r="F93" i="22"/>
  <c r="E93" i="22"/>
  <c r="D93" i="22"/>
  <c r="C93" i="22"/>
  <c r="H92" i="22"/>
  <c r="C92" i="22"/>
  <c r="H91" i="22"/>
  <c r="C91" i="22"/>
  <c r="H90" i="22"/>
  <c r="C90" i="22"/>
  <c r="H89" i="22"/>
  <c r="C89" i="22"/>
  <c r="H88" i="22"/>
  <c r="C88" i="22"/>
  <c r="L87" i="22"/>
  <c r="K87" i="22"/>
  <c r="J87" i="22"/>
  <c r="I87" i="22"/>
  <c r="H87" i="22" s="1"/>
  <c r="G87" i="22"/>
  <c r="F87" i="22"/>
  <c r="E87" i="22"/>
  <c r="D87" i="22"/>
  <c r="C87" i="22"/>
  <c r="H86" i="22"/>
  <c r="C86" i="22"/>
  <c r="H85" i="22"/>
  <c r="C85" i="22"/>
  <c r="H84" i="22"/>
  <c r="C84" i="22"/>
  <c r="H83" i="22"/>
  <c r="C83" i="22"/>
  <c r="L82" i="22"/>
  <c r="K82" i="22"/>
  <c r="J82" i="22"/>
  <c r="I82" i="22"/>
  <c r="H82" i="22" s="1"/>
  <c r="G82" i="22"/>
  <c r="F82" i="22"/>
  <c r="E82" i="22"/>
  <c r="D82" i="22"/>
  <c r="C82" i="22"/>
  <c r="L81" i="22"/>
  <c r="K81" i="22"/>
  <c r="J81" i="22"/>
  <c r="I81" i="22"/>
  <c r="H81" i="22" s="1"/>
  <c r="G81" i="22"/>
  <c r="F81" i="22"/>
  <c r="E81" i="22"/>
  <c r="D81" i="22"/>
  <c r="C81" i="22"/>
  <c r="H80" i="22"/>
  <c r="C80" i="22"/>
  <c r="H79" i="22"/>
  <c r="C79" i="22"/>
  <c r="L78" i="22"/>
  <c r="K78" i="22"/>
  <c r="J78" i="22"/>
  <c r="I78" i="22"/>
  <c r="H78" i="22" s="1"/>
  <c r="G78" i="22"/>
  <c r="F78" i="22"/>
  <c r="E78" i="22"/>
  <c r="D78" i="22"/>
  <c r="C78" i="22"/>
  <c r="H77" i="22"/>
  <c r="C77" i="22"/>
  <c r="H76" i="22"/>
  <c r="C76" i="22"/>
  <c r="L75" i="22"/>
  <c r="K75" i="22"/>
  <c r="J75" i="22"/>
  <c r="I75" i="22"/>
  <c r="H75" i="22" s="1"/>
  <c r="G75" i="22"/>
  <c r="F75" i="22"/>
  <c r="E75" i="22"/>
  <c r="D75" i="22"/>
  <c r="C75" i="22"/>
  <c r="L74" i="22"/>
  <c r="K74" i="22"/>
  <c r="J74" i="22"/>
  <c r="I74" i="22"/>
  <c r="H74" i="22" s="1"/>
  <c r="G74" i="22"/>
  <c r="F74" i="22"/>
  <c r="E74" i="22"/>
  <c r="D74" i="22"/>
  <c r="C74" i="22"/>
  <c r="L73" i="22"/>
  <c r="K73" i="22"/>
  <c r="J73" i="22"/>
  <c r="I73" i="22"/>
  <c r="H73" i="22" s="1"/>
  <c r="G73" i="22"/>
  <c r="F73" i="22"/>
  <c r="E73" i="22"/>
  <c r="D73" i="22"/>
  <c r="C73" i="22"/>
  <c r="H72" i="22"/>
  <c r="C72" i="22"/>
  <c r="H71" i="22"/>
  <c r="C71" i="22"/>
  <c r="H70" i="22"/>
  <c r="C70" i="22"/>
  <c r="H69" i="22"/>
  <c r="C69" i="22"/>
  <c r="L68" i="22"/>
  <c r="K68" i="22"/>
  <c r="J68" i="22"/>
  <c r="I68" i="22"/>
  <c r="H68" i="22" s="1"/>
  <c r="G68" i="22"/>
  <c r="F68" i="22"/>
  <c r="E68" i="22"/>
  <c r="D68" i="22"/>
  <c r="C68" i="22"/>
  <c r="H67" i="22"/>
  <c r="C67" i="22"/>
  <c r="L66" i="22"/>
  <c r="K66" i="22"/>
  <c r="J66" i="22"/>
  <c r="I66" i="22"/>
  <c r="H66" i="22" s="1"/>
  <c r="G66" i="22"/>
  <c r="F66" i="22"/>
  <c r="E66" i="22"/>
  <c r="D66" i="22"/>
  <c r="C66" i="22"/>
  <c r="H65" i="22"/>
  <c r="C65" i="22"/>
  <c r="H64" i="22"/>
  <c r="C64" i="22"/>
  <c r="H63" i="22"/>
  <c r="C63" i="22"/>
  <c r="H62" i="22"/>
  <c r="C62" i="22"/>
  <c r="H61" i="22"/>
  <c r="C61" i="22"/>
  <c r="H60" i="22"/>
  <c r="C60" i="22"/>
  <c r="H59" i="22"/>
  <c r="C59" i="22"/>
  <c r="H58" i="22"/>
  <c r="C58" i="22"/>
  <c r="L57" i="22"/>
  <c r="K57" i="22"/>
  <c r="J57" i="22"/>
  <c r="I57" i="22"/>
  <c r="H57" i="22" s="1"/>
  <c r="G57" i="22"/>
  <c r="F57" i="22"/>
  <c r="E57" i="22"/>
  <c r="D57" i="22"/>
  <c r="C57" i="22"/>
  <c r="H56" i="22"/>
  <c r="C56" i="22"/>
  <c r="H55" i="22"/>
  <c r="C55" i="22"/>
  <c r="L54" i="22"/>
  <c r="K54" i="22"/>
  <c r="J54" i="22"/>
  <c r="I54" i="22"/>
  <c r="H54" i="22" s="1"/>
  <c r="G54" i="22"/>
  <c r="F54" i="22"/>
  <c r="E54" i="22"/>
  <c r="D54" i="22"/>
  <c r="C54" i="22"/>
  <c r="L53" i="22"/>
  <c r="K53" i="22"/>
  <c r="J53" i="22"/>
  <c r="I53" i="22"/>
  <c r="H53" i="22" s="1"/>
  <c r="G53" i="22"/>
  <c r="F53" i="22"/>
  <c r="E53" i="22"/>
  <c r="D53" i="22"/>
  <c r="C53" i="22"/>
  <c r="L52" i="22"/>
  <c r="K52" i="22"/>
  <c r="J52" i="22"/>
  <c r="I52" i="22"/>
  <c r="H52" i="22" s="1"/>
  <c r="G52" i="22"/>
  <c r="F52" i="22"/>
  <c r="E52" i="22"/>
  <c r="D52" i="22"/>
  <c r="C52" i="22"/>
  <c r="L51" i="22"/>
  <c r="K51" i="22"/>
  <c r="J51" i="22"/>
  <c r="I51" i="22"/>
  <c r="H51" i="22" s="1"/>
  <c r="G51" i="22"/>
  <c r="F51" i="22"/>
  <c r="E51" i="22"/>
  <c r="D51" i="22"/>
  <c r="C51" i="22"/>
  <c r="L50" i="22"/>
  <c r="K50" i="22"/>
  <c r="J50" i="22"/>
  <c r="J300" i="22" s="1"/>
  <c r="I50" i="22"/>
  <c r="H50" i="22" s="1"/>
  <c r="G50" i="22"/>
  <c r="F50" i="22"/>
  <c r="E50" i="22"/>
  <c r="E300" i="22" s="1"/>
  <c r="D50" i="22"/>
  <c r="D300" i="22" s="1"/>
  <c r="C50" i="22"/>
  <c r="L49" i="22"/>
  <c r="K49" i="22"/>
  <c r="J49" i="22"/>
  <c r="I49" i="22"/>
  <c r="H49" i="22" s="1"/>
  <c r="G49" i="22"/>
  <c r="F49" i="22"/>
  <c r="E49" i="22"/>
  <c r="D49" i="22"/>
  <c r="C49" i="22"/>
  <c r="H46" i="22"/>
  <c r="C46" i="22"/>
  <c r="H45" i="22"/>
  <c r="C45" i="22"/>
  <c r="L44" i="22"/>
  <c r="L300" i="22" s="1"/>
  <c r="H44" i="22"/>
  <c r="G44" i="22"/>
  <c r="G300" i="22" s="1"/>
  <c r="C44" i="22"/>
  <c r="H43" i="22"/>
  <c r="C43" i="22"/>
  <c r="I42" i="22"/>
  <c r="H42" i="22"/>
  <c r="D42" i="22"/>
  <c r="C42" i="22"/>
  <c r="H41" i="22"/>
  <c r="C41" i="22"/>
  <c r="H40" i="22"/>
  <c r="C40" i="22"/>
  <c r="H39" i="22"/>
  <c r="C39" i="22"/>
  <c r="H38" i="22"/>
  <c r="C38" i="22"/>
  <c r="K37" i="22"/>
  <c r="H37" i="22"/>
  <c r="F37" i="22"/>
  <c r="C37" i="22"/>
  <c r="H36" i="22"/>
  <c r="C36" i="22"/>
  <c r="H35" i="22"/>
  <c r="C35" i="22"/>
  <c r="K34" i="22"/>
  <c r="H34" i="22"/>
  <c r="F34" i="22"/>
  <c r="C34" i="22"/>
  <c r="H33" i="22"/>
  <c r="C33" i="22"/>
  <c r="K32" i="22"/>
  <c r="H32" i="22"/>
  <c r="F32" i="22"/>
  <c r="C32" i="22"/>
  <c r="H31" i="22"/>
  <c r="C31" i="22"/>
  <c r="H30" i="22"/>
  <c r="C30" i="22"/>
  <c r="H29" i="22"/>
  <c r="C29" i="22"/>
  <c r="K28" i="22"/>
  <c r="H28" i="22"/>
  <c r="F28" i="22"/>
  <c r="C28" i="22"/>
  <c r="K27" i="22"/>
  <c r="K300" i="22" s="1"/>
  <c r="H27" i="22"/>
  <c r="F27" i="22"/>
  <c r="F300" i="22" s="1"/>
  <c r="C27" i="22"/>
  <c r="H26" i="22"/>
  <c r="C26" i="22"/>
  <c r="J25" i="22"/>
  <c r="I25" i="22"/>
  <c r="H25" i="22" s="1"/>
  <c r="C25" i="22"/>
  <c r="H24" i="22"/>
  <c r="C24" i="22"/>
  <c r="H23" i="22"/>
  <c r="C23" i="22"/>
  <c r="L22" i="22"/>
  <c r="L303" i="22" s="1"/>
  <c r="L302" i="22" s="1"/>
  <c r="K22" i="22"/>
  <c r="K303" i="22" s="1"/>
  <c r="K302" i="22" s="1"/>
  <c r="J22" i="22"/>
  <c r="J303" i="22" s="1"/>
  <c r="J302" i="22" s="1"/>
  <c r="I22" i="22"/>
  <c r="I303" i="22" s="1"/>
  <c r="I302" i="22" s="1"/>
  <c r="H22" i="22"/>
  <c r="H303" i="22" s="1"/>
  <c r="H302" i="22" s="1"/>
  <c r="G22" i="22"/>
  <c r="G303" i="22" s="1"/>
  <c r="G302" i="22" s="1"/>
  <c r="F22" i="22"/>
  <c r="F303" i="22" s="1"/>
  <c r="F302" i="22" s="1"/>
  <c r="E22" i="22"/>
  <c r="E303" i="22" s="1"/>
  <c r="E302" i="22" s="1"/>
  <c r="D22" i="22"/>
  <c r="D303" i="22" s="1"/>
  <c r="D302" i="22" s="1"/>
  <c r="L21" i="22"/>
  <c r="K21" i="22"/>
  <c r="J21" i="22"/>
  <c r="I21" i="22"/>
  <c r="H21" i="22"/>
  <c r="G21" i="22"/>
  <c r="F21" i="22"/>
  <c r="E21" i="22"/>
  <c r="D21" i="22"/>
  <c r="C21" i="22" s="1"/>
  <c r="H315" i="20"/>
  <c r="C315" i="20"/>
  <c r="H313" i="20"/>
  <c r="C313" i="20"/>
  <c r="H311" i="20"/>
  <c r="C311" i="20"/>
  <c r="H310" i="20"/>
  <c r="C310" i="20"/>
  <c r="H309" i="20"/>
  <c r="C309" i="20"/>
  <c r="H308" i="20"/>
  <c r="C308" i="20"/>
  <c r="H307" i="20"/>
  <c r="C307" i="20"/>
  <c r="H306" i="20"/>
  <c r="C306" i="20"/>
  <c r="L305" i="20"/>
  <c r="K305" i="20"/>
  <c r="J305" i="20"/>
  <c r="I305" i="20"/>
  <c r="H305" i="20"/>
  <c r="G305" i="20"/>
  <c r="F305" i="20"/>
  <c r="E305" i="20"/>
  <c r="D305" i="20"/>
  <c r="C305" i="20"/>
  <c r="H297" i="20"/>
  <c r="C297" i="20"/>
  <c r="H296" i="20"/>
  <c r="C296" i="20"/>
  <c r="L295" i="20"/>
  <c r="L298" i="20" s="1"/>
  <c r="K295" i="20"/>
  <c r="K298" i="20" s="1"/>
  <c r="J295" i="20"/>
  <c r="J298" i="20" s="1"/>
  <c r="I295" i="20"/>
  <c r="I298" i="20" s="1"/>
  <c r="H295" i="20"/>
  <c r="G295" i="20"/>
  <c r="G298" i="20" s="1"/>
  <c r="F295" i="20"/>
  <c r="F298" i="20" s="1"/>
  <c r="E295" i="20"/>
  <c r="E298" i="20" s="1"/>
  <c r="D295" i="20"/>
  <c r="D298" i="20" s="1"/>
  <c r="H294" i="20"/>
  <c r="C294" i="20"/>
  <c r="H293" i="20"/>
  <c r="C293" i="20"/>
  <c r="H292" i="20"/>
  <c r="C292" i="20"/>
  <c r="H291" i="20"/>
  <c r="C291" i="20"/>
  <c r="L290" i="20"/>
  <c r="K290" i="20"/>
  <c r="J290" i="20"/>
  <c r="I290" i="20"/>
  <c r="H290" i="20"/>
  <c r="G290" i="20"/>
  <c r="F290" i="20"/>
  <c r="E290" i="20"/>
  <c r="D290" i="20"/>
  <c r="C290" i="20" s="1"/>
  <c r="H289" i="20"/>
  <c r="C289" i="20"/>
  <c r="H288" i="20"/>
  <c r="C288" i="20"/>
  <c r="H287" i="20"/>
  <c r="C287" i="20"/>
  <c r="L286" i="20"/>
  <c r="K286" i="20"/>
  <c r="J286" i="20"/>
  <c r="I286" i="20"/>
  <c r="H286" i="20"/>
  <c r="G286" i="20"/>
  <c r="F286" i="20"/>
  <c r="E286" i="20"/>
  <c r="D286" i="20"/>
  <c r="C286" i="20"/>
  <c r="H285" i="20"/>
  <c r="C285" i="20"/>
  <c r="L284" i="20"/>
  <c r="K284" i="20"/>
  <c r="J284" i="20"/>
  <c r="I284" i="20"/>
  <c r="H284" i="20" s="1"/>
  <c r="G284" i="20"/>
  <c r="F284" i="20"/>
  <c r="E284" i="20"/>
  <c r="D284" i="20"/>
  <c r="C284" i="20"/>
  <c r="L283" i="20"/>
  <c r="K283" i="20"/>
  <c r="J283" i="20"/>
  <c r="I283" i="20"/>
  <c r="H283" i="20" s="1"/>
  <c r="G283" i="20"/>
  <c r="F283" i="20"/>
  <c r="E283" i="20"/>
  <c r="D283" i="20"/>
  <c r="C283" i="20"/>
  <c r="H282" i="20"/>
  <c r="C282" i="20"/>
  <c r="H281" i="20"/>
  <c r="C281" i="20"/>
  <c r="H280" i="20"/>
  <c r="C280" i="20"/>
  <c r="L279" i="20"/>
  <c r="K279" i="20"/>
  <c r="J279" i="20"/>
  <c r="I279" i="20"/>
  <c r="H279" i="20" s="1"/>
  <c r="G279" i="20"/>
  <c r="F279" i="20"/>
  <c r="E279" i="20"/>
  <c r="D279" i="20"/>
  <c r="C279" i="20"/>
  <c r="H278" i="20"/>
  <c r="C278" i="20"/>
  <c r="H277" i="20"/>
  <c r="C277" i="20"/>
  <c r="H276" i="20"/>
  <c r="C276" i="20"/>
  <c r="L275" i="20"/>
  <c r="K275" i="20"/>
  <c r="J275" i="20"/>
  <c r="I275" i="20"/>
  <c r="H275" i="20" s="1"/>
  <c r="G275" i="20"/>
  <c r="F275" i="20"/>
  <c r="E275" i="20"/>
  <c r="D275" i="20"/>
  <c r="C275" i="20"/>
  <c r="L274" i="20"/>
  <c r="K274" i="20"/>
  <c r="J274" i="20"/>
  <c r="I274" i="20"/>
  <c r="H274" i="20" s="1"/>
  <c r="G274" i="20"/>
  <c r="F274" i="20"/>
  <c r="E274" i="20"/>
  <c r="D274" i="20"/>
  <c r="C274" i="20"/>
  <c r="H273" i="20"/>
  <c r="C273" i="20"/>
  <c r="H272" i="20"/>
  <c r="C272" i="20"/>
  <c r="H271" i="20"/>
  <c r="C271" i="20"/>
  <c r="L270" i="20"/>
  <c r="K270" i="20"/>
  <c r="J270" i="20"/>
  <c r="I270" i="20"/>
  <c r="H270" i="20" s="1"/>
  <c r="G270" i="20"/>
  <c r="F270" i="20"/>
  <c r="E270" i="20"/>
  <c r="D270" i="20"/>
  <c r="C270" i="20"/>
  <c r="H269" i="20"/>
  <c r="C269" i="20"/>
  <c r="H268" i="20"/>
  <c r="C268" i="20"/>
  <c r="L267" i="20"/>
  <c r="K267" i="20"/>
  <c r="J267" i="20"/>
  <c r="I267" i="20"/>
  <c r="H267" i="20" s="1"/>
  <c r="G267" i="20"/>
  <c r="F267" i="20"/>
  <c r="E267" i="20"/>
  <c r="D267" i="20"/>
  <c r="C267" i="20"/>
  <c r="L266" i="20"/>
  <c r="K266" i="20"/>
  <c r="J266" i="20"/>
  <c r="I266" i="20"/>
  <c r="H266" i="20" s="1"/>
  <c r="G266" i="20"/>
  <c r="F266" i="20"/>
  <c r="E266" i="20"/>
  <c r="D266" i="20"/>
  <c r="C266" i="20"/>
  <c r="H265" i="20"/>
  <c r="C265" i="20"/>
  <c r="H264" i="20"/>
  <c r="C264" i="20"/>
  <c r="H263" i="20"/>
  <c r="C263" i="20"/>
  <c r="L262" i="20"/>
  <c r="K262" i="20"/>
  <c r="J262" i="20"/>
  <c r="I262" i="20"/>
  <c r="H262" i="20" s="1"/>
  <c r="G262" i="20"/>
  <c r="F262" i="20"/>
  <c r="E262" i="20"/>
  <c r="D262" i="20"/>
  <c r="C262" i="20"/>
  <c r="H261" i="20"/>
  <c r="C261" i="20"/>
  <c r="H260" i="20"/>
  <c r="C260" i="20"/>
  <c r="H259" i="20"/>
  <c r="C259" i="20"/>
  <c r="L258" i="20"/>
  <c r="K258" i="20"/>
  <c r="J258" i="20"/>
  <c r="I258" i="20"/>
  <c r="H258" i="20" s="1"/>
  <c r="G258" i="20"/>
  <c r="F258" i="20"/>
  <c r="E258" i="20"/>
  <c r="D258" i="20"/>
  <c r="C258" i="20"/>
  <c r="L257" i="20"/>
  <c r="K257" i="20"/>
  <c r="J257" i="20"/>
  <c r="I257" i="20"/>
  <c r="H257" i="20" s="1"/>
  <c r="G257" i="20"/>
  <c r="F257" i="20"/>
  <c r="E257" i="20"/>
  <c r="D257" i="20"/>
  <c r="C257" i="20"/>
  <c r="H256" i="20"/>
  <c r="C256" i="20"/>
  <c r="H255" i="20"/>
  <c r="C255" i="20"/>
  <c r="H254" i="20"/>
  <c r="C254" i="20"/>
  <c r="H253" i="20"/>
  <c r="C253" i="20"/>
  <c r="H252" i="20"/>
  <c r="C252" i="20"/>
  <c r="L251" i="20"/>
  <c r="K251" i="20"/>
  <c r="J251" i="20"/>
  <c r="I251" i="20"/>
  <c r="H251" i="20" s="1"/>
  <c r="G251" i="20"/>
  <c r="F251" i="20"/>
  <c r="E251" i="20"/>
  <c r="D251" i="20"/>
  <c r="C251" i="20"/>
  <c r="L250" i="20"/>
  <c r="K250" i="20"/>
  <c r="J250" i="20"/>
  <c r="I250" i="20"/>
  <c r="H250" i="20" s="1"/>
  <c r="G250" i="20"/>
  <c r="F250" i="20"/>
  <c r="E250" i="20"/>
  <c r="D250" i="20"/>
  <c r="C250" i="20"/>
  <c r="H249" i="20"/>
  <c r="C249" i="20"/>
  <c r="H248" i="20"/>
  <c r="C248" i="20"/>
  <c r="H247" i="20"/>
  <c r="C247" i="20"/>
  <c r="H246" i="20"/>
  <c r="C246" i="20"/>
  <c r="L245" i="20"/>
  <c r="K245" i="20"/>
  <c r="J245" i="20"/>
  <c r="I245" i="20"/>
  <c r="H245" i="20" s="1"/>
  <c r="G245" i="20"/>
  <c r="F245" i="20"/>
  <c r="E245" i="20"/>
  <c r="D245" i="20"/>
  <c r="C245" i="20"/>
  <c r="H244" i="20"/>
  <c r="C244" i="20"/>
  <c r="H243" i="20"/>
  <c r="C243" i="20"/>
  <c r="H242" i="20"/>
  <c r="C242" i="20"/>
  <c r="H241" i="20"/>
  <c r="C241" i="20"/>
  <c r="H240" i="20"/>
  <c r="C240" i="20"/>
  <c r="H239" i="20"/>
  <c r="C239" i="20"/>
  <c r="H238" i="20"/>
  <c r="C238" i="20"/>
  <c r="L237" i="20"/>
  <c r="K237" i="20"/>
  <c r="J237" i="20"/>
  <c r="I237" i="20"/>
  <c r="H237" i="20" s="1"/>
  <c r="G237" i="20"/>
  <c r="F237" i="20"/>
  <c r="E237" i="20"/>
  <c r="D237" i="20"/>
  <c r="C237" i="20"/>
  <c r="H236" i="20"/>
  <c r="C236" i="20"/>
  <c r="H235" i="20"/>
  <c r="C235" i="20"/>
  <c r="L234" i="20"/>
  <c r="K234" i="20"/>
  <c r="J234" i="20"/>
  <c r="I234" i="20"/>
  <c r="H234" i="20" s="1"/>
  <c r="G234" i="20"/>
  <c r="F234" i="20"/>
  <c r="E234" i="20"/>
  <c r="D234" i="20"/>
  <c r="C234" i="20"/>
  <c r="H233" i="20"/>
  <c r="C233" i="20"/>
  <c r="L232" i="20"/>
  <c r="K232" i="20"/>
  <c r="J232" i="20"/>
  <c r="I232" i="20"/>
  <c r="H232" i="20" s="1"/>
  <c r="G232" i="20"/>
  <c r="F232" i="20"/>
  <c r="E232" i="20"/>
  <c r="D232" i="20"/>
  <c r="C232" i="20"/>
  <c r="L231" i="20"/>
  <c r="K231" i="20"/>
  <c r="J231" i="20"/>
  <c r="I231" i="20"/>
  <c r="H231" i="20"/>
  <c r="G231" i="20"/>
  <c r="F231" i="20"/>
  <c r="E231" i="20"/>
  <c r="D231" i="20"/>
  <c r="C231" i="20" s="1"/>
  <c r="H230" i="20"/>
  <c r="C230" i="20"/>
  <c r="L229" i="20"/>
  <c r="K229" i="20"/>
  <c r="J229" i="20"/>
  <c r="I229" i="20"/>
  <c r="H229" i="20"/>
  <c r="G229" i="20"/>
  <c r="F229" i="20"/>
  <c r="E229" i="20"/>
  <c r="D229" i="20"/>
  <c r="C229" i="20" s="1"/>
  <c r="H228" i="20"/>
  <c r="C228" i="20"/>
  <c r="L227" i="20"/>
  <c r="K227" i="20"/>
  <c r="J227" i="20"/>
  <c r="I227" i="20"/>
  <c r="H227" i="20"/>
  <c r="G227" i="20"/>
  <c r="F227" i="20"/>
  <c r="E227" i="20"/>
  <c r="D227" i="20"/>
  <c r="C227" i="20" s="1"/>
  <c r="H226" i="20"/>
  <c r="C226" i="20"/>
  <c r="H225" i="20"/>
  <c r="C225" i="20"/>
  <c r="L224" i="20"/>
  <c r="K224" i="20"/>
  <c r="J224" i="20"/>
  <c r="I224" i="20"/>
  <c r="H224" i="20"/>
  <c r="G224" i="20"/>
  <c r="F224" i="20"/>
  <c r="E224" i="20"/>
  <c r="D224" i="20"/>
  <c r="C224" i="20" s="1"/>
  <c r="H223" i="20"/>
  <c r="C223" i="20"/>
  <c r="H222" i="20"/>
  <c r="C222" i="20"/>
  <c r="H221" i="20"/>
  <c r="C221" i="20"/>
  <c r="H220" i="20"/>
  <c r="C220" i="20"/>
  <c r="H219" i="20"/>
  <c r="C219" i="20"/>
  <c r="H218" i="20"/>
  <c r="C218" i="20"/>
  <c r="H217" i="20"/>
  <c r="C217" i="20"/>
  <c r="H216" i="20"/>
  <c r="C216" i="20"/>
  <c r="H215" i="20"/>
  <c r="C215" i="20"/>
  <c r="H214" i="20"/>
  <c r="C214" i="20"/>
  <c r="L213" i="20"/>
  <c r="K213" i="20"/>
  <c r="J213" i="20"/>
  <c r="I213" i="20"/>
  <c r="H213" i="20"/>
  <c r="G213" i="20"/>
  <c r="F213" i="20"/>
  <c r="E213" i="20"/>
  <c r="D213" i="20"/>
  <c r="C213" i="20" s="1"/>
  <c r="H212" i="20"/>
  <c r="C212" i="20"/>
  <c r="H211" i="20"/>
  <c r="C211" i="20"/>
  <c r="H210" i="20"/>
  <c r="C210" i="20"/>
  <c r="H209" i="20"/>
  <c r="C209" i="20"/>
  <c r="H208" i="20"/>
  <c r="C208" i="20"/>
  <c r="H207" i="20"/>
  <c r="C207" i="20"/>
  <c r="H206" i="20"/>
  <c r="C206" i="20"/>
  <c r="H205" i="20"/>
  <c r="C205" i="20"/>
  <c r="H204" i="20"/>
  <c r="C204" i="20"/>
  <c r="H203" i="20"/>
  <c r="C203" i="20"/>
  <c r="L202" i="20"/>
  <c r="K202" i="20"/>
  <c r="J202" i="20"/>
  <c r="I202" i="20"/>
  <c r="H202" i="20" s="1"/>
  <c r="G202" i="20"/>
  <c r="F202" i="20"/>
  <c r="E202" i="20"/>
  <c r="D202" i="20"/>
  <c r="C202" i="20"/>
  <c r="L201" i="20"/>
  <c r="K201" i="20"/>
  <c r="J201" i="20"/>
  <c r="I201" i="20"/>
  <c r="H201" i="20" s="1"/>
  <c r="G201" i="20"/>
  <c r="F201" i="20"/>
  <c r="E201" i="20"/>
  <c r="D201" i="20"/>
  <c r="C201" i="20"/>
  <c r="H200" i="20"/>
  <c r="C200" i="20"/>
  <c r="H199" i="20"/>
  <c r="C199" i="20"/>
  <c r="H198" i="20"/>
  <c r="C198" i="20"/>
  <c r="H197" i="20"/>
  <c r="C197" i="20"/>
  <c r="H196" i="20"/>
  <c r="C196" i="20"/>
  <c r="L195" i="20"/>
  <c r="K195" i="20"/>
  <c r="J195" i="20"/>
  <c r="I195" i="20"/>
  <c r="H195" i="20" s="1"/>
  <c r="G195" i="20"/>
  <c r="F195" i="20"/>
  <c r="E195" i="20"/>
  <c r="D195" i="20"/>
  <c r="C195" i="20"/>
  <c r="H194" i="20"/>
  <c r="C194" i="20"/>
  <c r="L193" i="20"/>
  <c r="K193" i="20"/>
  <c r="J193" i="20"/>
  <c r="I193" i="20"/>
  <c r="H193" i="20" s="1"/>
  <c r="G193" i="20"/>
  <c r="F193" i="20"/>
  <c r="E193" i="20"/>
  <c r="D193" i="20"/>
  <c r="C193" i="20"/>
  <c r="L192" i="20"/>
  <c r="K192" i="20"/>
  <c r="J192" i="20"/>
  <c r="I192" i="20"/>
  <c r="H192" i="20" s="1"/>
  <c r="G192" i="20"/>
  <c r="F192" i="20"/>
  <c r="E192" i="20"/>
  <c r="D192" i="20"/>
  <c r="C192" i="20"/>
  <c r="L191" i="20"/>
  <c r="K191" i="20"/>
  <c r="J191" i="20"/>
  <c r="I191" i="20"/>
  <c r="H191" i="20" s="1"/>
  <c r="G191" i="20"/>
  <c r="F191" i="20"/>
  <c r="E191" i="20"/>
  <c r="D191" i="20"/>
  <c r="C191" i="20"/>
  <c r="H190" i="20"/>
  <c r="C190" i="20"/>
  <c r="L189" i="20"/>
  <c r="K189" i="20"/>
  <c r="J189" i="20"/>
  <c r="I189" i="20"/>
  <c r="H189" i="20" s="1"/>
  <c r="G189" i="20"/>
  <c r="F189" i="20"/>
  <c r="E189" i="20"/>
  <c r="D189" i="20"/>
  <c r="C189" i="20"/>
  <c r="L188" i="20"/>
  <c r="K188" i="20"/>
  <c r="J188" i="20"/>
  <c r="I188" i="20"/>
  <c r="H188" i="20" s="1"/>
  <c r="G188" i="20"/>
  <c r="F188" i="20"/>
  <c r="E188" i="20"/>
  <c r="D188" i="20"/>
  <c r="C188" i="20"/>
  <c r="H187" i="20"/>
  <c r="C187" i="20"/>
  <c r="H186" i="20"/>
  <c r="C186" i="20"/>
  <c r="L185" i="20"/>
  <c r="K185" i="20"/>
  <c r="J185" i="20"/>
  <c r="I185" i="20"/>
  <c r="H185" i="20" s="1"/>
  <c r="G185" i="20"/>
  <c r="F185" i="20"/>
  <c r="E185" i="20"/>
  <c r="D185" i="20"/>
  <c r="C185" i="20"/>
  <c r="L184" i="20"/>
  <c r="K184" i="20"/>
  <c r="J184" i="20"/>
  <c r="I184" i="20"/>
  <c r="H184" i="20" s="1"/>
  <c r="G184" i="20"/>
  <c r="F184" i="20"/>
  <c r="E184" i="20"/>
  <c r="D184" i="20"/>
  <c r="C184" i="20"/>
  <c r="H183" i="20"/>
  <c r="C183" i="20"/>
  <c r="H182" i="20"/>
  <c r="C182" i="20"/>
  <c r="L181" i="20"/>
  <c r="K181" i="20"/>
  <c r="J181" i="20"/>
  <c r="I181" i="20"/>
  <c r="H181" i="20" s="1"/>
  <c r="G181" i="20"/>
  <c r="F181" i="20"/>
  <c r="E181" i="20"/>
  <c r="D181" i="20"/>
  <c r="C181" i="20"/>
  <c r="H180" i="20"/>
  <c r="C180" i="20"/>
  <c r="H179" i="20"/>
  <c r="C179" i="20"/>
  <c r="H178" i="20"/>
  <c r="C178" i="20"/>
  <c r="H177" i="20"/>
  <c r="C177" i="20"/>
  <c r="L176" i="20"/>
  <c r="K176" i="20"/>
  <c r="J176" i="20"/>
  <c r="I176" i="20"/>
  <c r="H176" i="20" s="1"/>
  <c r="G176" i="20"/>
  <c r="F176" i="20"/>
  <c r="E176" i="20"/>
  <c r="D176" i="20"/>
  <c r="C176" i="20"/>
  <c r="H175" i="20"/>
  <c r="C175" i="20"/>
  <c r="H174" i="20"/>
  <c r="C174" i="20"/>
  <c r="H173" i="20"/>
  <c r="C173" i="20"/>
  <c r="L172" i="20"/>
  <c r="K172" i="20"/>
  <c r="J172" i="20"/>
  <c r="I172" i="20"/>
  <c r="H172" i="20" s="1"/>
  <c r="G172" i="20"/>
  <c r="F172" i="20"/>
  <c r="E172" i="20"/>
  <c r="D172" i="20"/>
  <c r="C172" i="20"/>
  <c r="L171" i="20"/>
  <c r="K171" i="20"/>
  <c r="J171" i="20"/>
  <c r="I171" i="20"/>
  <c r="H171" i="20" s="1"/>
  <c r="G171" i="20"/>
  <c r="F171" i="20"/>
  <c r="E171" i="20"/>
  <c r="D171" i="20"/>
  <c r="C171" i="20"/>
  <c r="L170" i="20"/>
  <c r="K170" i="20"/>
  <c r="J170" i="20"/>
  <c r="I170" i="20"/>
  <c r="H170" i="20" s="1"/>
  <c r="G170" i="20"/>
  <c r="F170" i="20"/>
  <c r="E170" i="20"/>
  <c r="D170" i="20"/>
  <c r="C170" i="20"/>
  <c r="H169" i="20"/>
  <c r="C169" i="20"/>
  <c r="H168" i="20"/>
  <c r="C168" i="20"/>
  <c r="H167" i="20"/>
  <c r="C167" i="20"/>
  <c r="H166" i="20"/>
  <c r="C166" i="20"/>
  <c r="H165" i="20"/>
  <c r="C165" i="20"/>
  <c r="H164" i="20"/>
  <c r="C164" i="20"/>
  <c r="L163" i="20"/>
  <c r="K163" i="20"/>
  <c r="J163" i="20"/>
  <c r="I163" i="20"/>
  <c r="H163" i="20" s="1"/>
  <c r="G163" i="20"/>
  <c r="F163" i="20"/>
  <c r="E163" i="20"/>
  <c r="D163" i="20"/>
  <c r="C163" i="20"/>
  <c r="L162" i="20"/>
  <c r="K162" i="20"/>
  <c r="J162" i="20"/>
  <c r="I162" i="20"/>
  <c r="H162" i="20" s="1"/>
  <c r="G162" i="20"/>
  <c r="F162" i="20"/>
  <c r="E162" i="20"/>
  <c r="D162" i="20"/>
  <c r="C162" i="20"/>
  <c r="H161" i="20"/>
  <c r="C161" i="20"/>
  <c r="H160" i="20"/>
  <c r="C160" i="20"/>
  <c r="H159" i="20"/>
  <c r="C159" i="20"/>
  <c r="H158" i="20"/>
  <c r="C158" i="20"/>
  <c r="L157" i="20"/>
  <c r="K157" i="20"/>
  <c r="J157" i="20"/>
  <c r="I157" i="20"/>
  <c r="H157" i="20" s="1"/>
  <c r="G157" i="20"/>
  <c r="F157" i="20"/>
  <c r="E157" i="20"/>
  <c r="D157" i="20"/>
  <c r="C157" i="20"/>
  <c r="H156" i="20"/>
  <c r="C156" i="20"/>
  <c r="H155" i="20"/>
  <c r="C155" i="20"/>
  <c r="H154" i="20"/>
  <c r="C154" i="20"/>
  <c r="H153" i="20"/>
  <c r="C153" i="20"/>
  <c r="H152" i="20"/>
  <c r="C152" i="20"/>
  <c r="H151" i="20"/>
  <c r="C151" i="20"/>
  <c r="H150" i="20"/>
  <c r="C150" i="20"/>
  <c r="H149" i="20"/>
  <c r="C149" i="20"/>
  <c r="L148" i="20"/>
  <c r="K148" i="20"/>
  <c r="J148" i="20"/>
  <c r="I148" i="20"/>
  <c r="H148" i="20" s="1"/>
  <c r="G148" i="20"/>
  <c r="F148" i="20"/>
  <c r="E148" i="20"/>
  <c r="D148" i="20"/>
  <c r="C148" i="20"/>
  <c r="H147" i="20"/>
  <c r="C147" i="20"/>
  <c r="H146" i="20"/>
  <c r="C146" i="20"/>
  <c r="H145" i="20"/>
  <c r="C145" i="20"/>
  <c r="H144" i="20"/>
  <c r="C144" i="20"/>
  <c r="H143" i="20"/>
  <c r="C143" i="20"/>
  <c r="H142" i="20"/>
  <c r="C142" i="20"/>
  <c r="L141" i="20"/>
  <c r="K141" i="20"/>
  <c r="J141" i="20"/>
  <c r="I141" i="20"/>
  <c r="H141" i="20" s="1"/>
  <c r="G141" i="20"/>
  <c r="F141" i="20"/>
  <c r="E141" i="20"/>
  <c r="D141" i="20"/>
  <c r="C141" i="20"/>
  <c r="H140" i="20"/>
  <c r="C140" i="20"/>
  <c r="H139" i="20"/>
  <c r="C139" i="20"/>
  <c r="L138" i="20"/>
  <c r="K138" i="20"/>
  <c r="J138" i="20"/>
  <c r="I138" i="20"/>
  <c r="H138" i="20" s="1"/>
  <c r="G138" i="20"/>
  <c r="F138" i="20"/>
  <c r="E138" i="20"/>
  <c r="D138" i="20"/>
  <c r="C138" i="20"/>
  <c r="H137" i="20"/>
  <c r="C137" i="20"/>
  <c r="H136" i="20"/>
  <c r="C136" i="20"/>
  <c r="H135" i="20"/>
  <c r="C135" i="20"/>
  <c r="H134" i="20"/>
  <c r="C134" i="20"/>
  <c r="L133" i="20"/>
  <c r="K133" i="20"/>
  <c r="J133" i="20"/>
  <c r="I133" i="20"/>
  <c r="H133" i="20" s="1"/>
  <c r="G133" i="20"/>
  <c r="F133" i="20"/>
  <c r="E133" i="20"/>
  <c r="D133" i="20"/>
  <c r="C133" i="20"/>
  <c r="H132" i="20"/>
  <c r="C132" i="20"/>
  <c r="H131" i="20"/>
  <c r="C131" i="20"/>
  <c r="H130" i="20"/>
  <c r="C130" i="20"/>
  <c r="L129" i="20"/>
  <c r="K129" i="20"/>
  <c r="J129" i="20"/>
  <c r="I129" i="20"/>
  <c r="H129" i="20" s="1"/>
  <c r="G129" i="20"/>
  <c r="F129" i="20"/>
  <c r="E129" i="20"/>
  <c r="D129" i="20"/>
  <c r="C129" i="20"/>
  <c r="L128" i="20"/>
  <c r="K128" i="20"/>
  <c r="J128" i="20"/>
  <c r="I128" i="20"/>
  <c r="H128" i="20" s="1"/>
  <c r="G128" i="20"/>
  <c r="F128" i="20"/>
  <c r="E128" i="20"/>
  <c r="D128" i="20"/>
  <c r="C128" i="20"/>
  <c r="H127" i="20"/>
  <c r="C127" i="20"/>
  <c r="L126" i="20"/>
  <c r="K126" i="20"/>
  <c r="J126" i="20"/>
  <c r="I126" i="20"/>
  <c r="H126" i="20"/>
  <c r="G126" i="20"/>
  <c r="F126" i="20"/>
  <c r="E126" i="20"/>
  <c r="D126" i="20"/>
  <c r="C126" i="20"/>
  <c r="H125" i="20"/>
  <c r="C125" i="20"/>
  <c r="H124" i="20"/>
  <c r="C124" i="20"/>
  <c r="H123" i="20"/>
  <c r="C123" i="20"/>
  <c r="H122" i="20"/>
  <c r="C122" i="20"/>
  <c r="H121" i="20"/>
  <c r="C121" i="20"/>
  <c r="L120" i="20"/>
  <c r="K120" i="20"/>
  <c r="J120" i="20"/>
  <c r="I120" i="20"/>
  <c r="H120" i="20" s="1"/>
  <c r="G120" i="20"/>
  <c r="F120" i="20"/>
  <c r="E120" i="20"/>
  <c r="D120" i="20"/>
  <c r="C120" i="20"/>
  <c r="H119" i="20"/>
  <c r="C119" i="20"/>
  <c r="H118" i="20"/>
  <c r="C118" i="20"/>
  <c r="H117" i="20"/>
  <c r="C117" i="20"/>
  <c r="H116" i="20"/>
  <c r="C116" i="20"/>
  <c r="H115" i="20"/>
  <c r="C115" i="20"/>
  <c r="L114" i="20"/>
  <c r="K114" i="20"/>
  <c r="J114" i="20"/>
  <c r="I114" i="20"/>
  <c r="H114" i="20" s="1"/>
  <c r="G114" i="20"/>
  <c r="F114" i="20"/>
  <c r="E114" i="20"/>
  <c r="D114" i="20"/>
  <c r="C114" i="20"/>
  <c r="H113" i="20"/>
  <c r="C113" i="20"/>
  <c r="H112" i="20"/>
  <c r="C112" i="20"/>
  <c r="H111" i="20"/>
  <c r="C111" i="20"/>
  <c r="L110" i="20"/>
  <c r="K110" i="20"/>
  <c r="J110" i="20"/>
  <c r="I110" i="20"/>
  <c r="H110" i="20" s="1"/>
  <c r="G110" i="20"/>
  <c r="F110" i="20"/>
  <c r="E110" i="20"/>
  <c r="D110" i="20"/>
  <c r="C110" i="20"/>
  <c r="H109" i="20"/>
  <c r="C109" i="20"/>
  <c r="H108" i="20"/>
  <c r="C108" i="20"/>
  <c r="H107" i="20"/>
  <c r="C107" i="20"/>
  <c r="H106" i="20"/>
  <c r="C106" i="20"/>
  <c r="H105" i="20"/>
  <c r="C105" i="20"/>
  <c r="H104" i="20"/>
  <c r="C104" i="20"/>
  <c r="H103" i="20"/>
  <c r="C103" i="20"/>
  <c r="H102" i="20"/>
  <c r="C102" i="20"/>
  <c r="L101" i="20"/>
  <c r="K101" i="20"/>
  <c r="J101" i="20"/>
  <c r="I101" i="20"/>
  <c r="H101" i="20" s="1"/>
  <c r="G101" i="20"/>
  <c r="F101" i="20"/>
  <c r="E101" i="20"/>
  <c r="D101" i="20"/>
  <c r="C101" i="20"/>
  <c r="H100" i="20"/>
  <c r="C100" i="20"/>
  <c r="H99" i="20"/>
  <c r="C99" i="20"/>
  <c r="H98" i="20"/>
  <c r="C98" i="20"/>
  <c r="H97" i="20"/>
  <c r="C97" i="20"/>
  <c r="H96" i="20"/>
  <c r="C96" i="20"/>
  <c r="H95" i="20"/>
  <c r="C95" i="20"/>
  <c r="H94" i="20"/>
  <c r="C94" i="20"/>
  <c r="L93" i="20"/>
  <c r="K93" i="20"/>
  <c r="J93" i="20"/>
  <c r="I93" i="20"/>
  <c r="H93" i="20" s="1"/>
  <c r="G93" i="20"/>
  <c r="F93" i="20"/>
  <c r="E93" i="20"/>
  <c r="D93" i="20"/>
  <c r="C93" i="20"/>
  <c r="H92" i="20"/>
  <c r="C92" i="20"/>
  <c r="H91" i="20"/>
  <c r="C91" i="20"/>
  <c r="H90" i="20"/>
  <c r="C90" i="20"/>
  <c r="H89" i="20"/>
  <c r="C89" i="20"/>
  <c r="H88" i="20"/>
  <c r="C88" i="20"/>
  <c r="L87" i="20"/>
  <c r="K87" i="20"/>
  <c r="J87" i="20"/>
  <c r="I87" i="20"/>
  <c r="H87" i="20" s="1"/>
  <c r="G87" i="20"/>
  <c r="F87" i="20"/>
  <c r="E87" i="20"/>
  <c r="D87" i="20"/>
  <c r="C87" i="20"/>
  <c r="H86" i="20"/>
  <c r="C86" i="20"/>
  <c r="H85" i="20"/>
  <c r="C85" i="20"/>
  <c r="H84" i="20"/>
  <c r="C84" i="20"/>
  <c r="H83" i="20"/>
  <c r="C83" i="20"/>
  <c r="L82" i="20"/>
  <c r="K82" i="20"/>
  <c r="J82" i="20"/>
  <c r="I82" i="20"/>
  <c r="H82" i="20" s="1"/>
  <c r="G82" i="20"/>
  <c r="F82" i="20"/>
  <c r="E82" i="20"/>
  <c r="D82" i="20"/>
  <c r="C82" i="20"/>
  <c r="L81" i="20"/>
  <c r="K81" i="20"/>
  <c r="J81" i="20"/>
  <c r="I81" i="20"/>
  <c r="H81" i="20" s="1"/>
  <c r="G81" i="20"/>
  <c r="F81" i="20"/>
  <c r="E81" i="20"/>
  <c r="D81" i="20"/>
  <c r="C81" i="20"/>
  <c r="H80" i="20"/>
  <c r="C80" i="20"/>
  <c r="H79" i="20"/>
  <c r="C79" i="20"/>
  <c r="L78" i="20"/>
  <c r="K78" i="20"/>
  <c r="J78" i="20"/>
  <c r="I78" i="20"/>
  <c r="H78" i="20" s="1"/>
  <c r="G78" i="20"/>
  <c r="F78" i="20"/>
  <c r="E78" i="20"/>
  <c r="D78" i="20"/>
  <c r="C78" i="20"/>
  <c r="H77" i="20"/>
  <c r="C77" i="20"/>
  <c r="H76" i="20"/>
  <c r="C76" i="20"/>
  <c r="L75" i="20"/>
  <c r="K75" i="20"/>
  <c r="J75" i="20"/>
  <c r="I75" i="20"/>
  <c r="H75" i="20" s="1"/>
  <c r="G75" i="20"/>
  <c r="F75" i="20"/>
  <c r="E75" i="20"/>
  <c r="D75" i="20"/>
  <c r="C75" i="20"/>
  <c r="L74" i="20"/>
  <c r="K74" i="20"/>
  <c r="J74" i="20"/>
  <c r="I74" i="20"/>
  <c r="H74" i="20" s="1"/>
  <c r="G74" i="20"/>
  <c r="F74" i="20"/>
  <c r="E74" i="20"/>
  <c r="D74" i="20"/>
  <c r="C74" i="20"/>
  <c r="L73" i="20"/>
  <c r="K73" i="20"/>
  <c r="J73" i="20"/>
  <c r="I73" i="20"/>
  <c r="H73" i="20" s="1"/>
  <c r="G73" i="20"/>
  <c r="F73" i="20"/>
  <c r="E73" i="20"/>
  <c r="D73" i="20"/>
  <c r="C73" i="20"/>
  <c r="H72" i="20"/>
  <c r="C72" i="20"/>
  <c r="H71" i="20"/>
  <c r="C71" i="20"/>
  <c r="H70" i="20"/>
  <c r="C70" i="20"/>
  <c r="H69" i="20"/>
  <c r="C69" i="20"/>
  <c r="L68" i="20"/>
  <c r="K68" i="20"/>
  <c r="J68" i="20"/>
  <c r="I68" i="20"/>
  <c r="H68" i="20" s="1"/>
  <c r="G68" i="20"/>
  <c r="F68" i="20"/>
  <c r="E68" i="20"/>
  <c r="D68" i="20"/>
  <c r="C68" i="20"/>
  <c r="H67" i="20"/>
  <c r="C67" i="20"/>
  <c r="L66" i="20"/>
  <c r="K66" i="20"/>
  <c r="J66" i="20"/>
  <c r="I66" i="20"/>
  <c r="H66" i="20" s="1"/>
  <c r="G66" i="20"/>
  <c r="F66" i="20"/>
  <c r="E66" i="20"/>
  <c r="D66" i="20"/>
  <c r="C66" i="20"/>
  <c r="H65" i="20"/>
  <c r="C65" i="20"/>
  <c r="H64" i="20"/>
  <c r="C64" i="20"/>
  <c r="H63" i="20"/>
  <c r="C63" i="20"/>
  <c r="H62" i="20"/>
  <c r="C62" i="20"/>
  <c r="H61" i="20"/>
  <c r="C61" i="20"/>
  <c r="H60" i="20"/>
  <c r="C60" i="20"/>
  <c r="H59" i="20"/>
  <c r="C59" i="20"/>
  <c r="H58" i="20"/>
  <c r="C58" i="20"/>
  <c r="L57" i="20"/>
  <c r="K57" i="20"/>
  <c r="J57" i="20"/>
  <c r="I57" i="20"/>
  <c r="H57" i="20" s="1"/>
  <c r="G57" i="20"/>
  <c r="F57" i="20"/>
  <c r="E57" i="20"/>
  <c r="D57" i="20"/>
  <c r="C57" i="20"/>
  <c r="H56" i="20"/>
  <c r="C56" i="20"/>
  <c r="H55" i="20"/>
  <c r="C55" i="20"/>
  <c r="L54" i="20"/>
  <c r="K54" i="20"/>
  <c r="J54" i="20"/>
  <c r="I54" i="20"/>
  <c r="H54" i="20" s="1"/>
  <c r="G54" i="20"/>
  <c r="F54" i="20"/>
  <c r="E54" i="20"/>
  <c r="D54" i="20"/>
  <c r="C54" i="20"/>
  <c r="L53" i="20"/>
  <c r="K53" i="20"/>
  <c r="J53" i="20"/>
  <c r="I53" i="20"/>
  <c r="H53" i="20" s="1"/>
  <c r="G53" i="20"/>
  <c r="F53" i="20"/>
  <c r="E53" i="20"/>
  <c r="D53" i="20"/>
  <c r="C53" i="20"/>
  <c r="L52" i="20"/>
  <c r="K52" i="20"/>
  <c r="J52" i="20"/>
  <c r="I52" i="20"/>
  <c r="H52" i="20" s="1"/>
  <c r="G52" i="20"/>
  <c r="F52" i="20"/>
  <c r="E52" i="20"/>
  <c r="D52" i="20"/>
  <c r="C52" i="20"/>
  <c r="L51" i="20"/>
  <c r="K51" i="20"/>
  <c r="J51" i="20"/>
  <c r="I51" i="20"/>
  <c r="H51" i="20" s="1"/>
  <c r="G51" i="20"/>
  <c r="F51" i="20"/>
  <c r="E51" i="20"/>
  <c r="D51" i="20"/>
  <c r="C51" i="20"/>
  <c r="L50" i="20"/>
  <c r="K50" i="20"/>
  <c r="J50" i="20"/>
  <c r="J300" i="20" s="1"/>
  <c r="I50" i="20"/>
  <c r="H50" i="20" s="1"/>
  <c r="G50" i="20"/>
  <c r="F50" i="20"/>
  <c r="E50" i="20"/>
  <c r="E300" i="20" s="1"/>
  <c r="D50" i="20"/>
  <c r="D300" i="20" s="1"/>
  <c r="C50" i="20"/>
  <c r="L49" i="20"/>
  <c r="K49" i="20"/>
  <c r="J49" i="20"/>
  <c r="I49" i="20"/>
  <c r="H49" i="20" s="1"/>
  <c r="G49" i="20"/>
  <c r="F49" i="20"/>
  <c r="E49" i="20"/>
  <c r="D49" i="20"/>
  <c r="C49" i="20"/>
  <c r="H46" i="20"/>
  <c r="C46" i="20"/>
  <c r="H45" i="20"/>
  <c r="C45" i="20"/>
  <c r="L44" i="20"/>
  <c r="L300" i="20" s="1"/>
  <c r="H44" i="20"/>
  <c r="G44" i="20"/>
  <c r="G300" i="20" s="1"/>
  <c r="C44" i="20"/>
  <c r="H43" i="20"/>
  <c r="C43" i="20"/>
  <c r="I42" i="20"/>
  <c r="H42" i="20"/>
  <c r="D42" i="20"/>
  <c r="C42" i="20"/>
  <c r="H41" i="20"/>
  <c r="C41" i="20"/>
  <c r="H40" i="20"/>
  <c r="C40" i="20"/>
  <c r="H39" i="20"/>
  <c r="C39" i="20"/>
  <c r="H38" i="20"/>
  <c r="C38" i="20"/>
  <c r="K37" i="20"/>
  <c r="H37" i="20"/>
  <c r="F37" i="20"/>
  <c r="C37" i="20"/>
  <c r="H36" i="20"/>
  <c r="C36" i="20"/>
  <c r="H35" i="20"/>
  <c r="C35" i="20"/>
  <c r="K34" i="20"/>
  <c r="H34" i="20"/>
  <c r="F34" i="20"/>
  <c r="C34" i="20"/>
  <c r="H33" i="20"/>
  <c r="C33" i="20"/>
  <c r="K32" i="20"/>
  <c r="H32" i="20"/>
  <c r="F32" i="20"/>
  <c r="C32" i="20"/>
  <c r="H31" i="20"/>
  <c r="C31" i="20"/>
  <c r="H30" i="20"/>
  <c r="C30" i="20"/>
  <c r="H29" i="20"/>
  <c r="C29" i="20"/>
  <c r="K28" i="20"/>
  <c r="H28" i="20"/>
  <c r="F28" i="20"/>
  <c r="C28" i="20"/>
  <c r="K27" i="20"/>
  <c r="K300" i="20" s="1"/>
  <c r="H27" i="20"/>
  <c r="F27" i="20"/>
  <c r="F300" i="20" s="1"/>
  <c r="C27" i="20"/>
  <c r="H26" i="20"/>
  <c r="C26" i="20"/>
  <c r="J25" i="20"/>
  <c r="I25" i="20"/>
  <c r="H25" i="20"/>
  <c r="C25" i="20"/>
  <c r="H24" i="20"/>
  <c r="C24" i="20"/>
  <c r="H23" i="20"/>
  <c r="C23" i="20"/>
  <c r="L22" i="20"/>
  <c r="L303" i="20" s="1"/>
  <c r="L302" i="20" s="1"/>
  <c r="K22" i="20"/>
  <c r="K303" i="20" s="1"/>
  <c r="K302" i="20" s="1"/>
  <c r="J22" i="20"/>
  <c r="J303" i="20" s="1"/>
  <c r="J302" i="20" s="1"/>
  <c r="I22" i="20"/>
  <c r="H22" i="20" s="1"/>
  <c r="H303" i="20" s="1"/>
  <c r="H302" i="20" s="1"/>
  <c r="G22" i="20"/>
  <c r="G303" i="20" s="1"/>
  <c r="G302" i="20" s="1"/>
  <c r="F22" i="20"/>
  <c r="F303" i="20" s="1"/>
  <c r="F302" i="20" s="1"/>
  <c r="E22" i="20"/>
  <c r="E303" i="20" s="1"/>
  <c r="E302" i="20" s="1"/>
  <c r="D22" i="20"/>
  <c r="D303" i="20" s="1"/>
  <c r="D302" i="20" s="1"/>
  <c r="C22" i="20"/>
  <c r="L21" i="20"/>
  <c r="K21" i="20"/>
  <c r="J21" i="20"/>
  <c r="I21" i="20"/>
  <c r="H21" i="20" s="1"/>
  <c r="G21" i="20"/>
  <c r="F21" i="20"/>
  <c r="E21" i="20"/>
  <c r="D21" i="20"/>
  <c r="C21" i="20"/>
  <c r="H315" i="19"/>
  <c r="C315" i="19"/>
  <c r="H313" i="19"/>
  <c r="C313" i="19"/>
  <c r="H311" i="19"/>
  <c r="C311" i="19"/>
  <c r="H310" i="19"/>
  <c r="C310" i="19"/>
  <c r="H309" i="19"/>
  <c r="C309" i="19"/>
  <c r="H308" i="19"/>
  <c r="C308" i="19"/>
  <c r="H307" i="19"/>
  <c r="C307" i="19"/>
  <c r="H306" i="19"/>
  <c r="C306" i="19"/>
  <c r="L305" i="19"/>
  <c r="K305" i="19"/>
  <c r="J305" i="19"/>
  <c r="I305" i="19"/>
  <c r="H305" i="19"/>
  <c r="G305" i="19"/>
  <c r="F305" i="19"/>
  <c r="E305" i="19"/>
  <c r="D305" i="19"/>
  <c r="C305" i="19"/>
  <c r="K297" i="19"/>
  <c r="H297" i="19"/>
  <c r="C297" i="19"/>
  <c r="H296" i="19"/>
  <c r="C296" i="19"/>
  <c r="L295" i="19"/>
  <c r="K295" i="19"/>
  <c r="J295" i="19"/>
  <c r="I295" i="19"/>
  <c r="H295" i="19"/>
  <c r="G295" i="19"/>
  <c r="F295" i="19"/>
  <c r="E295" i="19"/>
  <c r="D295" i="19"/>
  <c r="H294" i="19"/>
  <c r="C294" i="19"/>
  <c r="H293" i="19"/>
  <c r="C293" i="19"/>
  <c r="H292" i="19"/>
  <c r="C292" i="19"/>
  <c r="H291" i="19"/>
  <c r="C291" i="19"/>
  <c r="L290" i="19"/>
  <c r="K290" i="19"/>
  <c r="J290" i="19"/>
  <c r="I290" i="19"/>
  <c r="H290" i="19"/>
  <c r="G290" i="19"/>
  <c r="F290" i="19"/>
  <c r="E290" i="19"/>
  <c r="D290" i="19"/>
  <c r="C290" i="19" s="1"/>
  <c r="H289" i="19"/>
  <c r="C289" i="19"/>
  <c r="H288" i="19"/>
  <c r="C288" i="19"/>
  <c r="H287" i="19"/>
  <c r="C287" i="19"/>
  <c r="L286" i="19"/>
  <c r="K286" i="19"/>
  <c r="J286" i="19"/>
  <c r="I286" i="19"/>
  <c r="H286" i="19"/>
  <c r="G286" i="19"/>
  <c r="F286" i="19"/>
  <c r="E286" i="19"/>
  <c r="D286" i="19"/>
  <c r="C286" i="19" s="1"/>
  <c r="H285" i="19"/>
  <c r="C285" i="19"/>
  <c r="L284" i="19"/>
  <c r="K284" i="19"/>
  <c r="J284" i="19"/>
  <c r="I284" i="19"/>
  <c r="H284" i="19"/>
  <c r="G284" i="19"/>
  <c r="F284" i="19"/>
  <c r="E284" i="19"/>
  <c r="D284" i="19"/>
  <c r="C284" i="19" s="1"/>
  <c r="L283" i="19"/>
  <c r="K283" i="19"/>
  <c r="J283" i="19"/>
  <c r="I283" i="19"/>
  <c r="H283" i="19"/>
  <c r="G283" i="19"/>
  <c r="F283" i="19"/>
  <c r="E283" i="19"/>
  <c r="D283" i="19"/>
  <c r="C283" i="19" s="1"/>
  <c r="H282" i="19"/>
  <c r="C282" i="19"/>
  <c r="H281" i="19"/>
  <c r="C281" i="19"/>
  <c r="H280" i="19"/>
  <c r="C280" i="19"/>
  <c r="L279" i="19"/>
  <c r="K279" i="19"/>
  <c r="J279" i="19"/>
  <c r="I279" i="19"/>
  <c r="H279" i="19"/>
  <c r="G279" i="19"/>
  <c r="F279" i="19"/>
  <c r="E279" i="19"/>
  <c r="D279" i="19"/>
  <c r="C279" i="19" s="1"/>
  <c r="H278" i="19"/>
  <c r="C278" i="19"/>
  <c r="H277" i="19"/>
  <c r="C277" i="19"/>
  <c r="H276" i="19"/>
  <c r="C276" i="19"/>
  <c r="L275" i="19"/>
  <c r="K275" i="19"/>
  <c r="J275" i="19"/>
  <c r="I275" i="19"/>
  <c r="H275" i="19"/>
  <c r="G275" i="19"/>
  <c r="F275" i="19"/>
  <c r="E275" i="19"/>
  <c r="D275" i="19"/>
  <c r="C275" i="19" s="1"/>
  <c r="L274" i="19"/>
  <c r="K274" i="19"/>
  <c r="J274" i="19"/>
  <c r="I274" i="19"/>
  <c r="H274" i="19"/>
  <c r="G274" i="19"/>
  <c r="F274" i="19"/>
  <c r="E274" i="19"/>
  <c r="D274" i="19"/>
  <c r="C274" i="19" s="1"/>
  <c r="H273" i="19"/>
  <c r="C273" i="19"/>
  <c r="H272" i="19"/>
  <c r="C272" i="19"/>
  <c r="H271" i="19"/>
  <c r="C271" i="19"/>
  <c r="L270" i="19"/>
  <c r="K270" i="19"/>
  <c r="J270" i="19"/>
  <c r="I270" i="19"/>
  <c r="H270" i="19"/>
  <c r="G270" i="19"/>
  <c r="F270" i="19"/>
  <c r="E270" i="19"/>
  <c r="D270" i="19"/>
  <c r="C270" i="19" s="1"/>
  <c r="H269" i="19"/>
  <c r="C269" i="19"/>
  <c r="H268" i="19"/>
  <c r="C268" i="19"/>
  <c r="L267" i="19"/>
  <c r="K267" i="19"/>
  <c r="J267" i="19"/>
  <c r="I267" i="19"/>
  <c r="H267" i="19"/>
  <c r="G267" i="19"/>
  <c r="F267" i="19"/>
  <c r="E267" i="19"/>
  <c r="D267" i="19"/>
  <c r="C267" i="19" s="1"/>
  <c r="L266" i="19"/>
  <c r="K266" i="19"/>
  <c r="J266" i="19"/>
  <c r="I266" i="19"/>
  <c r="H266" i="19"/>
  <c r="G266" i="19"/>
  <c r="F266" i="19"/>
  <c r="E266" i="19"/>
  <c r="D266" i="19"/>
  <c r="C266" i="19" s="1"/>
  <c r="H265" i="19"/>
  <c r="C265" i="19"/>
  <c r="H264" i="19"/>
  <c r="C264" i="19"/>
  <c r="H263" i="19"/>
  <c r="C263" i="19"/>
  <c r="L262" i="19"/>
  <c r="K262" i="19"/>
  <c r="J262" i="19"/>
  <c r="I262" i="19"/>
  <c r="H262" i="19"/>
  <c r="G262" i="19"/>
  <c r="F262" i="19"/>
  <c r="E262" i="19"/>
  <c r="D262" i="19"/>
  <c r="C262" i="19" s="1"/>
  <c r="H261" i="19"/>
  <c r="C261" i="19"/>
  <c r="H260" i="19"/>
  <c r="C260" i="19"/>
  <c r="H259" i="19"/>
  <c r="C259" i="19"/>
  <c r="L258" i="19"/>
  <c r="K258" i="19"/>
  <c r="J258" i="19"/>
  <c r="I258" i="19"/>
  <c r="H258" i="19"/>
  <c r="G258" i="19"/>
  <c r="F258" i="19"/>
  <c r="E258" i="19"/>
  <c r="D258" i="19"/>
  <c r="C258" i="19" s="1"/>
  <c r="L257" i="19"/>
  <c r="K257" i="19"/>
  <c r="J257" i="19"/>
  <c r="I257" i="19"/>
  <c r="H257" i="19"/>
  <c r="G257" i="19"/>
  <c r="F257" i="19"/>
  <c r="E257" i="19"/>
  <c r="D257" i="19"/>
  <c r="C257" i="19" s="1"/>
  <c r="H256" i="19"/>
  <c r="C256" i="19"/>
  <c r="H255" i="19"/>
  <c r="C255" i="19"/>
  <c r="H254" i="19"/>
  <c r="C254" i="19"/>
  <c r="H253" i="19"/>
  <c r="C253" i="19"/>
  <c r="H252" i="19"/>
  <c r="C252" i="19"/>
  <c r="L251" i="19"/>
  <c r="K251" i="19"/>
  <c r="J251" i="19"/>
  <c r="I251" i="19"/>
  <c r="H251" i="19"/>
  <c r="G251" i="19"/>
  <c r="F251" i="19"/>
  <c r="E251" i="19"/>
  <c r="D251" i="19"/>
  <c r="C251" i="19" s="1"/>
  <c r="L250" i="19"/>
  <c r="K250" i="19"/>
  <c r="J250" i="19"/>
  <c r="I250" i="19"/>
  <c r="H250" i="19"/>
  <c r="G250" i="19"/>
  <c r="F250" i="19"/>
  <c r="E250" i="19"/>
  <c r="D250" i="19"/>
  <c r="C250" i="19" s="1"/>
  <c r="H249" i="19"/>
  <c r="C249" i="19"/>
  <c r="H248" i="19"/>
  <c r="C248" i="19"/>
  <c r="H247" i="19"/>
  <c r="C247" i="19"/>
  <c r="H246" i="19"/>
  <c r="C246" i="19"/>
  <c r="L245" i="19"/>
  <c r="K245" i="19"/>
  <c r="J245" i="19"/>
  <c r="I245" i="19"/>
  <c r="H245" i="19"/>
  <c r="G245" i="19"/>
  <c r="F245" i="19"/>
  <c r="E245" i="19"/>
  <c r="D245" i="19"/>
  <c r="C245" i="19" s="1"/>
  <c r="H244" i="19"/>
  <c r="C244" i="19"/>
  <c r="H243" i="19"/>
  <c r="C243" i="19"/>
  <c r="H242" i="19"/>
  <c r="C242" i="19"/>
  <c r="H241" i="19"/>
  <c r="C241" i="19"/>
  <c r="H240" i="19"/>
  <c r="C240" i="19"/>
  <c r="H239" i="19"/>
  <c r="C239" i="19"/>
  <c r="H238" i="19"/>
  <c r="C238" i="19"/>
  <c r="L237" i="19"/>
  <c r="K237" i="19"/>
  <c r="J237" i="19"/>
  <c r="I237" i="19"/>
  <c r="H237" i="19"/>
  <c r="G237" i="19"/>
  <c r="F237" i="19"/>
  <c r="E237" i="19"/>
  <c r="D237" i="19"/>
  <c r="C237" i="19" s="1"/>
  <c r="H236" i="19"/>
  <c r="C236" i="19"/>
  <c r="H235" i="19"/>
  <c r="C235" i="19"/>
  <c r="L234" i="19"/>
  <c r="K234" i="19"/>
  <c r="J234" i="19"/>
  <c r="I234" i="19"/>
  <c r="H234" i="19"/>
  <c r="G234" i="19"/>
  <c r="F234" i="19"/>
  <c r="E234" i="19"/>
  <c r="D234" i="19"/>
  <c r="C234" i="19" s="1"/>
  <c r="H233" i="19"/>
  <c r="C233" i="19"/>
  <c r="L232" i="19"/>
  <c r="K232" i="19"/>
  <c r="J232" i="19"/>
  <c r="I232" i="19"/>
  <c r="H232" i="19"/>
  <c r="G232" i="19"/>
  <c r="F232" i="19"/>
  <c r="E232" i="19"/>
  <c r="D232" i="19"/>
  <c r="C232" i="19" s="1"/>
  <c r="L231" i="19"/>
  <c r="K231" i="19"/>
  <c r="J231" i="19"/>
  <c r="I231" i="19"/>
  <c r="H231" i="19"/>
  <c r="G231" i="19"/>
  <c r="F231" i="19"/>
  <c r="E231" i="19"/>
  <c r="D231" i="19"/>
  <c r="C231" i="19" s="1"/>
  <c r="H230" i="19"/>
  <c r="C230" i="19"/>
  <c r="L229" i="19"/>
  <c r="K229" i="19"/>
  <c r="J229" i="19"/>
  <c r="I229" i="19"/>
  <c r="H229" i="19"/>
  <c r="G229" i="19"/>
  <c r="F229" i="19"/>
  <c r="E229" i="19"/>
  <c r="D229" i="19"/>
  <c r="C229" i="19" s="1"/>
  <c r="H228" i="19"/>
  <c r="C228" i="19"/>
  <c r="L227" i="19"/>
  <c r="K227" i="19"/>
  <c r="J227" i="19"/>
  <c r="I227" i="19"/>
  <c r="H227" i="19"/>
  <c r="G227" i="19"/>
  <c r="F227" i="19"/>
  <c r="E227" i="19"/>
  <c r="D227" i="19"/>
  <c r="C227" i="19" s="1"/>
  <c r="H226" i="19"/>
  <c r="C226" i="19"/>
  <c r="H225" i="19"/>
  <c r="C225" i="19"/>
  <c r="L224" i="19"/>
  <c r="K224" i="19"/>
  <c r="J224" i="19"/>
  <c r="I224" i="19"/>
  <c r="H224" i="19"/>
  <c r="G224" i="19"/>
  <c r="F224" i="19"/>
  <c r="E224" i="19"/>
  <c r="D224" i="19"/>
  <c r="C224" i="19" s="1"/>
  <c r="H223" i="19"/>
  <c r="C223" i="19"/>
  <c r="H222" i="19"/>
  <c r="C222" i="19"/>
  <c r="H221" i="19"/>
  <c r="C221" i="19"/>
  <c r="H220" i="19"/>
  <c r="C220" i="19"/>
  <c r="H219" i="19"/>
  <c r="C219" i="19"/>
  <c r="H218" i="19"/>
  <c r="C218" i="19"/>
  <c r="H217" i="19"/>
  <c r="C217" i="19"/>
  <c r="H216" i="19"/>
  <c r="C216" i="19"/>
  <c r="H215" i="19"/>
  <c r="C215" i="19"/>
  <c r="H214" i="19"/>
  <c r="C214" i="19"/>
  <c r="L213" i="19"/>
  <c r="K213" i="19"/>
  <c r="J213" i="19"/>
  <c r="I213" i="19"/>
  <c r="H213" i="19"/>
  <c r="G213" i="19"/>
  <c r="F213" i="19"/>
  <c r="E213" i="19"/>
  <c r="D213" i="19"/>
  <c r="C213" i="19" s="1"/>
  <c r="H212" i="19"/>
  <c r="C212" i="19"/>
  <c r="H211" i="19"/>
  <c r="C211" i="19"/>
  <c r="H210" i="19"/>
  <c r="C210" i="19"/>
  <c r="H209" i="19"/>
  <c r="C209" i="19"/>
  <c r="H208" i="19"/>
  <c r="C208" i="19"/>
  <c r="H207" i="19"/>
  <c r="C207" i="19"/>
  <c r="H206" i="19"/>
  <c r="C206" i="19"/>
  <c r="H205" i="19"/>
  <c r="C205" i="19"/>
  <c r="H204" i="19"/>
  <c r="C204" i="19"/>
  <c r="H203" i="19"/>
  <c r="C203" i="19"/>
  <c r="L202" i="19"/>
  <c r="K202" i="19"/>
  <c r="J202" i="19"/>
  <c r="I202" i="19"/>
  <c r="H202" i="19"/>
  <c r="G202" i="19"/>
  <c r="F202" i="19"/>
  <c r="E202" i="19"/>
  <c r="D202" i="19"/>
  <c r="C202" i="19" s="1"/>
  <c r="L201" i="19"/>
  <c r="K201" i="19"/>
  <c r="J201" i="19"/>
  <c r="I201" i="19"/>
  <c r="H201" i="19"/>
  <c r="G201" i="19"/>
  <c r="F201" i="19"/>
  <c r="E201" i="19"/>
  <c r="D201" i="19"/>
  <c r="C201" i="19" s="1"/>
  <c r="H200" i="19"/>
  <c r="C200" i="19"/>
  <c r="H199" i="19"/>
  <c r="C199" i="19"/>
  <c r="H198" i="19"/>
  <c r="C198" i="19"/>
  <c r="H197" i="19"/>
  <c r="C197" i="19"/>
  <c r="H196" i="19"/>
  <c r="C196" i="19"/>
  <c r="L195" i="19"/>
  <c r="K195" i="19"/>
  <c r="J195" i="19"/>
  <c r="I195" i="19"/>
  <c r="H195" i="19"/>
  <c r="G195" i="19"/>
  <c r="F195" i="19"/>
  <c r="E195" i="19"/>
  <c r="D195" i="19"/>
  <c r="C195" i="19" s="1"/>
  <c r="H194" i="19"/>
  <c r="C194" i="19"/>
  <c r="L193" i="19"/>
  <c r="K193" i="19"/>
  <c r="J193" i="19"/>
  <c r="I193" i="19"/>
  <c r="H193" i="19"/>
  <c r="G193" i="19"/>
  <c r="F193" i="19"/>
  <c r="E193" i="19"/>
  <c r="D193" i="19"/>
  <c r="C193" i="19" s="1"/>
  <c r="L192" i="19"/>
  <c r="K192" i="19"/>
  <c r="J192" i="19"/>
  <c r="I192" i="19"/>
  <c r="H192" i="19"/>
  <c r="G192" i="19"/>
  <c r="F192" i="19"/>
  <c r="E192" i="19"/>
  <c r="D192" i="19"/>
  <c r="C192" i="19" s="1"/>
  <c r="L191" i="19"/>
  <c r="K191" i="19"/>
  <c r="J191" i="19"/>
  <c r="I191" i="19"/>
  <c r="H191" i="19"/>
  <c r="G191" i="19"/>
  <c r="F191" i="19"/>
  <c r="E191" i="19"/>
  <c r="D191" i="19"/>
  <c r="C191" i="19" s="1"/>
  <c r="H190" i="19"/>
  <c r="C190" i="19"/>
  <c r="L189" i="19"/>
  <c r="K189" i="19"/>
  <c r="J189" i="19"/>
  <c r="I189" i="19"/>
  <c r="H189" i="19"/>
  <c r="G189" i="19"/>
  <c r="F189" i="19"/>
  <c r="E189" i="19"/>
  <c r="D189" i="19"/>
  <c r="C189" i="19" s="1"/>
  <c r="L188" i="19"/>
  <c r="K188" i="19"/>
  <c r="J188" i="19"/>
  <c r="I188" i="19"/>
  <c r="H188" i="19"/>
  <c r="G188" i="19"/>
  <c r="F188" i="19"/>
  <c r="E188" i="19"/>
  <c r="D188" i="19"/>
  <c r="C188" i="19" s="1"/>
  <c r="H187" i="19"/>
  <c r="C187" i="19"/>
  <c r="H186" i="19"/>
  <c r="C186" i="19"/>
  <c r="L185" i="19"/>
  <c r="K185" i="19"/>
  <c r="J185" i="19"/>
  <c r="I185" i="19"/>
  <c r="H185" i="19"/>
  <c r="G185" i="19"/>
  <c r="F185" i="19"/>
  <c r="E185" i="19"/>
  <c r="D185" i="19"/>
  <c r="C185" i="19" s="1"/>
  <c r="L184" i="19"/>
  <c r="K184" i="19"/>
  <c r="J184" i="19"/>
  <c r="I184" i="19"/>
  <c r="H184" i="19"/>
  <c r="G184" i="19"/>
  <c r="F184" i="19"/>
  <c r="E184" i="19"/>
  <c r="D184" i="19"/>
  <c r="C184" i="19" s="1"/>
  <c r="H183" i="19"/>
  <c r="C183" i="19"/>
  <c r="H182" i="19"/>
  <c r="C182" i="19"/>
  <c r="L181" i="19"/>
  <c r="K181" i="19"/>
  <c r="J181" i="19"/>
  <c r="I181" i="19"/>
  <c r="H181" i="19"/>
  <c r="G181" i="19"/>
  <c r="F181" i="19"/>
  <c r="E181" i="19"/>
  <c r="D181" i="19"/>
  <c r="C181" i="19" s="1"/>
  <c r="H180" i="19"/>
  <c r="C180" i="19"/>
  <c r="H179" i="19"/>
  <c r="C179" i="19"/>
  <c r="H178" i="19"/>
  <c r="C178" i="19"/>
  <c r="H177" i="19"/>
  <c r="C177" i="19"/>
  <c r="L176" i="19"/>
  <c r="K176" i="19"/>
  <c r="J176" i="19"/>
  <c r="I176" i="19"/>
  <c r="H176" i="19"/>
  <c r="G176" i="19"/>
  <c r="F176" i="19"/>
  <c r="E176" i="19"/>
  <c r="D176" i="19"/>
  <c r="C176" i="19" s="1"/>
  <c r="H175" i="19"/>
  <c r="C175" i="19"/>
  <c r="H174" i="19"/>
  <c r="C174" i="19"/>
  <c r="H173" i="19"/>
  <c r="C173" i="19"/>
  <c r="L172" i="19"/>
  <c r="K172" i="19"/>
  <c r="J172" i="19"/>
  <c r="I172" i="19"/>
  <c r="H172" i="19"/>
  <c r="G172" i="19"/>
  <c r="F172" i="19"/>
  <c r="E172" i="19"/>
  <c r="D172" i="19"/>
  <c r="C172" i="19" s="1"/>
  <c r="L171" i="19"/>
  <c r="K171" i="19"/>
  <c r="J171" i="19"/>
  <c r="I171" i="19"/>
  <c r="H171" i="19"/>
  <c r="G171" i="19"/>
  <c r="F171" i="19"/>
  <c r="E171" i="19"/>
  <c r="D171" i="19"/>
  <c r="C171" i="19" s="1"/>
  <c r="L170" i="19"/>
  <c r="K170" i="19"/>
  <c r="J170" i="19"/>
  <c r="I170" i="19"/>
  <c r="H170" i="19"/>
  <c r="G170" i="19"/>
  <c r="F170" i="19"/>
  <c r="E170" i="19"/>
  <c r="D170" i="19"/>
  <c r="C170" i="19" s="1"/>
  <c r="H169" i="19"/>
  <c r="C169" i="19"/>
  <c r="H168" i="19"/>
  <c r="C168" i="19"/>
  <c r="H167" i="19"/>
  <c r="C167" i="19"/>
  <c r="H166" i="19"/>
  <c r="C166" i="19"/>
  <c r="H165" i="19"/>
  <c r="C165" i="19"/>
  <c r="H164" i="19"/>
  <c r="C164" i="19"/>
  <c r="L163" i="19"/>
  <c r="K163" i="19"/>
  <c r="J163" i="19"/>
  <c r="I163" i="19"/>
  <c r="H163" i="19"/>
  <c r="G163" i="19"/>
  <c r="F163" i="19"/>
  <c r="E163" i="19"/>
  <c r="D163" i="19"/>
  <c r="C163" i="19" s="1"/>
  <c r="L162" i="19"/>
  <c r="K162" i="19"/>
  <c r="J162" i="19"/>
  <c r="I162" i="19"/>
  <c r="H162" i="19"/>
  <c r="G162" i="19"/>
  <c r="F162" i="19"/>
  <c r="E162" i="19"/>
  <c r="D162" i="19"/>
  <c r="C162" i="19" s="1"/>
  <c r="H161" i="19"/>
  <c r="C161" i="19"/>
  <c r="H160" i="19"/>
  <c r="C160" i="19"/>
  <c r="H159" i="19"/>
  <c r="C159" i="19"/>
  <c r="H158" i="19"/>
  <c r="C158" i="19"/>
  <c r="L157" i="19"/>
  <c r="K157" i="19"/>
  <c r="J157" i="19"/>
  <c r="I157" i="19"/>
  <c r="H157" i="19"/>
  <c r="G157" i="19"/>
  <c r="F157" i="19"/>
  <c r="E157" i="19"/>
  <c r="D157" i="19"/>
  <c r="C157" i="19" s="1"/>
  <c r="H156" i="19"/>
  <c r="C156" i="19"/>
  <c r="H155" i="19"/>
  <c r="C155" i="19"/>
  <c r="H154" i="19"/>
  <c r="C154" i="19"/>
  <c r="H153" i="19"/>
  <c r="C153" i="19"/>
  <c r="H152" i="19"/>
  <c r="C152" i="19"/>
  <c r="H151" i="19"/>
  <c r="C151" i="19"/>
  <c r="H150" i="19"/>
  <c r="C150" i="19"/>
  <c r="H149" i="19"/>
  <c r="C149" i="19"/>
  <c r="L148" i="19"/>
  <c r="K148" i="19"/>
  <c r="J148" i="19"/>
  <c r="I148" i="19"/>
  <c r="H148" i="19"/>
  <c r="G148" i="19"/>
  <c r="F148" i="19"/>
  <c r="E148" i="19"/>
  <c r="D148" i="19"/>
  <c r="C148" i="19" s="1"/>
  <c r="H147" i="19"/>
  <c r="C147" i="19"/>
  <c r="H146" i="19"/>
  <c r="C146" i="19"/>
  <c r="H145" i="19"/>
  <c r="C145" i="19"/>
  <c r="H144" i="19"/>
  <c r="C144" i="19"/>
  <c r="H143" i="19"/>
  <c r="C143" i="19"/>
  <c r="H142" i="19"/>
  <c r="C142" i="19"/>
  <c r="L141" i="19"/>
  <c r="K141" i="19"/>
  <c r="J141" i="19"/>
  <c r="I141" i="19"/>
  <c r="H141" i="19"/>
  <c r="G141" i="19"/>
  <c r="F141" i="19"/>
  <c r="E141" i="19"/>
  <c r="D141" i="19"/>
  <c r="C141" i="19" s="1"/>
  <c r="H140" i="19"/>
  <c r="C140" i="19"/>
  <c r="H139" i="19"/>
  <c r="C139" i="19"/>
  <c r="L138" i="19"/>
  <c r="K138" i="19"/>
  <c r="J138" i="19"/>
  <c r="I138" i="19"/>
  <c r="H138" i="19"/>
  <c r="G138" i="19"/>
  <c r="F138" i="19"/>
  <c r="E138" i="19"/>
  <c r="D138" i="19"/>
  <c r="C138" i="19" s="1"/>
  <c r="H137" i="19"/>
  <c r="C137" i="19"/>
  <c r="H136" i="19"/>
  <c r="C136" i="19"/>
  <c r="K135" i="19"/>
  <c r="H135" i="19" s="1"/>
  <c r="C135" i="19"/>
  <c r="H134" i="19"/>
  <c r="C134" i="19"/>
  <c r="L133" i="19"/>
  <c r="K133" i="19"/>
  <c r="K128" i="19" s="1"/>
  <c r="J133" i="19"/>
  <c r="I133" i="19"/>
  <c r="H133" i="19" s="1"/>
  <c r="G133" i="19"/>
  <c r="G128" i="19" s="1"/>
  <c r="F133" i="19"/>
  <c r="E133" i="19"/>
  <c r="E128" i="19" s="1"/>
  <c r="D133" i="19"/>
  <c r="C133" i="19"/>
  <c r="H132" i="19"/>
  <c r="C132" i="19"/>
  <c r="I131" i="19"/>
  <c r="H131" i="19"/>
  <c r="C131" i="19"/>
  <c r="H130" i="19"/>
  <c r="C130" i="19"/>
  <c r="L129" i="19"/>
  <c r="K129" i="19"/>
  <c r="J129" i="19"/>
  <c r="I129" i="19"/>
  <c r="H129" i="19"/>
  <c r="G129" i="19"/>
  <c r="F129" i="19"/>
  <c r="E129" i="19"/>
  <c r="D129" i="19"/>
  <c r="C129" i="19" s="1"/>
  <c r="L128" i="19"/>
  <c r="J128" i="19"/>
  <c r="F128" i="19"/>
  <c r="D128" i="19"/>
  <c r="C128" i="19" s="1"/>
  <c r="H127" i="19"/>
  <c r="C127" i="19"/>
  <c r="L126" i="19"/>
  <c r="K126" i="19"/>
  <c r="J126" i="19"/>
  <c r="I126" i="19"/>
  <c r="H126" i="19"/>
  <c r="G126" i="19"/>
  <c r="F126" i="19"/>
  <c r="E126" i="19"/>
  <c r="D126" i="19"/>
  <c r="C126" i="19"/>
  <c r="H125" i="19"/>
  <c r="C125" i="19"/>
  <c r="H124" i="19"/>
  <c r="C124" i="19"/>
  <c r="H123" i="19"/>
  <c r="C123" i="19"/>
  <c r="I122" i="19"/>
  <c r="H122" i="19" s="1"/>
  <c r="C122" i="19"/>
  <c r="H121" i="19"/>
  <c r="C121" i="19"/>
  <c r="L120" i="19"/>
  <c r="K120" i="19"/>
  <c r="J120" i="19"/>
  <c r="I120" i="19"/>
  <c r="H120" i="19" s="1"/>
  <c r="G120" i="19"/>
  <c r="F120" i="19"/>
  <c r="E120" i="19"/>
  <c r="D120" i="19"/>
  <c r="C120" i="19"/>
  <c r="H119" i="19"/>
  <c r="C119" i="19"/>
  <c r="H118" i="19"/>
  <c r="C118" i="19"/>
  <c r="H117" i="19"/>
  <c r="C117" i="19"/>
  <c r="H116" i="19"/>
  <c r="C116" i="19"/>
  <c r="H115" i="19"/>
  <c r="C115" i="19"/>
  <c r="L114" i="19"/>
  <c r="K114" i="19"/>
  <c r="J114" i="19"/>
  <c r="I114" i="19"/>
  <c r="H114" i="19" s="1"/>
  <c r="G114" i="19"/>
  <c r="F114" i="19"/>
  <c r="E114" i="19"/>
  <c r="D114" i="19"/>
  <c r="C114" i="19"/>
  <c r="H113" i="19"/>
  <c r="C113" i="19"/>
  <c r="H112" i="19"/>
  <c r="C112" i="19"/>
  <c r="H111" i="19"/>
  <c r="C111" i="19"/>
  <c r="L110" i="19"/>
  <c r="K110" i="19"/>
  <c r="J110" i="19"/>
  <c r="I110" i="19"/>
  <c r="H110" i="19" s="1"/>
  <c r="G110" i="19"/>
  <c r="F110" i="19"/>
  <c r="E110" i="19"/>
  <c r="D110" i="19"/>
  <c r="C110" i="19"/>
  <c r="H109" i="19"/>
  <c r="C109" i="19"/>
  <c r="H108" i="19"/>
  <c r="C108" i="19"/>
  <c r="H107" i="19"/>
  <c r="C107" i="19"/>
  <c r="H106" i="19"/>
  <c r="C106" i="19"/>
  <c r="H105" i="19"/>
  <c r="C105" i="19"/>
  <c r="H104" i="19"/>
  <c r="C104" i="19"/>
  <c r="H103" i="19"/>
  <c r="C103" i="19"/>
  <c r="H102" i="19"/>
  <c r="C102" i="19"/>
  <c r="L101" i="19"/>
  <c r="K101" i="19"/>
  <c r="J101" i="19"/>
  <c r="I101" i="19"/>
  <c r="H101" i="19" s="1"/>
  <c r="G101" i="19"/>
  <c r="F101" i="19"/>
  <c r="E101" i="19"/>
  <c r="D101" i="19"/>
  <c r="C101" i="19"/>
  <c r="H100" i="19"/>
  <c r="C100" i="19"/>
  <c r="H99" i="19"/>
  <c r="C99" i="19"/>
  <c r="H98" i="19"/>
  <c r="C98" i="19"/>
  <c r="H97" i="19"/>
  <c r="C97" i="19"/>
  <c r="H96" i="19"/>
  <c r="C96" i="19"/>
  <c r="H95" i="19"/>
  <c r="C95" i="19"/>
  <c r="H94" i="19"/>
  <c r="C94" i="19"/>
  <c r="L93" i="19"/>
  <c r="K93" i="19"/>
  <c r="J93" i="19"/>
  <c r="I93" i="19"/>
  <c r="H93" i="19" s="1"/>
  <c r="G93" i="19"/>
  <c r="F93" i="19"/>
  <c r="E93" i="19"/>
  <c r="D93" i="19"/>
  <c r="C93" i="19"/>
  <c r="H92" i="19"/>
  <c r="C92" i="19"/>
  <c r="H91" i="19"/>
  <c r="C91" i="19"/>
  <c r="H90" i="19"/>
  <c r="C90" i="19"/>
  <c r="H89" i="19"/>
  <c r="C89" i="19"/>
  <c r="H88" i="19"/>
  <c r="C88" i="19"/>
  <c r="L87" i="19"/>
  <c r="K87" i="19"/>
  <c r="J87" i="19"/>
  <c r="I87" i="19"/>
  <c r="H87" i="19" s="1"/>
  <c r="G87" i="19"/>
  <c r="F87" i="19"/>
  <c r="E87" i="19"/>
  <c r="D87" i="19"/>
  <c r="C87" i="19"/>
  <c r="H86" i="19"/>
  <c r="C86" i="19"/>
  <c r="H85" i="19"/>
  <c r="C85" i="19"/>
  <c r="H84" i="19"/>
  <c r="C84" i="19"/>
  <c r="H83" i="19"/>
  <c r="C83" i="19"/>
  <c r="L82" i="19"/>
  <c r="K82" i="19"/>
  <c r="J82" i="19"/>
  <c r="I82" i="19"/>
  <c r="H82" i="19" s="1"/>
  <c r="G82" i="19"/>
  <c r="F82" i="19"/>
  <c r="E82" i="19"/>
  <c r="E81" i="19" s="1"/>
  <c r="C81" i="19" s="1"/>
  <c r="D82" i="19"/>
  <c r="C82" i="19"/>
  <c r="L81" i="19"/>
  <c r="K81" i="19"/>
  <c r="J81" i="19"/>
  <c r="I81" i="19"/>
  <c r="H81" i="19" s="1"/>
  <c r="G81" i="19"/>
  <c r="F81" i="19"/>
  <c r="D81" i="19"/>
  <c r="H80" i="19"/>
  <c r="C80" i="19"/>
  <c r="H79" i="19"/>
  <c r="C79" i="19"/>
  <c r="L78" i="19"/>
  <c r="K78" i="19"/>
  <c r="J78" i="19"/>
  <c r="I78" i="19"/>
  <c r="H78" i="19" s="1"/>
  <c r="G78" i="19"/>
  <c r="G74" i="19" s="1"/>
  <c r="G73" i="19" s="1"/>
  <c r="G51" i="19" s="1"/>
  <c r="G50" i="19" s="1"/>
  <c r="G49" i="19" s="1"/>
  <c r="F78" i="19"/>
  <c r="E78" i="19"/>
  <c r="E74" i="19" s="1"/>
  <c r="E73" i="19" s="1"/>
  <c r="E51" i="19" s="1"/>
  <c r="E50" i="19" s="1"/>
  <c r="D78" i="19"/>
  <c r="C78" i="19"/>
  <c r="H77" i="19"/>
  <c r="C77" i="19"/>
  <c r="H76" i="19"/>
  <c r="C76" i="19"/>
  <c r="L75" i="19"/>
  <c r="K75" i="19"/>
  <c r="K74" i="19" s="1"/>
  <c r="K73" i="19" s="1"/>
  <c r="K51" i="19" s="1"/>
  <c r="K50" i="19" s="1"/>
  <c r="K49" i="19" s="1"/>
  <c r="J75" i="19"/>
  <c r="I75" i="19"/>
  <c r="H75" i="19" s="1"/>
  <c r="G75" i="19"/>
  <c r="F75" i="19"/>
  <c r="E75" i="19"/>
  <c r="D75" i="19"/>
  <c r="C75" i="19" s="1"/>
  <c r="L74" i="19"/>
  <c r="J74" i="19"/>
  <c r="F74" i="19"/>
  <c r="D74" i="19"/>
  <c r="C74" i="19" s="1"/>
  <c r="L73" i="19"/>
  <c r="J73" i="19"/>
  <c r="F73" i="19"/>
  <c r="D73" i="19"/>
  <c r="C73" i="19" s="1"/>
  <c r="H72" i="19"/>
  <c r="C72" i="19"/>
  <c r="H71" i="19"/>
  <c r="C71" i="19"/>
  <c r="H70" i="19"/>
  <c r="C70" i="19"/>
  <c r="H69" i="19"/>
  <c r="C69" i="19"/>
  <c r="L68" i="19"/>
  <c r="K68" i="19"/>
  <c r="J68" i="19"/>
  <c r="I68" i="19"/>
  <c r="H68" i="19"/>
  <c r="G68" i="19"/>
  <c r="F68" i="19"/>
  <c r="E68" i="19"/>
  <c r="D68" i="19"/>
  <c r="C68" i="19" s="1"/>
  <c r="H67" i="19"/>
  <c r="C67" i="19"/>
  <c r="L66" i="19"/>
  <c r="K66" i="19"/>
  <c r="J66" i="19"/>
  <c r="I66" i="19"/>
  <c r="H66" i="19"/>
  <c r="G66" i="19"/>
  <c r="F66" i="19"/>
  <c r="E66" i="19"/>
  <c r="D66" i="19"/>
  <c r="C66" i="19" s="1"/>
  <c r="H65" i="19"/>
  <c r="C65" i="19"/>
  <c r="H64" i="19"/>
  <c r="C64" i="19"/>
  <c r="H63" i="19"/>
  <c r="C63" i="19"/>
  <c r="H62" i="19"/>
  <c r="C62" i="19"/>
  <c r="H61" i="19"/>
  <c r="C61" i="19"/>
  <c r="H60" i="19"/>
  <c r="C60" i="19"/>
  <c r="H59" i="19"/>
  <c r="C59" i="19"/>
  <c r="H58" i="19"/>
  <c r="C58" i="19"/>
  <c r="L57" i="19"/>
  <c r="K57" i="19"/>
  <c r="J57" i="19"/>
  <c r="I57" i="19"/>
  <c r="H57" i="19"/>
  <c r="G57" i="19"/>
  <c r="F57" i="19"/>
  <c r="E57" i="19"/>
  <c r="D57" i="19"/>
  <c r="C57" i="19" s="1"/>
  <c r="H56" i="19"/>
  <c r="C56" i="19"/>
  <c r="H55" i="19"/>
  <c r="C55" i="19"/>
  <c r="L54" i="19"/>
  <c r="K54" i="19"/>
  <c r="J54" i="19"/>
  <c r="I54" i="19"/>
  <c r="H54" i="19"/>
  <c r="G54" i="19"/>
  <c r="F54" i="19"/>
  <c r="E54" i="19"/>
  <c r="D54" i="19"/>
  <c r="C54" i="19" s="1"/>
  <c r="L53" i="19"/>
  <c r="K53" i="19"/>
  <c r="J53" i="19"/>
  <c r="I53" i="19"/>
  <c r="H53" i="19"/>
  <c r="G53" i="19"/>
  <c r="F53" i="19"/>
  <c r="E53" i="19"/>
  <c r="D53" i="19"/>
  <c r="C53" i="19" s="1"/>
  <c r="L52" i="19"/>
  <c r="K52" i="19"/>
  <c r="J52" i="19"/>
  <c r="I52" i="19"/>
  <c r="H52" i="19"/>
  <c r="G52" i="19"/>
  <c r="F52" i="19"/>
  <c r="E52" i="19"/>
  <c r="D52" i="19"/>
  <c r="C52" i="19" s="1"/>
  <c r="L51" i="19"/>
  <c r="J51" i="19"/>
  <c r="F51" i="19"/>
  <c r="D51" i="19"/>
  <c r="C51" i="19" s="1"/>
  <c r="L50" i="19"/>
  <c r="J50" i="19"/>
  <c r="J300" i="19" s="1"/>
  <c r="F50" i="19"/>
  <c r="D50" i="19"/>
  <c r="C50" i="19" s="1"/>
  <c r="L49" i="19"/>
  <c r="J49" i="19"/>
  <c r="F49" i="19"/>
  <c r="D49" i="19"/>
  <c r="H46" i="19"/>
  <c r="C46" i="19"/>
  <c r="H45" i="19"/>
  <c r="C45" i="19"/>
  <c r="L44" i="19"/>
  <c r="L300" i="19" s="1"/>
  <c r="G44" i="19"/>
  <c r="C44" i="19" s="1"/>
  <c r="H43" i="19"/>
  <c r="C43" i="19"/>
  <c r="I42" i="19"/>
  <c r="H42" i="19" s="1"/>
  <c r="D42" i="19"/>
  <c r="C42" i="19" s="1"/>
  <c r="H41" i="19"/>
  <c r="C41" i="19"/>
  <c r="H40" i="19"/>
  <c r="C40" i="19"/>
  <c r="H39" i="19"/>
  <c r="C39" i="19"/>
  <c r="H38" i="19"/>
  <c r="C38" i="19"/>
  <c r="K37" i="19"/>
  <c r="H37" i="19" s="1"/>
  <c r="F37" i="19"/>
  <c r="C37" i="19" s="1"/>
  <c r="H36" i="19"/>
  <c r="C36" i="19"/>
  <c r="H35" i="19"/>
  <c r="C35" i="19"/>
  <c r="K34" i="19"/>
  <c r="H34" i="19" s="1"/>
  <c r="F34" i="19"/>
  <c r="C34" i="19" s="1"/>
  <c r="H33" i="19"/>
  <c r="C33" i="19"/>
  <c r="K32" i="19"/>
  <c r="H32" i="19" s="1"/>
  <c r="F32" i="19"/>
  <c r="C32" i="19" s="1"/>
  <c r="H31" i="19"/>
  <c r="C31" i="19"/>
  <c r="H30" i="19"/>
  <c r="C30" i="19"/>
  <c r="H29" i="19"/>
  <c r="C29" i="19"/>
  <c r="K28" i="19"/>
  <c r="H28" i="19" s="1"/>
  <c r="F28" i="19"/>
  <c r="C28" i="19" s="1"/>
  <c r="K27" i="19"/>
  <c r="H27" i="19" s="1"/>
  <c r="F27" i="19"/>
  <c r="F300" i="19" s="1"/>
  <c r="H26" i="19"/>
  <c r="C26" i="19"/>
  <c r="H25" i="19"/>
  <c r="C25" i="19"/>
  <c r="H24" i="19"/>
  <c r="C24" i="19"/>
  <c r="H23" i="19"/>
  <c r="C23" i="19"/>
  <c r="L22" i="19"/>
  <c r="L303" i="19" s="1"/>
  <c r="L302" i="19" s="1"/>
  <c r="K22" i="19"/>
  <c r="K303" i="19" s="1"/>
  <c r="K302" i="19" s="1"/>
  <c r="J22" i="19"/>
  <c r="J303" i="19" s="1"/>
  <c r="J302" i="19" s="1"/>
  <c r="I22" i="19"/>
  <c r="I303" i="19" s="1"/>
  <c r="I302" i="19" s="1"/>
  <c r="H22" i="19"/>
  <c r="H303" i="19" s="1"/>
  <c r="H302" i="19" s="1"/>
  <c r="G22" i="19"/>
  <c r="G303" i="19" s="1"/>
  <c r="G302" i="19" s="1"/>
  <c r="F22" i="19"/>
  <c r="F303" i="19" s="1"/>
  <c r="F302" i="19" s="1"/>
  <c r="E22" i="19"/>
  <c r="E303" i="19" s="1"/>
  <c r="E302" i="19" s="1"/>
  <c r="D22" i="19"/>
  <c r="D303" i="19" s="1"/>
  <c r="D302" i="19" s="1"/>
  <c r="L21" i="19"/>
  <c r="K21" i="19"/>
  <c r="J21" i="19"/>
  <c r="I21" i="19"/>
  <c r="H21" i="19"/>
  <c r="G21" i="19"/>
  <c r="F21" i="19"/>
  <c r="E21" i="19"/>
  <c r="D21" i="19"/>
  <c r="C21" i="19" s="1"/>
  <c r="H315" i="18"/>
  <c r="C315" i="18"/>
  <c r="H313" i="18"/>
  <c r="C313" i="18"/>
  <c r="H311" i="18"/>
  <c r="C311" i="18"/>
  <c r="H310" i="18"/>
  <c r="C310" i="18"/>
  <c r="H309" i="18"/>
  <c r="C309" i="18"/>
  <c r="H308" i="18"/>
  <c r="C308" i="18"/>
  <c r="H307" i="18"/>
  <c r="C307" i="18"/>
  <c r="H306" i="18"/>
  <c r="C306" i="18"/>
  <c r="L305" i="18"/>
  <c r="K305" i="18"/>
  <c r="J305" i="18"/>
  <c r="I305" i="18"/>
  <c r="H305" i="18"/>
  <c r="G305" i="18"/>
  <c r="F305" i="18"/>
  <c r="E305" i="18"/>
  <c r="D305" i="18"/>
  <c r="C305" i="18"/>
  <c r="H297" i="18"/>
  <c r="C297" i="18"/>
  <c r="H296" i="18"/>
  <c r="C296" i="18"/>
  <c r="L295" i="18"/>
  <c r="K295" i="18"/>
  <c r="J295" i="18"/>
  <c r="I295" i="18"/>
  <c r="H295" i="18" s="1"/>
  <c r="G295" i="18"/>
  <c r="F295" i="18"/>
  <c r="E295" i="18"/>
  <c r="D295" i="18"/>
  <c r="H294" i="18"/>
  <c r="C294" i="18"/>
  <c r="H293" i="18"/>
  <c r="C293" i="18"/>
  <c r="H292" i="18"/>
  <c r="C292" i="18"/>
  <c r="H291" i="18"/>
  <c r="C291" i="18"/>
  <c r="L290" i="18"/>
  <c r="K290" i="18"/>
  <c r="J290" i="18"/>
  <c r="I290" i="18"/>
  <c r="H290" i="18" s="1"/>
  <c r="G290" i="18"/>
  <c r="F290" i="18"/>
  <c r="E290" i="18"/>
  <c r="D290" i="18"/>
  <c r="C290" i="18"/>
  <c r="H289" i="18"/>
  <c r="C289" i="18"/>
  <c r="H288" i="18"/>
  <c r="C288" i="18"/>
  <c r="H287" i="18"/>
  <c r="C287" i="18"/>
  <c r="L286" i="18"/>
  <c r="K286" i="18"/>
  <c r="J286" i="18"/>
  <c r="I286" i="18"/>
  <c r="H286" i="18" s="1"/>
  <c r="G286" i="18"/>
  <c r="F286" i="18"/>
  <c r="E286" i="18"/>
  <c r="D286" i="18"/>
  <c r="C286" i="18"/>
  <c r="H285" i="18"/>
  <c r="C285" i="18"/>
  <c r="L284" i="18"/>
  <c r="K284" i="18"/>
  <c r="J284" i="18"/>
  <c r="I284" i="18"/>
  <c r="H284" i="18" s="1"/>
  <c r="G284" i="18"/>
  <c r="F284" i="18"/>
  <c r="E284" i="18"/>
  <c r="D284" i="18"/>
  <c r="C284" i="18"/>
  <c r="L283" i="18"/>
  <c r="K283" i="18"/>
  <c r="J283" i="18"/>
  <c r="I283" i="18"/>
  <c r="H283" i="18" s="1"/>
  <c r="G283" i="18"/>
  <c r="F283" i="18"/>
  <c r="E283" i="18"/>
  <c r="D283" i="18"/>
  <c r="C283" i="18"/>
  <c r="H282" i="18"/>
  <c r="C282" i="18"/>
  <c r="H281" i="18"/>
  <c r="C281" i="18"/>
  <c r="H280" i="18"/>
  <c r="C280" i="18"/>
  <c r="L279" i="18"/>
  <c r="K279" i="18"/>
  <c r="J279" i="18"/>
  <c r="I279" i="18"/>
  <c r="H279" i="18" s="1"/>
  <c r="G279" i="18"/>
  <c r="F279" i="18"/>
  <c r="E279" i="18"/>
  <c r="D279" i="18"/>
  <c r="C279" i="18"/>
  <c r="H278" i="18"/>
  <c r="C278" i="18"/>
  <c r="H277" i="18"/>
  <c r="C277" i="18"/>
  <c r="H276" i="18"/>
  <c r="C276" i="18"/>
  <c r="L275" i="18"/>
  <c r="K275" i="18"/>
  <c r="J275" i="18"/>
  <c r="I275" i="18"/>
  <c r="H275" i="18" s="1"/>
  <c r="G275" i="18"/>
  <c r="F275" i="18"/>
  <c r="E275" i="18"/>
  <c r="D275" i="18"/>
  <c r="C275" i="18"/>
  <c r="L274" i="18"/>
  <c r="K274" i="18"/>
  <c r="J274" i="18"/>
  <c r="I274" i="18"/>
  <c r="H274" i="18" s="1"/>
  <c r="G274" i="18"/>
  <c r="F274" i="18"/>
  <c r="E274" i="18"/>
  <c r="D274" i="18"/>
  <c r="C274" i="18"/>
  <c r="H273" i="18"/>
  <c r="C273" i="18"/>
  <c r="H272" i="18"/>
  <c r="C272" i="18"/>
  <c r="H271" i="18"/>
  <c r="C271" i="18"/>
  <c r="L270" i="18"/>
  <c r="K270" i="18"/>
  <c r="J270" i="18"/>
  <c r="I270" i="18"/>
  <c r="H270" i="18" s="1"/>
  <c r="G270" i="18"/>
  <c r="F270" i="18"/>
  <c r="E270" i="18"/>
  <c r="D270" i="18"/>
  <c r="C270" i="18"/>
  <c r="H269" i="18"/>
  <c r="C269" i="18"/>
  <c r="H268" i="18"/>
  <c r="C268" i="18"/>
  <c r="L267" i="18"/>
  <c r="K267" i="18"/>
  <c r="J267" i="18"/>
  <c r="I267" i="18"/>
  <c r="H267" i="18" s="1"/>
  <c r="G267" i="18"/>
  <c r="F267" i="18"/>
  <c r="E267" i="18"/>
  <c r="D267" i="18"/>
  <c r="C267" i="18"/>
  <c r="L266" i="18"/>
  <c r="K266" i="18"/>
  <c r="J266" i="18"/>
  <c r="I266" i="18"/>
  <c r="H266" i="18" s="1"/>
  <c r="G266" i="18"/>
  <c r="F266" i="18"/>
  <c r="E266" i="18"/>
  <c r="D266" i="18"/>
  <c r="C266" i="18"/>
  <c r="H265" i="18"/>
  <c r="C265" i="18"/>
  <c r="H264" i="18"/>
  <c r="C264" i="18"/>
  <c r="H263" i="18"/>
  <c r="C263" i="18"/>
  <c r="L262" i="18"/>
  <c r="K262" i="18"/>
  <c r="J262" i="18"/>
  <c r="I262" i="18"/>
  <c r="H262" i="18" s="1"/>
  <c r="G262" i="18"/>
  <c r="F262" i="18"/>
  <c r="E262" i="18"/>
  <c r="D262" i="18"/>
  <c r="C262" i="18"/>
  <c r="H261" i="18"/>
  <c r="C261" i="18"/>
  <c r="H260" i="18"/>
  <c r="C260" i="18"/>
  <c r="H259" i="18"/>
  <c r="C259" i="18"/>
  <c r="L258" i="18"/>
  <c r="K258" i="18"/>
  <c r="J258" i="18"/>
  <c r="I258" i="18"/>
  <c r="H258" i="18" s="1"/>
  <c r="G258" i="18"/>
  <c r="F258" i="18"/>
  <c r="E258" i="18"/>
  <c r="D258" i="18"/>
  <c r="C258" i="18"/>
  <c r="L257" i="18"/>
  <c r="K257" i="18"/>
  <c r="J257" i="18"/>
  <c r="I257" i="18"/>
  <c r="H257" i="18" s="1"/>
  <c r="G257" i="18"/>
  <c r="F257" i="18"/>
  <c r="E257" i="18"/>
  <c r="D257" i="18"/>
  <c r="C257" i="18"/>
  <c r="H256" i="18"/>
  <c r="C256" i="18"/>
  <c r="H255" i="18"/>
  <c r="C255" i="18"/>
  <c r="H254" i="18"/>
  <c r="C254" i="18"/>
  <c r="H253" i="18"/>
  <c r="C253" i="18"/>
  <c r="H252" i="18"/>
  <c r="C252" i="18"/>
  <c r="L251" i="18"/>
  <c r="K251" i="18"/>
  <c r="J251" i="18"/>
  <c r="I251" i="18"/>
  <c r="H251" i="18" s="1"/>
  <c r="G251" i="18"/>
  <c r="F251" i="18"/>
  <c r="E251" i="18"/>
  <c r="D251" i="18"/>
  <c r="C251" i="18"/>
  <c r="L250" i="18"/>
  <c r="K250" i="18"/>
  <c r="J250" i="18"/>
  <c r="I250" i="18"/>
  <c r="H250" i="18" s="1"/>
  <c r="G250" i="18"/>
  <c r="F250" i="18"/>
  <c r="E250" i="18"/>
  <c r="D250" i="18"/>
  <c r="C250" i="18"/>
  <c r="H249" i="18"/>
  <c r="C249" i="18"/>
  <c r="H248" i="18"/>
  <c r="C248" i="18"/>
  <c r="H247" i="18"/>
  <c r="C247" i="18"/>
  <c r="H246" i="18"/>
  <c r="C246" i="18"/>
  <c r="L245" i="18"/>
  <c r="K245" i="18"/>
  <c r="J245" i="18"/>
  <c r="I245" i="18"/>
  <c r="H245" i="18" s="1"/>
  <c r="G245" i="18"/>
  <c r="F245" i="18"/>
  <c r="E245" i="18"/>
  <c r="D245" i="18"/>
  <c r="C245" i="18"/>
  <c r="H244" i="18"/>
  <c r="C244" i="18"/>
  <c r="H243" i="18"/>
  <c r="C243" i="18"/>
  <c r="H242" i="18"/>
  <c r="C242" i="18"/>
  <c r="H241" i="18"/>
  <c r="C241" i="18"/>
  <c r="H240" i="18"/>
  <c r="C240" i="18"/>
  <c r="H239" i="18"/>
  <c r="C239" i="18"/>
  <c r="H238" i="18"/>
  <c r="C238" i="18"/>
  <c r="L237" i="18"/>
  <c r="K237" i="18"/>
  <c r="J237" i="18"/>
  <c r="I237" i="18"/>
  <c r="H237" i="18" s="1"/>
  <c r="G237" i="18"/>
  <c r="F237" i="18"/>
  <c r="E237" i="18"/>
  <c r="D237" i="18"/>
  <c r="C237" i="18"/>
  <c r="H236" i="18"/>
  <c r="C236" i="18"/>
  <c r="H235" i="18"/>
  <c r="C235" i="18"/>
  <c r="L234" i="18"/>
  <c r="K234" i="18"/>
  <c r="J234" i="18"/>
  <c r="I234" i="18"/>
  <c r="H234" i="18" s="1"/>
  <c r="G234" i="18"/>
  <c r="F234" i="18"/>
  <c r="E234" i="18"/>
  <c r="D234" i="18"/>
  <c r="C234" i="18"/>
  <c r="H233" i="18"/>
  <c r="C233" i="18"/>
  <c r="L232" i="18"/>
  <c r="K232" i="18"/>
  <c r="J232" i="18"/>
  <c r="I232" i="18"/>
  <c r="H232" i="18" s="1"/>
  <c r="G232" i="18"/>
  <c r="F232" i="18"/>
  <c r="E232" i="18"/>
  <c r="D232" i="18"/>
  <c r="C232" i="18"/>
  <c r="L231" i="18"/>
  <c r="K231" i="18"/>
  <c r="J231" i="18"/>
  <c r="I231" i="18"/>
  <c r="H231" i="18" s="1"/>
  <c r="G231" i="18"/>
  <c r="F231" i="18"/>
  <c r="E231" i="18"/>
  <c r="D231" i="18"/>
  <c r="C231" i="18"/>
  <c r="H230" i="18"/>
  <c r="C230" i="18"/>
  <c r="L229" i="18"/>
  <c r="K229" i="18"/>
  <c r="J229" i="18"/>
  <c r="I229" i="18"/>
  <c r="H229" i="18" s="1"/>
  <c r="G229" i="18"/>
  <c r="F229" i="18"/>
  <c r="E229" i="18"/>
  <c r="D229" i="18"/>
  <c r="C229" i="18"/>
  <c r="H228" i="18"/>
  <c r="C228" i="18"/>
  <c r="L227" i="18"/>
  <c r="K227" i="18"/>
  <c r="J227" i="18"/>
  <c r="I227" i="18"/>
  <c r="H227" i="18" s="1"/>
  <c r="G227" i="18"/>
  <c r="F227" i="18"/>
  <c r="E227" i="18"/>
  <c r="D227" i="18"/>
  <c r="C227" i="18"/>
  <c r="H226" i="18"/>
  <c r="C226" i="18"/>
  <c r="H225" i="18"/>
  <c r="C225" i="18"/>
  <c r="L224" i="18"/>
  <c r="K224" i="18"/>
  <c r="J224" i="18"/>
  <c r="I224" i="18"/>
  <c r="H224" i="18" s="1"/>
  <c r="G224" i="18"/>
  <c r="F224" i="18"/>
  <c r="E224" i="18"/>
  <c r="D224" i="18"/>
  <c r="C224" i="18"/>
  <c r="H223" i="18"/>
  <c r="C223" i="18"/>
  <c r="H222" i="18"/>
  <c r="C222" i="18"/>
  <c r="H221" i="18"/>
  <c r="C221" i="18"/>
  <c r="H220" i="18"/>
  <c r="C220" i="18"/>
  <c r="H219" i="18"/>
  <c r="C219" i="18"/>
  <c r="H218" i="18"/>
  <c r="C218" i="18"/>
  <c r="H217" i="18"/>
  <c r="C217" i="18"/>
  <c r="I216" i="18"/>
  <c r="H216" i="18"/>
  <c r="C216" i="18"/>
  <c r="H215" i="18"/>
  <c r="C215" i="18"/>
  <c r="H214" i="18"/>
  <c r="C214" i="18"/>
  <c r="L213" i="18"/>
  <c r="K213" i="18"/>
  <c r="J213" i="18"/>
  <c r="I213" i="18"/>
  <c r="H213" i="18"/>
  <c r="G213" i="18"/>
  <c r="F213" i="18"/>
  <c r="E213" i="18"/>
  <c r="D213" i="18"/>
  <c r="C213" i="18" s="1"/>
  <c r="H212" i="18"/>
  <c r="C212" i="18"/>
  <c r="H211" i="18"/>
  <c r="C211" i="18"/>
  <c r="H210" i="18"/>
  <c r="C210" i="18"/>
  <c r="H209" i="18"/>
  <c r="C209" i="18"/>
  <c r="H208" i="18"/>
  <c r="C208" i="18"/>
  <c r="H207" i="18"/>
  <c r="C207" i="18"/>
  <c r="H206" i="18"/>
  <c r="C206" i="18"/>
  <c r="H205" i="18"/>
  <c r="C205" i="18"/>
  <c r="H204" i="18"/>
  <c r="C204" i="18"/>
  <c r="H203" i="18"/>
  <c r="C203" i="18"/>
  <c r="L202" i="18"/>
  <c r="K202" i="18"/>
  <c r="J202" i="18"/>
  <c r="I202" i="18"/>
  <c r="H202" i="18"/>
  <c r="G202" i="18"/>
  <c r="F202" i="18"/>
  <c r="E202" i="18"/>
  <c r="D202" i="18"/>
  <c r="C202" i="18" s="1"/>
  <c r="L201" i="18"/>
  <c r="K201" i="18"/>
  <c r="J201" i="18"/>
  <c r="I201" i="18"/>
  <c r="H201" i="18"/>
  <c r="G201" i="18"/>
  <c r="F201" i="18"/>
  <c r="E201" i="18"/>
  <c r="D201" i="18"/>
  <c r="C201" i="18" s="1"/>
  <c r="H200" i="18"/>
  <c r="C200" i="18"/>
  <c r="H199" i="18"/>
  <c r="C199" i="18"/>
  <c r="H198" i="18"/>
  <c r="C198" i="18"/>
  <c r="H197" i="18"/>
  <c r="C197" i="18"/>
  <c r="H196" i="18"/>
  <c r="C196" i="18"/>
  <c r="L195" i="18"/>
  <c r="K195" i="18"/>
  <c r="J195" i="18"/>
  <c r="I195" i="18"/>
  <c r="H195" i="18"/>
  <c r="G195" i="18"/>
  <c r="F195" i="18"/>
  <c r="E195" i="18"/>
  <c r="D195" i="18"/>
  <c r="C195" i="18" s="1"/>
  <c r="H194" i="18"/>
  <c r="C194" i="18"/>
  <c r="L193" i="18"/>
  <c r="K193" i="18"/>
  <c r="J193" i="18"/>
  <c r="I193" i="18"/>
  <c r="H193" i="18"/>
  <c r="G193" i="18"/>
  <c r="F193" i="18"/>
  <c r="E193" i="18"/>
  <c r="D193" i="18"/>
  <c r="C193" i="18" s="1"/>
  <c r="L192" i="18"/>
  <c r="K192" i="18"/>
  <c r="J192" i="18"/>
  <c r="I192" i="18"/>
  <c r="H192" i="18"/>
  <c r="G192" i="18"/>
  <c r="F192" i="18"/>
  <c r="E192" i="18"/>
  <c r="D192" i="18"/>
  <c r="C192" i="18" s="1"/>
  <c r="L191" i="18"/>
  <c r="K191" i="18"/>
  <c r="J191" i="18"/>
  <c r="I191" i="18"/>
  <c r="H191" i="18"/>
  <c r="G191" i="18"/>
  <c r="F191" i="18"/>
  <c r="E191" i="18"/>
  <c r="D191" i="18"/>
  <c r="C191" i="18" s="1"/>
  <c r="H190" i="18"/>
  <c r="C190" i="18"/>
  <c r="L189" i="18"/>
  <c r="K189" i="18"/>
  <c r="J189" i="18"/>
  <c r="I189" i="18"/>
  <c r="H189" i="18"/>
  <c r="G189" i="18"/>
  <c r="F189" i="18"/>
  <c r="E189" i="18"/>
  <c r="D189" i="18"/>
  <c r="C189" i="18" s="1"/>
  <c r="L188" i="18"/>
  <c r="K188" i="18"/>
  <c r="J188" i="18"/>
  <c r="I188" i="18"/>
  <c r="H188" i="18"/>
  <c r="G188" i="18"/>
  <c r="F188" i="18"/>
  <c r="E188" i="18"/>
  <c r="D188" i="18"/>
  <c r="C188" i="18" s="1"/>
  <c r="H187" i="18"/>
  <c r="C187" i="18"/>
  <c r="H186" i="18"/>
  <c r="C186" i="18"/>
  <c r="L185" i="18"/>
  <c r="K185" i="18"/>
  <c r="J185" i="18"/>
  <c r="I185" i="18"/>
  <c r="H185" i="18"/>
  <c r="G185" i="18"/>
  <c r="F185" i="18"/>
  <c r="E185" i="18"/>
  <c r="D185" i="18"/>
  <c r="C185" i="18" s="1"/>
  <c r="L184" i="18"/>
  <c r="K184" i="18"/>
  <c r="J184" i="18"/>
  <c r="I184" i="18"/>
  <c r="H184" i="18"/>
  <c r="G184" i="18"/>
  <c r="F184" i="18"/>
  <c r="E184" i="18"/>
  <c r="D184" i="18"/>
  <c r="C184" i="18" s="1"/>
  <c r="H183" i="18"/>
  <c r="C183" i="18"/>
  <c r="H182" i="18"/>
  <c r="C182" i="18"/>
  <c r="L181" i="18"/>
  <c r="K181" i="18"/>
  <c r="J181" i="18"/>
  <c r="I181" i="18"/>
  <c r="H181" i="18"/>
  <c r="G181" i="18"/>
  <c r="F181" i="18"/>
  <c r="E181" i="18"/>
  <c r="D181" i="18"/>
  <c r="C181" i="18" s="1"/>
  <c r="H180" i="18"/>
  <c r="C180" i="18"/>
  <c r="H179" i="18"/>
  <c r="C179" i="18"/>
  <c r="H178" i="18"/>
  <c r="C178" i="18"/>
  <c r="H177" i="18"/>
  <c r="C177" i="18"/>
  <c r="L176" i="18"/>
  <c r="K176" i="18"/>
  <c r="J176" i="18"/>
  <c r="I176" i="18"/>
  <c r="H176" i="18" s="1"/>
  <c r="G176" i="18"/>
  <c r="F176" i="18"/>
  <c r="E176" i="18"/>
  <c r="D176" i="18"/>
  <c r="C176" i="18" s="1"/>
  <c r="H175" i="18"/>
  <c r="C175" i="18"/>
  <c r="H174" i="18"/>
  <c r="C174" i="18"/>
  <c r="H173" i="18"/>
  <c r="C173" i="18"/>
  <c r="L172" i="18"/>
  <c r="K172" i="18"/>
  <c r="J172" i="18"/>
  <c r="I172" i="18"/>
  <c r="H172" i="18"/>
  <c r="G172" i="18"/>
  <c r="F172" i="18"/>
  <c r="E172" i="18"/>
  <c r="D172" i="18"/>
  <c r="C172" i="18" s="1"/>
  <c r="L171" i="18"/>
  <c r="K171" i="18"/>
  <c r="J171" i="18"/>
  <c r="I171" i="18"/>
  <c r="H171" i="18"/>
  <c r="G171" i="18"/>
  <c r="F171" i="18"/>
  <c r="E171" i="18"/>
  <c r="D171" i="18"/>
  <c r="C171" i="18" s="1"/>
  <c r="L170" i="18"/>
  <c r="K170" i="18"/>
  <c r="J170" i="18"/>
  <c r="I170" i="18"/>
  <c r="H170" i="18"/>
  <c r="G170" i="18"/>
  <c r="F170" i="18"/>
  <c r="E170" i="18"/>
  <c r="D170" i="18"/>
  <c r="C170" i="18" s="1"/>
  <c r="H169" i="18"/>
  <c r="C169" i="18"/>
  <c r="H168" i="18"/>
  <c r="C168" i="18"/>
  <c r="H167" i="18"/>
  <c r="C167" i="18"/>
  <c r="H166" i="18"/>
  <c r="C166" i="18"/>
  <c r="H165" i="18"/>
  <c r="C165" i="18"/>
  <c r="H164" i="18"/>
  <c r="C164" i="18"/>
  <c r="L163" i="18"/>
  <c r="K163" i="18"/>
  <c r="J163" i="18"/>
  <c r="I163" i="18"/>
  <c r="H163" i="18"/>
  <c r="G163" i="18"/>
  <c r="F163" i="18"/>
  <c r="E163" i="18"/>
  <c r="D163" i="18"/>
  <c r="C163" i="18" s="1"/>
  <c r="L162" i="18"/>
  <c r="K162" i="18"/>
  <c r="J162" i="18"/>
  <c r="I162" i="18"/>
  <c r="H162" i="18"/>
  <c r="G162" i="18"/>
  <c r="F162" i="18"/>
  <c r="E162" i="18"/>
  <c r="D162" i="18"/>
  <c r="C162" i="18" s="1"/>
  <c r="H161" i="18"/>
  <c r="C161" i="18"/>
  <c r="H160" i="18"/>
  <c r="C160" i="18"/>
  <c r="H159" i="18"/>
  <c r="C159" i="18"/>
  <c r="H158" i="18"/>
  <c r="C158" i="18"/>
  <c r="L157" i="18"/>
  <c r="K157" i="18"/>
  <c r="J157" i="18"/>
  <c r="I157" i="18"/>
  <c r="H157" i="18"/>
  <c r="G157" i="18"/>
  <c r="F157" i="18"/>
  <c r="E157" i="18"/>
  <c r="D157" i="18"/>
  <c r="C157" i="18" s="1"/>
  <c r="H156" i="18"/>
  <c r="C156" i="18"/>
  <c r="H155" i="18"/>
  <c r="C155" i="18"/>
  <c r="H154" i="18"/>
  <c r="C154" i="18"/>
  <c r="H153" i="18"/>
  <c r="C153" i="18"/>
  <c r="H152" i="18"/>
  <c r="C152" i="18"/>
  <c r="H151" i="18"/>
  <c r="C151" i="18"/>
  <c r="H150" i="18"/>
  <c r="C150" i="18"/>
  <c r="H149" i="18"/>
  <c r="C149" i="18"/>
  <c r="L148" i="18"/>
  <c r="K148" i="18"/>
  <c r="J148" i="18"/>
  <c r="I148" i="18"/>
  <c r="H148" i="18"/>
  <c r="G148" i="18"/>
  <c r="F148" i="18"/>
  <c r="E148" i="18"/>
  <c r="D148" i="18"/>
  <c r="C148" i="18" s="1"/>
  <c r="H147" i="18"/>
  <c r="C147" i="18"/>
  <c r="H146" i="18"/>
  <c r="C146" i="18"/>
  <c r="H145" i="18"/>
  <c r="C145" i="18"/>
  <c r="H144" i="18"/>
  <c r="C144" i="18"/>
  <c r="H143" i="18"/>
  <c r="C143" i="18"/>
  <c r="H142" i="18"/>
  <c r="C142" i="18"/>
  <c r="L141" i="18"/>
  <c r="K141" i="18"/>
  <c r="J141" i="18"/>
  <c r="I141" i="18"/>
  <c r="H141" i="18"/>
  <c r="G141" i="18"/>
  <c r="F141" i="18"/>
  <c r="E141" i="18"/>
  <c r="D141" i="18"/>
  <c r="C141" i="18" s="1"/>
  <c r="H140" i="18"/>
  <c r="C140" i="18"/>
  <c r="H139" i="18"/>
  <c r="C139" i="18"/>
  <c r="L138" i="18"/>
  <c r="K138" i="18"/>
  <c r="J138" i="18"/>
  <c r="I138" i="18"/>
  <c r="H138" i="18"/>
  <c r="G138" i="18"/>
  <c r="F138" i="18"/>
  <c r="E138" i="18"/>
  <c r="D138" i="18"/>
  <c r="C138" i="18" s="1"/>
  <c r="H137" i="18"/>
  <c r="C137" i="18"/>
  <c r="H136" i="18"/>
  <c r="C136" i="18"/>
  <c r="I135" i="18"/>
  <c r="H135" i="18" s="1"/>
  <c r="C135" i="18"/>
  <c r="H134" i="18"/>
  <c r="C134" i="18"/>
  <c r="L133" i="18"/>
  <c r="K133" i="18"/>
  <c r="J133" i="18"/>
  <c r="I133" i="18"/>
  <c r="H133" i="18" s="1"/>
  <c r="G133" i="18"/>
  <c r="F133" i="18"/>
  <c r="E133" i="18"/>
  <c r="D133" i="18"/>
  <c r="C133" i="18"/>
  <c r="H132" i="18"/>
  <c r="C132" i="18"/>
  <c r="I131" i="18"/>
  <c r="H131" i="18"/>
  <c r="C131" i="18"/>
  <c r="H130" i="18"/>
  <c r="C130" i="18"/>
  <c r="L129" i="18"/>
  <c r="K129" i="18"/>
  <c r="J129" i="18"/>
  <c r="I129" i="18"/>
  <c r="H129" i="18"/>
  <c r="G129" i="18"/>
  <c r="F129" i="18"/>
  <c r="E129" i="18"/>
  <c r="D129" i="18"/>
  <c r="C129" i="18" s="1"/>
  <c r="L128" i="18"/>
  <c r="K128" i="18"/>
  <c r="J128" i="18"/>
  <c r="I128" i="18"/>
  <c r="H128" i="18"/>
  <c r="G128" i="18"/>
  <c r="F128" i="18"/>
  <c r="E128" i="18"/>
  <c r="D128" i="18"/>
  <c r="C128" i="18" s="1"/>
  <c r="H127" i="18"/>
  <c r="C127" i="18"/>
  <c r="L126" i="18"/>
  <c r="K126" i="18"/>
  <c r="J126" i="18"/>
  <c r="I126" i="18"/>
  <c r="H126" i="18"/>
  <c r="G126" i="18"/>
  <c r="F126" i="18"/>
  <c r="E126" i="18"/>
  <c r="D126" i="18"/>
  <c r="C126" i="18"/>
  <c r="H125" i="18"/>
  <c r="C125" i="18"/>
  <c r="H124" i="18"/>
  <c r="C124" i="18"/>
  <c r="H123" i="18"/>
  <c r="C123" i="18"/>
  <c r="H122" i="18"/>
  <c r="C122" i="18"/>
  <c r="H121" i="18"/>
  <c r="C121" i="18"/>
  <c r="L120" i="18"/>
  <c r="K120" i="18"/>
  <c r="J120" i="18"/>
  <c r="I120" i="18"/>
  <c r="H120" i="18"/>
  <c r="G120" i="18"/>
  <c r="F120" i="18"/>
  <c r="E120" i="18"/>
  <c r="D120" i="18"/>
  <c r="C120" i="18" s="1"/>
  <c r="H119" i="18"/>
  <c r="C119" i="18"/>
  <c r="H118" i="18"/>
  <c r="C118" i="18"/>
  <c r="H117" i="18"/>
  <c r="C117" i="18"/>
  <c r="H116" i="18"/>
  <c r="C116" i="18"/>
  <c r="H115" i="18"/>
  <c r="C115" i="18"/>
  <c r="L114" i="18"/>
  <c r="K114" i="18"/>
  <c r="J114" i="18"/>
  <c r="I114" i="18"/>
  <c r="H114" i="18"/>
  <c r="G114" i="18"/>
  <c r="F114" i="18"/>
  <c r="E114" i="18"/>
  <c r="D114" i="18"/>
  <c r="C114" i="18" s="1"/>
  <c r="H113" i="18"/>
  <c r="C113" i="18"/>
  <c r="H112" i="18"/>
  <c r="C112" i="18"/>
  <c r="H111" i="18"/>
  <c r="C111" i="18"/>
  <c r="L110" i="18"/>
  <c r="K110" i="18"/>
  <c r="J110" i="18"/>
  <c r="I110" i="18"/>
  <c r="H110" i="18"/>
  <c r="G110" i="18"/>
  <c r="F110" i="18"/>
  <c r="E110" i="18"/>
  <c r="D110" i="18"/>
  <c r="C110" i="18" s="1"/>
  <c r="H109" i="18"/>
  <c r="C109" i="18"/>
  <c r="H108" i="18"/>
  <c r="C108" i="18"/>
  <c r="H107" i="18"/>
  <c r="C107" i="18"/>
  <c r="H106" i="18"/>
  <c r="C106" i="18"/>
  <c r="I105" i="18"/>
  <c r="H105" i="18" s="1"/>
  <c r="C105" i="18"/>
  <c r="H104" i="18"/>
  <c r="C104" i="18"/>
  <c r="H103" i="18"/>
  <c r="C103" i="18"/>
  <c r="H102" i="18"/>
  <c r="C102" i="18"/>
  <c r="L101" i="18"/>
  <c r="K101" i="18"/>
  <c r="J101" i="18"/>
  <c r="I101" i="18"/>
  <c r="H101" i="18" s="1"/>
  <c r="G101" i="18"/>
  <c r="F101" i="18"/>
  <c r="E101" i="18"/>
  <c r="D101" i="18"/>
  <c r="C101" i="18"/>
  <c r="H100" i="18"/>
  <c r="C100" i="18"/>
  <c r="H99" i="18"/>
  <c r="C99" i="18"/>
  <c r="H98" i="18"/>
  <c r="C98" i="18"/>
  <c r="H97" i="18"/>
  <c r="C97" i="18"/>
  <c r="H96" i="18"/>
  <c r="C96" i="18"/>
  <c r="H95" i="18"/>
  <c r="C95" i="18"/>
  <c r="H94" i="18"/>
  <c r="C94" i="18"/>
  <c r="L93" i="18"/>
  <c r="K93" i="18"/>
  <c r="J93" i="18"/>
  <c r="I93" i="18"/>
  <c r="H93" i="18" s="1"/>
  <c r="G93" i="18"/>
  <c r="F93" i="18"/>
  <c r="E93" i="18"/>
  <c r="D93" i="18"/>
  <c r="C93" i="18"/>
  <c r="H92" i="18"/>
  <c r="C92" i="18"/>
  <c r="H91" i="18"/>
  <c r="C91" i="18"/>
  <c r="H90" i="18"/>
  <c r="C90" i="18"/>
  <c r="H89" i="18"/>
  <c r="C89" i="18"/>
  <c r="H88" i="18"/>
  <c r="C88" i="18"/>
  <c r="L87" i="18"/>
  <c r="K87" i="18"/>
  <c r="J87" i="18"/>
  <c r="I87" i="18"/>
  <c r="H87" i="18" s="1"/>
  <c r="G87" i="18"/>
  <c r="F87" i="18"/>
  <c r="E87" i="18"/>
  <c r="D87" i="18"/>
  <c r="C87" i="18"/>
  <c r="H86" i="18"/>
  <c r="C86" i="18"/>
  <c r="H85" i="18"/>
  <c r="C85" i="18"/>
  <c r="H84" i="18"/>
  <c r="C84" i="18"/>
  <c r="H83" i="18"/>
  <c r="C83" i="18"/>
  <c r="L82" i="18"/>
  <c r="K82" i="18"/>
  <c r="J82" i="18"/>
  <c r="I82" i="18"/>
  <c r="H82" i="18" s="1"/>
  <c r="G82" i="18"/>
  <c r="F82" i="18"/>
  <c r="E82" i="18"/>
  <c r="D82" i="18"/>
  <c r="C82" i="18"/>
  <c r="L81" i="18"/>
  <c r="K81" i="18"/>
  <c r="J81" i="18"/>
  <c r="I81" i="18"/>
  <c r="H81" i="18" s="1"/>
  <c r="G81" i="18"/>
  <c r="F81" i="18"/>
  <c r="E81" i="18"/>
  <c r="D81" i="18"/>
  <c r="C81" i="18"/>
  <c r="H80" i="18"/>
  <c r="C80" i="18"/>
  <c r="H79" i="18"/>
  <c r="C79" i="18"/>
  <c r="L78" i="18"/>
  <c r="K78" i="18"/>
  <c r="J78" i="18"/>
  <c r="I78" i="18"/>
  <c r="H78" i="18" s="1"/>
  <c r="G78" i="18"/>
  <c r="F78" i="18"/>
  <c r="E78" i="18"/>
  <c r="D78" i="18"/>
  <c r="C78" i="18"/>
  <c r="H77" i="18"/>
  <c r="C77" i="18"/>
  <c r="H76" i="18"/>
  <c r="C76" i="18"/>
  <c r="L75" i="18"/>
  <c r="K75" i="18"/>
  <c r="J75" i="18"/>
  <c r="I75" i="18"/>
  <c r="H75" i="18" s="1"/>
  <c r="G75" i="18"/>
  <c r="F75" i="18"/>
  <c r="E75" i="18"/>
  <c r="D75" i="18"/>
  <c r="C75" i="18"/>
  <c r="L74" i="18"/>
  <c r="K74" i="18"/>
  <c r="J74" i="18"/>
  <c r="I74" i="18"/>
  <c r="H74" i="18" s="1"/>
  <c r="G74" i="18"/>
  <c r="F74" i="18"/>
  <c r="E74" i="18"/>
  <c r="D74" i="18"/>
  <c r="C74" i="18"/>
  <c r="L73" i="18"/>
  <c r="K73" i="18"/>
  <c r="J73" i="18"/>
  <c r="I73" i="18"/>
  <c r="H73" i="18" s="1"/>
  <c r="G73" i="18"/>
  <c r="F73" i="18"/>
  <c r="E73" i="18"/>
  <c r="D73" i="18"/>
  <c r="C73" i="18"/>
  <c r="H72" i="18"/>
  <c r="C72" i="18"/>
  <c r="H71" i="18"/>
  <c r="C71" i="18"/>
  <c r="H70" i="18"/>
  <c r="C70" i="18"/>
  <c r="H69" i="18"/>
  <c r="C69" i="18"/>
  <c r="L68" i="18"/>
  <c r="K68" i="18"/>
  <c r="J68" i="18"/>
  <c r="I68" i="18"/>
  <c r="H68" i="18" s="1"/>
  <c r="G68" i="18"/>
  <c r="F68" i="18"/>
  <c r="E68" i="18"/>
  <c r="D68" i="18"/>
  <c r="C68" i="18"/>
  <c r="H67" i="18"/>
  <c r="C67" i="18"/>
  <c r="L66" i="18"/>
  <c r="K66" i="18"/>
  <c r="J66" i="18"/>
  <c r="G66" i="18"/>
  <c r="F66" i="18"/>
  <c r="E66" i="18"/>
  <c r="D66" i="18"/>
  <c r="C66" i="18"/>
  <c r="H65" i="18"/>
  <c r="C65" i="18"/>
  <c r="H64" i="18"/>
  <c r="C64" i="18"/>
  <c r="H63" i="18"/>
  <c r="C63" i="18"/>
  <c r="H62" i="18"/>
  <c r="C62" i="18"/>
  <c r="H61" i="18"/>
  <c r="C61" i="18"/>
  <c r="H60" i="18"/>
  <c r="C60" i="18"/>
  <c r="H59" i="18"/>
  <c r="C59" i="18"/>
  <c r="H58" i="18"/>
  <c r="C58" i="18"/>
  <c r="L57" i="18"/>
  <c r="K57" i="18"/>
  <c r="J57" i="18"/>
  <c r="I57" i="18"/>
  <c r="H57" i="18" s="1"/>
  <c r="G57" i="18"/>
  <c r="F57" i="18"/>
  <c r="E57" i="18"/>
  <c r="D57" i="18"/>
  <c r="C57" i="18"/>
  <c r="H56" i="18"/>
  <c r="C56" i="18"/>
  <c r="H55" i="18"/>
  <c r="C55" i="18"/>
  <c r="L54" i="18"/>
  <c r="K54" i="18"/>
  <c r="J54" i="18"/>
  <c r="I54" i="18"/>
  <c r="H54" i="18" s="1"/>
  <c r="G54" i="18"/>
  <c r="F54" i="18"/>
  <c r="E54" i="18"/>
  <c r="D54" i="18"/>
  <c r="C54" i="18"/>
  <c r="L53" i="18"/>
  <c r="K53" i="18"/>
  <c r="J53" i="18"/>
  <c r="I53" i="18"/>
  <c r="H53" i="18" s="1"/>
  <c r="G53" i="18"/>
  <c r="F53" i="18"/>
  <c r="E53" i="18"/>
  <c r="D53" i="18"/>
  <c r="C53" i="18"/>
  <c r="L52" i="18"/>
  <c r="K52" i="18"/>
  <c r="J52" i="18"/>
  <c r="G52" i="18"/>
  <c r="F52" i="18"/>
  <c r="E52" i="18"/>
  <c r="D52" i="18"/>
  <c r="C52" i="18"/>
  <c r="L51" i="18"/>
  <c r="K51" i="18"/>
  <c r="J51" i="18"/>
  <c r="G51" i="18"/>
  <c r="F51" i="18"/>
  <c r="E51" i="18"/>
  <c r="D51" i="18"/>
  <c r="C51" i="18"/>
  <c r="L50" i="18"/>
  <c r="K50" i="18"/>
  <c r="J50" i="18"/>
  <c r="J300" i="18" s="1"/>
  <c r="G50" i="18"/>
  <c r="F50" i="18"/>
  <c r="E50" i="18"/>
  <c r="E300" i="18" s="1"/>
  <c r="D50" i="18"/>
  <c r="C50" i="18"/>
  <c r="L49" i="18"/>
  <c r="K49" i="18"/>
  <c r="J49" i="18"/>
  <c r="G49" i="18"/>
  <c r="F49" i="18"/>
  <c r="E49" i="18"/>
  <c r="D49" i="18"/>
  <c r="C49" i="18"/>
  <c r="H46" i="18"/>
  <c r="C46" i="18"/>
  <c r="H45" i="18"/>
  <c r="C45" i="18"/>
  <c r="L44" i="18"/>
  <c r="L300" i="18" s="1"/>
  <c r="H44" i="18"/>
  <c r="G44" i="18"/>
  <c r="G300" i="18" s="1"/>
  <c r="C44" i="18"/>
  <c r="H43" i="18"/>
  <c r="C43" i="18"/>
  <c r="I42" i="18"/>
  <c r="H42" i="18"/>
  <c r="D42" i="18"/>
  <c r="C42" i="18"/>
  <c r="H41" i="18"/>
  <c r="C41" i="18"/>
  <c r="H40" i="18"/>
  <c r="C40" i="18"/>
  <c r="H39" i="18"/>
  <c r="C39" i="18"/>
  <c r="H38" i="18"/>
  <c r="C38" i="18"/>
  <c r="K37" i="18"/>
  <c r="H37" i="18"/>
  <c r="F37" i="18"/>
  <c r="C37" i="18"/>
  <c r="H36" i="18"/>
  <c r="C36" i="18"/>
  <c r="H35" i="18"/>
  <c r="C35" i="18"/>
  <c r="K34" i="18"/>
  <c r="H34" i="18"/>
  <c r="F34" i="18"/>
  <c r="C34" i="18"/>
  <c r="H33" i="18"/>
  <c r="C33" i="18"/>
  <c r="K32" i="18"/>
  <c r="H32" i="18"/>
  <c r="F32" i="18"/>
  <c r="C32" i="18"/>
  <c r="H31" i="18"/>
  <c r="C31" i="18"/>
  <c r="H30" i="18"/>
  <c r="C30" i="18"/>
  <c r="H29" i="18"/>
  <c r="C29" i="18"/>
  <c r="K28" i="18"/>
  <c r="H28" i="18"/>
  <c r="F28" i="18"/>
  <c r="C28" i="18"/>
  <c r="K27" i="18"/>
  <c r="K300" i="18" s="1"/>
  <c r="H27" i="18"/>
  <c r="F27" i="18"/>
  <c r="F300" i="18" s="1"/>
  <c r="H26" i="18"/>
  <c r="C26" i="18"/>
  <c r="H25" i="18"/>
  <c r="C25" i="18"/>
  <c r="H24" i="18"/>
  <c r="C24" i="18"/>
  <c r="H23" i="18"/>
  <c r="C23" i="18"/>
  <c r="L22" i="18"/>
  <c r="L303" i="18" s="1"/>
  <c r="L302" i="18" s="1"/>
  <c r="K22" i="18"/>
  <c r="K303" i="18" s="1"/>
  <c r="K302" i="18" s="1"/>
  <c r="J22" i="18"/>
  <c r="J303" i="18" s="1"/>
  <c r="J302" i="18" s="1"/>
  <c r="I22" i="18"/>
  <c r="I303" i="18" s="1"/>
  <c r="I302" i="18" s="1"/>
  <c r="H22" i="18"/>
  <c r="H303" i="18" s="1"/>
  <c r="H302" i="18" s="1"/>
  <c r="G22" i="18"/>
  <c r="G303" i="18" s="1"/>
  <c r="G302" i="18" s="1"/>
  <c r="F22" i="18"/>
  <c r="F303" i="18" s="1"/>
  <c r="F302" i="18" s="1"/>
  <c r="E22" i="18"/>
  <c r="E303" i="18" s="1"/>
  <c r="E302" i="18" s="1"/>
  <c r="D22" i="18"/>
  <c r="D303" i="18" s="1"/>
  <c r="D302" i="18" s="1"/>
  <c r="L21" i="18"/>
  <c r="K21" i="18"/>
  <c r="J21" i="18"/>
  <c r="I21" i="18"/>
  <c r="H21" i="18"/>
  <c r="G21" i="18"/>
  <c r="F21" i="18"/>
  <c r="E21" i="18"/>
  <c r="D21" i="18"/>
  <c r="C21" i="18" s="1"/>
  <c r="H315" i="17"/>
  <c r="C315" i="17"/>
  <c r="H313" i="17"/>
  <c r="C313" i="17"/>
  <c r="H311" i="17"/>
  <c r="C311" i="17"/>
  <c r="H310" i="17"/>
  <c r="C310" i="17"/>
  <c r="H309" i="17"/>
  <c r="C309" i="17"/>
  <c r="H308" i="17"/>
  <c r="C308" i="17"/>
  <c r="H307" i="17"/>
  <c r="C307" i="17"/>
  <c r="H306" i="17"/>
  <c r="C306" i="17"/>
  <c r="L305" i="17"/>
  <c r="K305" i="17"/>
  <c r="J305" i="17"/>
  <c r="I305" i="17"/>
  <c r="H305" i="17"/>
  <c r="G305" i="17"/>
  <c r="F305" i="17"/>
  <c r="E305" i="17"/>
  <c r="D305" i="17"/>
  <c r="C305" i="17"/>
  <c r="H297" i="17"/>
  <c r="C297" i="17"/>
  <c r="H296" i="17"/>
  <c r="C296" i="17"/>
  <c r="L295" i="17"/>
  <c r="L298" i="17" s="1"/>
  <c r="K295" i="17"/>
  <c r="K298" i="17" s="1"/>
  <c r="J295" i="17"/>
  <c r="J298" i="17" s="1"/>
  <c r="I295" i="17"/>
  <c r="I298" i="17" s="1"/>
  <c r="H295" i="17"/>
  <c r="G295" i="17"/>
  <c r="G298" i="17" s="1"/>
  <c r="F295" i="17"/>
  <c r="F298" i="17" s="1"/>
  <c r="E295" i="17"/>
  <c r="E298" i="17" s="1"/>
  <c r="D295" i="17"/>
  <c r="D298" i="17" s="1"/>
  <c r="H294" i="17"/>
  <c r="C294" i="17"/>
  <c r="H293" i="17"/>
  <c r="C293" i="17"/>
  <c r="H292" i="17"/>
  <c r="C292" i="17"/>
  <c r="H291" i="17"/>
  <c r="C291" i="17"/>
  <c r="L290" i="17"/>
  <c r="K290" i="17"/>
  <c r="J290" i="17"/>
  <c r="I290" i="17"/>
  <c r="H290" i="17"/>
  <c r="G290" i="17"/>
  <c r="F290" i="17"/>
  <c r="E290" i="17"/>
  <c r="D290" i="17"/>
  <c r="C290" i="17" s="1"/>
  <c r="H289" i="17"/>
  <c r="C289" i="17"/>
  <c r="H288" i="17"/>
  <c r="C288" i="17"/>
  <c r="H287" i="17"/>
  <c r="C287" i="17"/>
  <c r="L286" i="17"/>
  <c r="K286" i="17"/>
  <c r="J286" i="17"/>
  <c r="I286" i="17"/>
  <c r="H286" i="17"/>
  <c r="G286" i="17"/>
  <c r="F286" i="17"/>
  <c r="E286" i="17"/>
  <c r="D286" i="17"/>
  <c r="C286" i="17" s="1"/>
  <c r="H285" i="17"/>
  <c r="C285" i="17"/>
  <c r="L284" i="17"/>
  <c r="K284" i="17"/>
  <c r="J284" i="17"/>
  <c r="I284" i="17"/>
  <c r="H284" i="17"/>
  <c r="G284" i="17"/>
  <c r="F284" i="17"/>
  <c r="E284" i="17"/>
  <c r="D284" i="17"/>
  <c r="C284" i="17" s="1"/>
  <c r="L283" i="17"/>
  <c r="K283" i="17"/>
  <c r="J283" i="17"/>
  <c r="I283" i="17"/>
  <c r="H283" i="17"/>
  <c r="G283" i="17"/>
  <c r="F283" i="17"/>
  <c r="E283" i="17"/>
  <c r="D283" i="17"/>
  <c r="C283" i="17" s="1"/>
  <c r="H282" i="17"/>
  <c r="C282" i="17"/>
  <c r="H281" i="17"/>
  <c r="C281" i="17"/>
  <c r="H280" i="17"/>
  <c r="C280" i="17"/>
  <c r="L279" i="17"/>
  <c r="K279" i="17"/>
  <c r="J279" i="17"/>
  <c r="I279" i="17"/>
  <c r="H279" i="17"/>
  <c r="G279" i="17"/>
  <c r="F279" i="17"/>
  <c r="E279" i="17"/>
  <c r="D279" i="17"/>
  <c r="C279" i="17" s="1"/>
  <c r="H278" i="17"/>
  <c r="C278" i="17"/>
  <c r="H277" i="17"/>
  <c r="C277" i="17"/>
  <c r="H276" i="17"/>
  <c r="C276" i="17"/>
  <c r="L275" i="17"/>
  <c r="K275" i="17"/>
  <c r="J275" i="17"/>
  <c r="I275" i="17"/>
  <c r="H275" i="17" s="1"/>
  <c r="G275" i="17"/>
  <c r="F275" i="17"/>
  <c r="E275" i="17"/>
  <c r="D275" i="17"/>
  <c r="C275" i="17"/>
  <c r="L274" i="17"/>
  <c r="K274" i="17"/>
  <c r="J274" i="17"/>
  <c r="I274" i="17"/>
  <c r="H274" i="17" s="1"/>
  <c r="G274" i="17"/>
  <c r="F274" i="17"/>
  <c r="E274" i="17"/>
  <c r="D274" i="17"/>
  <c r="C274" i="17"/>
  <c r="H273" i="17"/>
  <c r="C273" i="17"/>
  <c r="H272" i="17"/>
  <c r="C272" i="17"/>
  <c r="H271" i="17"/>
  <c r="C271" i="17"/>
  <c r="L270" i="17"/>
  <c r="K270" i="17"/>
  <c r="J270" i="17"/>
  <c r="I270" i="17"/>
  <c r="H270" i="17" s="1"/>
  <c r="G270" i="17"/>
  <c r="F270" i="17"/>
  <c r="E270" i="17"/>
  <c r="D270" i="17"/>
  <c r="C270" i="17"/>
  <c r="H269" i="17"/>
  <c r="C269" i="17"/>
  <c r="H268" i="17"/>
  <c r="C268" i="17"/>
  <c r="L267" i="17"/>
  <c r="K267" i="17"/>
  <c r="J267" i="17"/>
  <c r="I267" i="17"/>
  <c r="H267" i="17" s="1"/>
  <c r="G267" i="17"/>
  <c r="F267" i="17"/>
  <c r="E267" i="17"/>
  <c r="D267" i="17"/>
  <c r="C267" i="17"/>
  <c r="L266" i="17"/>
  <c r="K266" i="17"/>
  <c r="J266" i="17"/>
  <c r="I266" i="17"/>
  <c r="H266" i="17" s="1"/>
  <c r="G266" i="17"/>
  <c r="F266" i="17"/>
  <c r="E266" i="17"/>
  <c r="D266" i="17"/>
  <c r="C266" i="17"/>
  <c r="H265" i="17"/>
  <c r="C265" i="17"/>
  <c r="H264" i="17"/>
  <c r="C264" i="17"/>
  <c r="H263" i="17"/>
  <c r="C263" i="17"/>
  <c r="L262" i="17"/>
  <c r="K262" i="17"/>
  <c r="J262" i="17"/>
  <c r="I262" i="17"/>
  <c r="H262" i="17" s="1"/>
  <c r="G262" i="17"/>
  <c r="F262" i="17"/>
  <c r="E262" i="17"/>
  <c r="D262" i="17"/>
  <c r="C262" i="17"/>
  <c r="H261" i="17"/>
  <c r="C261" i="17"/>
  <c r="H260" i="17"/>
  <c r="C260" i="17"/>
  <c r="H259" i="17"/>
  <c r="C259" i="17"/>
  <c r="L258" i="17"/>
  <c r="K258" i="17"/>
  <c r="J258" i="17"/>
  <c r="I258" i="17"/>
  <c r="H258" i="17" s="1"/>
  <c r="G258" i="17"/>
  <c r="F258" i="17"/>
  <c r="E258" i="17"/>
  <c r="D258" i="17"/>
  <c r="C258" i="17"/>
  <c r="L257" i="17"/>
  <c r="K257" i="17"/>
  <c r="J257" i="17"/>
  <c r="I257" i="17"/>
  <c r="H257" i="17" s="1"/>
  <c r="G257" i="17"/>
  <c r="F257" i="17"/>
  <c r="E257" i="17"/>
  <c r="D257" i="17"/>
  <c r="C257" i="17"/>
  <c r="H256" i="17"/>
  <c r="C256" i="17"/>
  <c r="H255" i="17"/>
  <c r="C255" i="17"/>
  <c r="H254" i="17"/>
  <c r="C254" i="17"/>
  <c r="H253" i="17"/>
  <c r="C253" i="17"/>
  <c r="H252" i="17"/>
  <c r="C252" i="17"/>
  <c r="L251" i="17"/>
  <c r="K251" i="17"/>
  <c r="J251" i="17"/>
  <c r="I251" i="17"/>
  <c r="H251" i="17" s="1"/>
  <c r="G251" i="17"/>
  <c r="F251" i="17"/>
  <c r="E251" i="17"/>
  <c r="D251" i="17"/>
  <c r="C251" i="17"/>
  <c r="L250" i="17"/>
  <c r="K250" i="17"/>
  <c r="J250" i="17"/>
  <c r="I250" i="17"/>
  <c r="H250" i="17" s="1"/>
  <c r="G250" i="17"/>
  <c r="F250" i="17"/>
  <c r="E250" i="17"/>
  <c r="D250" i="17"/>
  <c r="C250" i="17" s="1"/>
  <c r="H249" i="17"/>
  <c r="C249" i="17"/>
  <c r="H248" i="17"/>
  <c r="C248" i="17"/>
  <c r="H247" i="17"/>
  <c r="C247" i="17"/>
  <c r="H246" i="17"/>
  <c r="C246" i="17"/>
  <c r="L245" i="17"/>
  <c r="K245" i="17"/>
  <c r="J245" i="17"/>
  <c r="I245" i="17"/>
  <c r="H245" i="17"/>
  <c r="G245" i="17"/>
  <c r="F245" i="17"/>
  <c r="E245" i="17"/>
  <c r="D245" i="17"/>
  <c r="C245" i="17" s="1"/>
  <c r="H244" i="17"/>
  <c r="C244" i="17"/>
  <c r="H243" i="17"/>
  <c r="C243" i="17"/>
  <c r="H242" i="17"/>
  <c r="C242" i="17"/>
  <c r="H241" i="17"/>
  <c r="C241" i="17"/>
  <c r="H240" i="17"/>
  <c r="C240" i="17"/>
  <c r="H239" i="17"/>
  <c r="C239" i="17"/>
  <c r="H238" i="17"/>
  <c r="C238" i="17"/>
  <c r="L237" i="17"/>
  <c r="K237" i="17"/>
  <c r="J237" i="17"/>
  <c r="I237" i="17"/>
  <c r="H237" i="17" s="1"/>
  <c r="G237" i="17"/>
  <c r="F237" i="17"/>
  <c r="E237" i="17"/>
  <c r="D237" i="17"/>
  <c r="C237" i="17"/>
  <c r="H236" i="17"/>
  <c r="C236" i="17"/>
  <c r="H235" i="17"/>
  <c r="C235" i="17"/>
  <c r="L234" i="17"/>
  <c r="K234" i="17"/>
  <c r="J234" i="17"/>
  <c r="I234" i="17"/>
  <c r="H234" i="17" s="1"/>
  <c r="G234" i="17"/>
  <c r="F234" i="17"/>
  <c r="E234" i="17"/>
  <c r="D234" i="17"/>
  <c r="C234" i="17"/>
  <c r="H233" i="17"/>
  <c r="C233" i="17"/>
  <c r="L232" i="17"/>
  <c r="K232" i="17"/>
  <c r="J232" i="17"/>
  <c r="I232" i="17"/>
  <c r="H232" i="17" s="1"/>
  <c r="G232" i="17"/>
  <c r="F232" i="17"/>
  <c r="E232" i="17"/>
  <c r="D232" i="17"/>
  <c r="C232" i="17"/>
  <c r="L231" i="17"/>
  <c r="K231" i="17"/>
  <c r="J231" i="17"/>
  <c r="I231" i="17"/>
  <c r="H231" i="17" s="1"/>
  <c r="G231" i="17"/>
  <c r="F231" i="17"/>
  <c r="E231" i="17"/>
  <c r="D231" i="17"/>
  <c r="C231" i="17"/>
  <c r="H230" i="17"/>
  <c r="C230" i="17"/>
  <c r="L229" i="17"/>
  <c r="K229" i="17"/>
  <c r="J229" i="17"/>
  <c r="I229" i="17"/>
  <c r="H229" i="17" s="1"/>
  <c r="G229" i="17"/>
  <c r="F229" i="17"/>
  <c r="E229" i="17"/>
  <c r="D229" i="17"/>
  <c r="C229" i="17"/>
  <c r="H228" i="17"/>
  <c r="C228" i="17"/>
  <c r="L227" i="17"/>
  <c r="K227" i="17"/>
  <c r="J227" i="17"/>
  <c r="I227" i="17"/>
  <c r="H227" i="17" s="1"/>
  <c r="G227" i="17"/>
  <c r="F227" i="17"/>
  <c r="E227" i="17"/>
  <c r="D227" i="17"/>
  <c r="C227" i="17"/>
  <c r="H226" i="17"/>
  <c r="C226" i="17"/>
  <c r="H225" i="17"/>
  <c r="C225" i="17"/>
  <c r="L224" i="17"/>
  <c r="K224" i="17"/>
  <c r="J224" i="17"/>
  <c r="I224" i="17"/>
  <c r="H224" i="17" s="1"/>
  <c r="G224" i="17"/>
  <c r="F224" i="17"/>
  <c r="E224" i="17"/>
  <c r="D224" i="17"/>
  <c r="C224" i="17"/>
  <c r="H223" i="17"/>
  <c r="C223" i="17"/>
  <c r="H222" i="17"/>
  <c r="C222" i="17"/>
  <c r="H221" i="17"/>
  <c r="C221" i="17"/>
  <c r="H220" i="17"/>
  <c r="C220" i="17"/>
  <c r="H219" i="17"/>
  <c r="C219" i="17"/>
  <c r="H218" i="17"/>
  <c r="C218" i="17"/>
  <c r="H217" i="17"/>
  <c r="C217" i="17"/>
  <c r="H216" i="17"/>
  <c r="C216" i="17"/>
  <c r="H215" i="17"/>
  <c r="C215" i="17"/>
  <c r="H214" i="17"/>
  <c r="C214" i="17"/>
  <c r="L213" i="17"/>
  <c r="K213" i="17"/>
  <c r="J213" i="17"/>
  <c r="I213" i="17"/>
  <c r="H213" i="17" s="1"/>
  <c r="G213" i="17"/>
  <c r="F213" i="17"/>
  <c r="E213" i="17"/>
  <c r="D213" i="17"/>
  <c r="C213" i="17"/>
  <c r="H212" i="17"/>
  <c r="C212" i="17"/>
  <c r="H211" i="17"/>
  <c r="C211" i="17"/>
  <c r="H210" i="17"/>
  <c r="C210" i="17"/>
  <c r="H209" i="17"/>
  <c r="C209" i="17"/>
  <c r="H208" i="17"/>
  <c r="C208" i="17"/>
  <c r="H207" i="17"/>
  <c r="C207" i="17"/>
  <c r="H206" i="17"/>
  <c r="C206" i="17"/>
  <c r="H205" i="17"/>
  <c r="C205" i="17"/>
  <c r="H204" i="17"/>
  <c r="C204" i="17"/>
  <c r="H203" i="17"/>
  <c r="C203" i="17"/>
  <c r="L202" i="17"/>
  <c r="K202" i="17"/>
  <c r="J202" i="17"/>
  <c r="I202" i="17"/>
  <c r="H202" i="17" s="1"/>
  <c r="G202" i="17"/>
  <c r="F202" i="17"/>
  <c r="E202" i="17"/>
  <c r="D202" i="17"/>
  <c r="C202" i="17"/>
  <c r="L201" i="17"/>
  <c r="K201" i="17"/>
  <c r="J201" i="17"/>
  <c r="I201" i="17"/>
  <c r="H201" i="17" s="1"/>
  <c r="G201" i="17"/>
  <c r="F201" i="17"/>
  <c r="E201" i="17"/>
  <c r="D201" i="17"/>
  <c r="C201" i="17"/>
  <c r="H200" i="17"/>
  <c r="C200" i="17"/>
  <c r="H199" i="17"/>
  <c r="C199" i="17"/>
  <c r="H198" i="17"/>
  <c r="C198" i="17"/>
  <c r="H197" i="17"/>
  <c r="C197" i="17"/>
  <c r="H196" i="17"/>
  <c r="C196" i="17"/>
  <c r="L195" i="17"/>
  <c r="K195" i="17"/>
  <c r="J195" i="17"/>
  <c r="I195" i="17"/>
  <c r="H195" i="17" s="1"/>
  <c r="G195" i="17"/>
  <c r="F195" i="17"/>
  <c r="E195" i="17"/>
  <c r="D195" i="17"/>
  <c r="C195" i="17"/>
  <c r="H194" i="17"/>
  <c r="C194" i="17"/>
  <c r="L193" i="17"/>
  <c r="K193" i="17"/>
  <c r="J193" i="17"/>
  <c r="I193" i="17"/>
  <c r="H193" i="17" s="1"/>
  <c r="G193" i="17"/>
  <c r="F193" i="17"/>
  <c r="E193" i="17"/>
  <c r="D193" i="17"/>
  <c r="C193" i="17"/>
  <c r="L192" i="17"/>
  <c r="K192" i="17"/>
  <c r="J192" i="17"/>
  <c r="I192" i="17"/>
  <c r="H192" i="17" s="1"/>
  <c r="G192" i="17"/>
  <c r="F192" i="17"/>
  <c r="E192" i="17"/>
  <c r="D192" i="17"/>
  <c r="C192" i="17"/>
  <c r="L191" i="17"/>
  <c r="K191" i="17"/>
  <c r="J191" i="17"/>
  <c r="I191" i="17"/>
  <c r="H191" i="17"/>
  <c r="G191" i="17"/>
  <c r="F191" i="17"/>
  <c r="E191" i="17"/>
  <c r="D191" i="17"/>
  <c r="C191" i="17" s="1"/>
  <c r="H190" i="17"/>
  <c r="C190" i="17"/>
  <c r="L189" i="17"/>
  <c r="K189" i="17"/>
  <c r="J189" i="17"/>
  <c r="I189" i="17"/>
  <c r="H189" i="17"/>
  <c r="G189" i="17"/>
  <c r="F189" i="17"/>
  <c r="E189" i="17"/>
  <c r="D189" i="17"/>
  <c r="C189" i="17"/>
  <c r="L188" i="17"/>
  <c r="K188" i="17"/>
  <c r="J188" i="17"/>
  <c r="I188" i="17"/>
  <c r="H188" i="17" s="1"/>
  <c r="G188" i="17"/>
  <c r="F188" i="17"/>
  <c r="E188" i="17"/>
  <c r="D188" i="17"/>
  <c r="C188" i="17"/>
  <c r="H187" i="17"/>
  <c r="C187" i="17"/>
  <c r="H186" i="17"/>
  <c r="C186" i="17"/>
  <c r="L185" i="17"/>
  <c r="K185" i="17"/>
  <c r="J185" i="17"/>
  <c r="I185" i="17"/>
  <c r="H185" i="17" s="1"/>
  <c r="G185" i="17"/>
  <c r="F185" i="17"/>
  <c r="E185" i="17"/>
  <c r="D185" i="17"/>
  <c r="C185" i="17"/>
  <c r="L184" i="17"/>
  <c r="K184" i="17"/>
  <c r="J184" i="17"/>
  <c r="I184" i="17"/>
  <c r="H184" i="17" s="1"/>
  <c r="G184" i="17"/>
  <c r="F184" i="17"/>
  <c r="E184" i="17"/>
  <c r="D184" i="17"/>
  <c r="C184" i="17"/>
  <c r="H183" i="17"/>
  <c r="C183" i="17"/>
  <c r="H182" i="17"/>
  <c r="C182" i="17"/>
  <c r="L181" i="17"/>
  <c r="K181" i="17"/>
  <c r="J181" i="17"/>
  <c r="I181" i="17"/>
  <c r="H181" i="17" s="1"/>
  <c r="G181" i="17"/>
  <c r="F181" i="17"/>
  <c r="E181" i="17"/>
  <c r="D181" i="17"/>
  <c r="C181" i="17"/>
  <c r="H180" i="17"/>
  <c r="C180" i="17"/>
  <c r="H179" i="17"/>
  <c r="C179" i="17"/>
  <c r="H178" i="17"/>
  <c r="C178" i="17"/>
  <c r="H177" i="17"/>
  <c r="C177" i="17"/>
  <c r="L176" i="17"/>
  <c r="K176" i="17"/>
  <c r="J176" i="17"/>
  <c r="I176" i="17"/>
  <c r="H176" i="17" s="1"/>
  <c r="G176" i="17"/>
  <c r="F176" i="17"/>
  <c r="E176" i="17"/>
  <c r="D176" i="17"/>
  <c r="C176" i="17"/>
  <c r="H175" i="17"/>
  <c r="C175" i="17"/>
  <c r="H174" i="17"/>
  <c r="C174" i="17"/>
  <c r="H173" i="17"/>
  <c r="C173" i="17"/>
  <c r="L172" i="17"/>
  <c r="K172" i="17"/>
  <c r="J172" i="17"/>
  <c r="I172" i="17"/>
  <c r="H172" i="17" s="1"/>
  <c r="G172" i="17"/>
  <c r="F172" i="17"/>
  <c r="E172" i="17"/>
  <c r="D172" i="17"/>
  <c r="C172" i="17"/>
  <c r="L171" i="17"/>
  <c r="K171" i="17"/>
  <c r="J171" i="17"/>
  <c r="I171" i="17"/>
  <c r="H171" i="17" s="1"/>
  <c r="G171" i="17"/>
  <c r="F171" i="17"/>
  <c r="E171" i="17"/>
  <c r="D171" i="17"/>
  <c r="C171" i="17"/>
  <c r="L170" i="17"/>
  <c r="K170" i="17"/>
  <c r="J170" i="17"/>
  <c r="I170" i="17"/>
  <c r="H170" i="17" s="1"/>
  <c r="G170" i="17"/>
  <c r="F170" i="17"/>
  <c r="E170" i="17"/>
  <c r="D170" i="17"/>
  <c r="C170" i="17"/>
  <c r="H169" i="17"/>
  <c r="C169" i="17"/>
  <c r="H168" i="17"/>
  <c r="C168" i="17"/>
  <c r="H167" i="17"/>
  <c r="C167" i="17"/>
  <c r="H166" i="17"/>
  <c r="C166" i="17"/>
  <c r="H165" i="17"/>
  <c r="C165" i="17"/>
  <c r="H164" i="17"/>
  <c r="C164" i="17"/>
  <c r="L163" i="17"/>
  <c r="K163" i="17"/>
  <c r="J163" i="17"/>
  <c r="I163" i="17"/>
  <c r="H163" i="17" s="1"/>
  <c r="G163" i="17"/>
  <c r="F163" i="17"/>
  <c r="E163" i="17"/>
  <c r="D163" i="17"/>
  <c r="C163" i="17"/>
  <c r="L162" i="17"/>
  <c r="K162" i="17"/>
  <c r="J162" i="17"/>
  <c r="I162" i="17"/>
  <c r="H162" i="17" s="1"/>
  <c r="G162" i="17"/>
  <c r="F162" i="17"/>
  <c r="E162" i="17"/>
  <c r="D162" i="17"/>
  <c r="C162" i="17"/>
  <c r="H161" i="17"/>
  <c r="C161" i="17"/>
  <c r="H160" i="17"/>
  <c r="C160" i="17"/>
  <c r="H159" i="17"/>
  <c r="C159" i="17"/>
  <c r="H158" i="17"/>
  <c r="C158" i="17"/>
  <c r="L157" i="17"/>
  <c r="K157" i="17"/>
  <c r="J157" i="17"/>
  <c r="I157" i="17"/>
  <c r="H157" i="17" s="1"/>
  <c r="G157" i="17"/>
  <c r="F157" i="17"/>
  <c r="E157" i="17"/>
  <c r="D157" i="17"/>
  <c r="C157" i="17"/>
  <c r="H156" i="17"/>
  <c r="C156" i="17"/>
  <c r="H155" i="17"/>
  <c r="C155" i="17"/>
  <c r="H154" i="17"/>
  <c r="C154" i="17"/>
  <c r="H153" i="17"/>
  <c r="C153" i="17"/>
  <c r="H152" i="17"/>
  <c r="C152" i="17"/>
  <c r="H151" i="17"/>
  <c r="C151" i="17"/>
  <c r="H150" i="17"/>
  <c r="C150" i="17"/>
  <c r="H149" i="17"/>
  <c r="C149" i="17"/>
  <c r="L148" i="17"/>
  <c r="K148" i="17"/>
  <c r="J148" i="17"/>
  <c r="I148" i="17"/>
  <c r="H148" i="17" s="1"/>
  <c r="G148" i="17"/>
  <c r="F148" i="17"/>
  <c r="E148" i="17"/>
  <c r="D148" i="17"/>
  <c r="C148" i="17"/>
  <c r="H147" i="17"/>
  <c r="C147" i="17"/>
  <c r="H146" i="17"/>
  <c r="C146" i="17"/>
  <c r="H145" i="17"/>
  <c r="C145" i="17"/>
  <c r="H144" i="17"/>
  <c r="C144" i="17"/>
  <c r="H143" i="17"/>
  <c r="C143" i="17"/>
  <c r="H142" i="17"/>
  <c r="C142" i="17"/>
  <c r="L141" i="17"/>
  <c r="K141" i="17"/>
  <c r="J141" i="17"/>
  <c r="I141" i="17"/>
  <c r="H141" i="17" s="1"/>
  <c r="G141" i="17"/>
  <c r="F141" i="17"/>
  <c r="E141" i="17"/>
  <c r="D141" i="17"/>
  <c r="C141" i="17"/>
  <c r="H140" i="17"/>
  <c r="C140" i="17"/>
  <c r="H139" i="17"/>
  <c r="C139" i="17"/>
  <c r="L138" i="17"/>
  <c r="K138" i="17"/>
  <c r="J138" i="17"/>
  <c r="I138" i="17"/>
  <c r="H138" i="17" s="1"/>
  <c r="G138" i="17"/>
  <c r="F138" i="17"/>
  <c r="E138" i="17"/>
  <c r="D138" i="17"/>
  <c r="C138" i="17"/>
  <c r="H137" i="17"/>
  <c r="C137" i="17"/>
  <c r="H136" i="17"/>
  <c r="C136" i="17"/>
  <c r="H135" i="17"/>
  <c r="C135" i="17"/>
  <c r="H134" i="17"/>
  <c r="C134" i="17"/>
  <c r="L133" i="17"/>
  <c r="K133" i="17"/>
  <c r="J133" i="17"/>
  <c r="I133" i="17"/>
  <c r="H133" i="17" s="1"/>
  <c r="G133" i="17"/>
  <c r="F133" i="17"/>
  <c r="E133" i="17"/>
  <c r="D133" i="17"/>
  <c r="C133" i="17"/>
  <c r="H132" i="17"/>
  <c r="C132" i="17"/>
  <c r="H131" i="17"/>
  <c r="C131" i="17"/>
  <c r="H130" i="17"/>
  <c r="C130" i="17"/>
  <c r="L129" i="17"/>
  <c r="K129" i="17"/>
  <c r="J129" i="17"/>
  <c r="I129" i="17"/>
  <c r="H129" i="17" s="1"/>
  <c r="G129" i="17"/>
  <c r="F129" i="17"/>
  <c r="E129" i="17"/>
  <c r="D129" i="17"/>
  <c r="C129" i="17"/>
  <c r="L128" i="17"/>
  <c r="K128" i="17"/>
  <c r="J128" i="17"/>
  <c r="I128" i="17"/>
  <c r="H128" i="17" s="1"/>
  <c r="G128" i="17"/>
  <c r="F128" i="17"/>
  <c r="E128" i="17"/>
  <c r="D128" i="17"/>
  <c r="C128" i="17"/>
  <c r="H127" i="17"/>
  <c r="C127" i="17"/>
  <c r="L126" i="17"/>
  <c r="K126" i="17"/>
  <c r="J126" i="17"/>
  <c r="I126" i="17"/>
  <c r="H126" i="17"/>
  <c r="G126" i="17"/>
  <c r="F126" i="17"/>
  <c r="E126" i="17"/>
  <c r="D126" i="17"/>
  <c r="C126" i="17"/>
  <c r="H125" i="17"/>
  <c r="C125" i="17"/>
  <c r="H124" i="17"/>
  <c r="C124" i="17"/>
  <c r="H123" i="17"/>
  <c r="C123" i="17"/>
  <c r="H122" i="17"/>
  <c r="C122" i="17"/>
  <c r="H121" i="17"/>
  <c r="C121" i="17"/>
  <c r="L120" i="17"/>
  <c r="K120" i="17"/>
  <c r="J120" i="17"/>
  <c r="I120" i="17"/>
  <c r="H120" i="17" s="1"/>
  <c r="G120" i="17"/>
  <c r="F120" i="17"/>
  <c r="E120" i="17"/>
  <c r="D120" i="17"/>
  <c r="C120" i="17"/>
  <c r="H119" i="17"/>
  <c r="C119" i="17"/>
  <c r="H118" i="17"/>
  <c r="C118" i="17"/>
  <c r="H117" i="17"/>
  <c r="C117" i="17"/>
  <c r="H116" i="17"/>
  <c r="C116" i="17"/>
  <c r="H115" i="17"/>
  <c r="C115" i="17"/>
  <c r="L114" i="17"/>
  <c r="K114" i="17"/>
  <c r="J114" i="17"/>
  <c r="I114" i="17"/>
  <c r="H114" i="17" s="1"/>
  <c r="G114" i="17"/>
  <c r="F114" i="17"/>
  <c r="E114" i="17"/>
  <c r="D114" i="17"/>
  <c r="C114" i="17"/>
  <c r="H113" i="17"/>
  <c r="C113" i="17"/>
  <c r="H112" i="17"/>
  <c r="C112" i="17"/>
  <c r="H111" i="17"/>
  <c r="C111" i="17"/>
  <c r="L110" i="17"/>
  <c r="K110" i="17"/>
  <c r="J110" i="17"/>
  <c r="I110" i="17"/>
  <c r="H110" i="17" s="1"/>
  <c r="G110" i="17"/>
  <c r="F110" i="17"/>
  <c r="E110" i="17"/>
  <c r="D110" i="17"/>
  <c r="C110" i="17"/>
  <c r="H109" i="17"/>
  <c r="C109" i="17"/>
  <c r="H108" i="17"/>
  <c r="C108" i="17"/>
  <c r="H107" i="17"/>
  <c r="C107" i="17"/>
  <c r="H106" i="17"/>
  <c r="C106" i="17"/>
  <c r="H105" i="17"/>
  <c r="C105" i="17"/>
  <c r="H104" i="17"/>
  <c r="C104" i="17"/>
  <c r="H103" i="17"/>
  <c r="C103" i="17"/>
  <c r="H102" i="17"/>
  <c r="C102" i="17"/>
  <c r="L101" i="17"/>
  <c r="K101" i="17"/>
  <c r="J101" i="17"/>
  <c r="I101" i="17"/>
  <c r="H101" i="17" s="1"/>
  <c r="G101" i="17"/>
  <c r="F101" i="17"/>
  <c r="E101" i="17"/>
  <c r="D101" i="17"/>
  <c r="C101" i="17"/>
  <c r="H100" i="17"/>
  <c r="C100" i="17"/>
  <c r="H99" i="17"/>
  <c r="C99" i="17"/>
  <c r="H98" i="17"/>
  <c r="C98" i="17"/>
  <c r="H97" i="17"/>
  <c r="C97" i="17"/>
  <c r="H96" i="17"/>
  <c r="C96" i="17"/>
  <c r="H95" i="17"/>
  <c r="C95" i="17"/>
  <c r="H94" i="17"/>
  <c r="C94" i="17"/>
  <c r="L93" i="17"/>
  <c r="K93" i="17"/>
  <c r="J93" i="17"/>
  <c r="I93" i="17"/>
  <c r="H93" i="17" s="1"/>
  <c r="G93" i="17"/>
  <c r="F93" i="17"/>
  <c r="E93" i="17"/>
  <c r="D93" i="17"/>
  <c r="C93" i="17"/>
  <c r="H92" i="17"/>
  <c r="C92" i="17"/>
  <c r="H91" i="17"/>
  <c r="C91" i="17"/>
  <c r="H90" i="17"/>
  <c r="C90" i="17"/>
  <c r="H89" i="17"/>
  <c r="C89" i="17"/>
  <c r="H88" i="17"/>
  <c r="C88" i="17"/>
  <c r="L87" i="17"/>
  <c r="K87" i="17"/>
  <c r="J87" i="17"/>
  <c r="I87" i="17"/>
  <c r="H87" i="17" s="1"/>
  <c r="G87" i="17"/>
  <c r="F87" i="17"/>
  <c r="E87" i="17"/>
  <c r="D87" i="17"/>
  <c r="C87" i="17"/>
  <c r="H86" i="17"/>
  <c r="C86" i="17"/>
  <c r="H85" i="17"/>
  <c r="C85" i="17"/>
  <c r="H84" i="17"/>
  <c r="C84" i="17"/>
  <c r="H83" i="17"/>
  <c r="C83" i="17"/>
  <c r="L82" i="17"/>
  <c r="K82" i="17"/>
  <c r="J82" i="17"/>
  <c r="I82" i="17"/>
  <c r="H82" i="17" s="1"/>
  <c r="G82" i="17"/>
  <c r="F82" i="17"/>
  <c r="E82" i="17"/>
  <c r="D82" i="17"/>
  <c r="C82" i="17"/>
  <c r="L81" i="17"/>
  <c r="K81" i="17"/>
  <c r="J81" i="17"/>
  <c r="I81" i="17"/>
  <c r="H81" i="17" s="1"/>
  <c r="G81" i="17"/>
  <c r="F81" i="17"/>
  <c r="E81" i="17"/>
  <c r="D81" i="17"/>
  <c r="C81" i="17"/>
  <c r="H80" i="17"/>
  <c r="C80" i="17"/>
  <c r="H79" i="17"/>
  <c r="C79" i="17"/>
  <c r="L78" i="17"/>
  <c r="K78" i="17"/>
  <c r="J78" i="17"/>
  <c r="I78" i="17"/>
  <c r="H78" i="17" s="1"/>
  <c r="G78" i="17"/>
  <c r="F78" i="17"/>
  <c r="E78" i="17"/>
  <c r="D78" i="17"/>
  <c r="C78" i="17"/>
  <c r="H77" i="17"/>
  <c r="C77" i="17"/>
  <c r="H76" i="17"/>
  <c r="C76" i="17"/>
  <c r="L75" i="17"/>
  <c r="K75" i="17"/>
  <c r="J75" i="17"/>
  <c r="I75" i="17"/>
  <c r="H75" i="17" s="1"/>
  <c r="G75" i="17"/>
  <c r="F75" i="17"/>
  <c r="E75" i="17"/>
  <c r="D75" i="17"/>
  <c r="C75" i="17"/>
  <c r="L74" i="17"/>
  <c r="K74" i="17"/>
  <c r="J74" i="17"/>
  <c r="I74" i="17"/>
  <c r="H74" i="17" s="1"/>
  <c r="G74" i="17"/>
  <c r="F74" i="17"/>
  <c r="E74" i="17"/>
  <c r="D74" i="17"/>
  <c r="C74" i="17"/>
  <c r="L73" i="17"/>
  <c r="K73" i="17"/>
  <c r="J73" i="17"/>
  <c r="I73" i="17"/>
  <c r="H73" i="17" s="1"/>
  <c r="G73" i="17"/>
  <c r="F73" i="17"/>
  <c r="E73" i="17"/>
  <c r="D73" i="17"/>
  <c r="C73" i="17"/>
  <c r="H72" i="17"/>
  <c r="C72" i="17"/>
  <c r="H71" i="17"/>
  <c r="C71" i="17"/>
  <c r="H70" i="17"/>
  <c r="C70" i="17"/>
  <c r="H69" i="17"/>
  <c r="C69" i="17"/>
  <c r="L68" i="17"/>
  <c r="K68" i="17"/>
  <c r="J68" i="17"/>
  <c r="I68" i="17"/>
  <c r="H68" i="17" s="1"/>
  <c r="G68" i="17"/>
  <c r="F68" i="17"/>
  <c r="E68" i="17"/>
  <c r="D68" i="17"/>
  <c r="C68" i="17"/>
  <c r="H67" i="17"/>
  <c r="C67" i="17"/>
  <c r="L66" i="17"/>
  <c r="K66" i="17"/>
  <c r="J66" i="17"/>
  <c r="I66" i="17"/>
  <c r="H66" i="17" s="1"/>
  <c r="G66" i="17"/>
  <c r="F66" i="17"/>
  <c r="E66" i="17"/>
  <c r="D66" i="17"/>
  <c r="C66" i="17"/>
  <c r="H65" i="17"/>
  <c r="C65" i="17"/>
  <c r="H64" i="17"/>
  <c r="C64" i="17"/>
  <c r="H63" i="17"/>
  <c r="C63" i="17"/>
  <c r="H62" i="17"/>
  <c r="C62" i="17"/>
  <c r="H61" i="17"/>
  <c r="C61" i="17"/>
  <c r="H60" i="17"/>
  <c r="C60" i="17"/>
  <c r="H59" i="17"/>
  <c r="C59" i="17"/>
  <c r="H58" i="17"/>
  <c r="C58" i="17"/>
  <c r="L57" i="17"/>
  <c r="K57" i="17"/>
  <c r="J57" i="17"/>
  <c r="I57" i="17"/>
  <c r="H57" i="17" s="1"/>
  <c r="G57" i="17"/>
  <c r="F57" i="17"/>
  <c r="E57" i="17"/>
  <c r="D57" i="17"/>
  <c r="C57" i="17"/>
  <c r="H56" i="17"/>
  <c r="C56" i="17"/>
  <c r="H55" i="17"/>
  <c r="C55" i="17"/>
  <c r="L54" i="17"/>
  <c r="K54" i="17"/>
  <c r="J54" i="17"/>
  <c r="I54" i="17"/>
  <c r="H54" i="17" s="1"/>
  <c r="G54" i="17"/>
  <c r="F54" i="17"/>
  <c r="E54" i="17"/>
  <c r="D54" i="17"/>
  <c r="C54" i="17"/>
  <c r="L53" i="17"/>
  <c r="K53" i="17"/>
  <c r="J53" i="17"/>
  <c r="I53" i="17"/>
  <c r="H53" i="17" s="1"/>
  <c r="G53" i="17"/>
  <c r="F53" i="17"/>
  <c r="E53" i="17"/>
  <c r="D53" i="17"/>
  <c r="C53" i="17"/>
  <c r="L52" i="17"/>
  <c r="K52" i="17"/>
  <c r="J52" i="17"/>
  <c r="I52" i="17"/>
  <c r="H52" i="17" s="1"/>
  <c r="G52" i="17"/>
  <c r="F52" i="17"/>
  <c r="E52" i="17"/>
  <c r="D52" i="17"/>
  <c r="C52" i="17"/>
  <c r="L51" i="17"/>
  <c r="K51" i="17"/>
  <c r="J51" i="17"/>
  <c r="I51" i="17"/>
  <c r="H51" i="17" s="1"/>
  <c r="G51" i="17"/>
  <c r="F51" i="17"/>
  <c r="E51" i="17"/>
  <c r="D51" i="17"/>
  <c r="C51" i="17"/>
  <c r="L50" i="17"/>
  <c r="K50" i="17"/>
  <c r="J50" i="17"/>
  <c r="J300" i="17" s="1"/>
  <c r="I50" i="17"/>
  <c r="H50" i="17" s="1"/>
  <c r="G50" i="17"/>
  <c r="F50" i="17"/>
  <c r="E50" i="17"/>
  <c r="E300" i="17" s="1"/>
  <c r="D50" i="17"/>
  <c r="D300" i="17" s="1"/>
  <c r="C50" i="17"/>
  <c r="L49" i="17"/>
  <c r="K49" i="17"/>
  <c r="J49" i="17"/>
  <c r="I49" i="17"/>
  <c r="H49" i="17" s="1"/>
  <c r="G49" i="17"/>
  <c r="F49" i="17"/>
  <c r="E49" i="17"/>
  <c r="D49" i="17"/>
  <c r="C49" i="17"/>
  <c r="H46" i="17"/>
  <c r="C46" i="17"/>
  <c r="H45" i="17"/>
  <c r="C45" i="17"/>
  <c r="L44" i="17"/>
  <c r="L300" i="17" s="1"/>
  <c r="H44" i="17"/>
  <c r="G44" i="17"/>
  <c r="G300" i="17" s="1"/>
  <c r="C44" i="17"/>
  <c r="H43" i="17"/>
  <c r="C43" i="17"/>
  <c r="I42" i="17"/>
  <c r="H42" i="17"/>
  <c r="D42" i="17"/>
  <c r="C42" i="17"/>
  <c r="H41" i="17"/>
  <c r="C41" i="17"/>
  <c r="H40" i="17"/>
  <c r="C40" i="17"/>
  <c r="H39" i="17"/>
  <c r="C39" i="17"/>
  <c r="H38" i="17"/>
  <c r="C38" i="17"/>
  <c r="K37" i="17"/>
  <c r="H37" i="17"/>
  <c r="F37" i="17"/>
  <c r="C37" i="17"/>
  <c r="H36" i="17"/>
  <c r="C36" i="17"/>
  <c r="H35" i="17"/>
  <c r="C35" i="17"/>
  <c r="K34" i="17"/>
  <c r="H34" i="17"/>
  <c r="F34" i="17"/>
  <c r="C34" i="17"/>
  <c r="H33" i="17"/>
  <c r="C33" i="17"/>
  <c r="K32" i="17"/>
  <c r="H32" i="17"/>
  <c r="F32" i="17"/>
  <c r="C32" i="17"/>
  <c r="H31" i="17"/>
  <c r="C31" i="17"/>
  <c r="H30" i="17"/>
  <c r="C30" i="17"/>
  <c r="H29" i="17"/>
  <c r="C29" i="17"/>
  <c r="K28" i="17"/>
  <c r="H28" i="17"/>
  <c r="F28" i="17"/>
  <c r="C28" i="17"/>
  <c r="K27" i="17"/>
  <c r="K300" i="17" s="1"/>
  <c r="H27" i="17"/>
  <c r="F27" i="17"/>
  <c r="F300" i="17" s="1"/>
  <c r="C27" i="17"/>
  <c r="H26" i="17"/>
  <c r="C26" i="17"/>
  <c r="H25" i="17"/>
  <c r="C25" i="17"/>
  <c r="H24" i="17"/>
  <c r="C24" i="17"/>
  <c r="H23" i="17"/>
  <c r="C23" i="17"/>
  <c r="L22" i="17"/>
  <c r="L303" i="17" s="1"/>
  <c r="L302" i="17" s="1"/>
  <c r="K22" i="17"/>
  <c r="K303" i="17" s="1"/>
  <c r="K302" i="17" s="1"/>
  <c r="J22" i="17"/>
  <c r="J303" i="17" s="1"/>
  <c r="J302" i="17" s="1"/>
  <c r="I22" i="17"/>
  <c r="H22" i="17" s="1"/>
  <c r="H303" i="17" s="1"/>
  <c r="H302" i="17" s="1"/>
  <c r="G22" i="17"/>
  <c r="G303" i="17" s="1"/>
  <c r="G302" i="17" s="1"/>
  <c r="F22" i="17"/>
  <c r="F303" i="17" s="1"/>
  <c r="F302" i="17" s="1"/>
  <c r="E22" i="17"/>
  <c r="E303" i="17" s="1"/>
  <c r="E302" i="17" s="1"/>
  <c r="D22" i="17"/>
  <c r="D303" i="17" s="1"/>
  <c r="D302" i="17" s="1"/>
  <c r="C22" i="17"/>
  <c r="L21" i="17"/>
  <c r="K21" i="17"/>
  <c r="J21" i="17"/>
  <c r="I21" i="17"/>
  <c r="H21" i="17" s="1"/>
  <c r="G21" i="17"/>
  <c r="F21" i="17"/>
  <c r="E21" i="17"/>
  <c r="D21" i="17"/>
  <c r="C21" i="17"/>
  <c r="H315" i="16"/>
  <c r="C315" i="16"/>
  <c r="H313" i="16"/>
  <c r="C313" i="16"/>
  <c r="H311" i="16"/>
  <c r="C311" i="16"/>
  <c r="H310" i="16"/>
  <c r="C310" i="16"/>
  <c r="H309" i="16"/>
  <c r="C309" i="16"/>
  <c r="H308" i="16"/>
  <c r="C308" i="16"/>
  <c r="H307" i="16"/>
  <c r="C307" i="16"/>
  <c r="H306" i="16"/>
  <c r="C306" i="16"/>
  <c r="L305" i="16"/>
  <c r="K305" i="16"/>
  <c r="J305" i="16"/>
  <c r="I305" i="16"/>
  <c r="H305" i="16"/>
  <c r="G305" i="16"/>
  <c r="F305" i="16"/>
  <c r="E305" i="16"/>
  <c r="D305" i="16"/>
  <c r="C305" i="16"/>
  <c r="H297" i="16"/>
  <c r="C297" i="16"/>
  <c r="H296" i="16"/>
  <c r="C296" i="16"/>
  <c r="L295" i="16"/>
  <c r="K295" i="16"/>
  <c r="J295" i="16"/>
  <c r="I295" i="16"/>
  <c r="H295" i="16"/>
  <c r="G295" i="16"/>
  <c r="F295" i="16"/>
  <c r="E295" i="16"/>
  <c r="D295" i="16"/>
  <c r="H294" i="16"/>
  <c r="C294" i="16"/>
  <c r="H293" i="16"/>
  <c r="C293" i="16"/>
  <c r="H292" i="16"/>
  <c r="C292" i="16"/>
  <c r="H291" i="16"/>
  <c r="C291" i="16"/>
  <c r="L290" i="16"/>
  <c r="K290" i="16"/>
  <c r="J290" i="16"/>
  <c r="I290" i="16"/>
  <c r="H290" i="16" s="1"/>
  <c r="G290" i="16"/>
  <c r="F290" i="16"/>
  <c r="E290" i="16"/>
  <c r="D290" i="16"/>
  <c r="C290" i="16"/>
  <c r="H289" i="16"/>
  <c r="C289" i="16"/>
  <c r="H288" i="16"/>
  <c r="C288" i="16"/>
  <c r="H287" i="16"/>
  <c r="C287" i="16"/>
  <c r="L286" i="16"/>
  <c r="K286" i="16"/>
  <c r="J286" i="16"/>
  <c r="I286" i="16"/>
  <c r="H286" i="16" s="1"/>
  <c r="G286" i="16"/>
  <c r="F286" i="16"/>
  <c r="E286" i="16"/>
  <c r="D286" i="16"/>
  <c r="C286" i="16"/>
  <c r="H285" i="16"/>
  <c r="C285" i="16"/>
  <c r="L284" i="16"/>
  <c r="K284" i="16"/>
  <c r="J284" i="16"/>
  <c r="I284" i="16"/>
  <c r="H284" i="16" s="1"/>
  <c r="G284" i="16"/>
  <c r="F284" i="16"/>
  <c r="E284" i="16"/>
  <c r="D284" i="16"/>
  <c r="C284" i="16"/>
  <c r="L283" i="16"/>
  <c r="K283" i="16"/>
  <c r="J283" i="16"/>
  <c r="I283" i="16"/>
  <c r="H283" i="16" s="1"/>
  <c r="G283" i="16"/>
  <c r="F283" i="16"/>
  <c r="E283" i="16"/>
  <c r="D283" i="16"/>
  <c r="C283" i="16"/>
  <c r="H282" i="16"/>
  <c r="C282" i="16"/>
  <c r="H281" i="16"/>
  <c r="C281" i="16"/>
  <c r="H280" i="16"/>
  <c r="C280" i="16"/>
  <c r="L279" i="16"/>
  <c r="K279" i="16"/>
  <c r="J279" i="16"/>
  <c r="I279" i="16"/>
  <c r="H279" i="16" s="1"/>
  <c r="G279" i="16"/>
  <c r="F279" i="16"/>
  <c r="E279" i="16"/>
  <c r="D279" i="16"/>
  <c r="C279" i="16"/>
  <c r="H278" i="16"/>
  <c r="C278" i="16"/>
  <c r="H277" i="16"/>
  <c r="C277" i="16"/>
  <c r="H276" i="16"/>
  <c r="C276" i="16"/>
  <c r="L275" i="16"/>
  <c r="K275" i="16"/>
  <c r="J275" i="16"/>
  <c r="I275" i="16"/>
  <c r="H275" i="16" s="1"/>
  <c r="G275" i="16"/>
  <c r="F275" i="16"/>
  <c r="E275" i="16"/>
  <c r="D275" i="16"/>
  <c r="C275" i="16"/>
  <c r="L274" i="16"/>
  <c r="K274" i="16"/>
  <c r="J274" i="16"/>
  <c r="I274" i="16"/>
  <c r="H274" i="16" s="1"/>
  <c r="G274" i="16"/>
  <c r="F274" i="16"/>
  <c r="E274" i="16"/>
  <c r="D274" i="16"/>
  <c r="C274" i="16"/>
  <c r="H273" i="16"/>
  <c r="C273" i="16"/>
  <c r="H272" i="16"/>
  <c r="C272" i="16"/>
  <c r="H271" i="16"/>
  <c r="C271" i="16"/>
  <c r="L270" i="16"/>
  <c r="K270" i="16"/>
  <c r="J270" i="16"/>
  <c r="I270" i="16"/>
  <c r="H270" i="16" s="1"/>
  <c r="G270" i="16"/>
  <c r="F270" i="16"/>
  <c r="E270" i="16"/>
  <c r="D270" i="16"/>
  <c r="C270" i="16"/>
  <c r="H269" i="16"/>
  <c r="C269" i="16"/>
  <c r="H268" i="16"/>
  <c r="C268" i="16"/>
  <c r="L267" i="16"/>
  <c r="K267" i="16"/>
  <c r="J267" i="16"/>
  <c r="I267" i="16"/>
  <c r="H267" i="16" s="1"/>
  <c r="G267" i="16"/>
  <c r="F267" i="16"/>
  <c r="E267" i="16"/>
  <c r="D267" i="16"/>
  <c r="C267" i="16"/>
  <c r="L266" i="16"/>
  <c r="K266" i="16"/>
  <c r="J266" i="16"/>
  <c r="I266" i="16"/>
  <c r="H266" i="16" s="1"/>
  <c r="G266" i="16"/>
  <c r="F266" i="16"/>
  <c r="E266" i="16"/>
  <c r="D266" i="16"/>
  <c r="C266" i="16"/>
  <c r="H265" i="16"/>
  <c r="C265" i="16"/>
  <c r="H264" i="16"/>
  <c r="C264" i="16"/>
  <c r="H263" i="16"/>
  <c r="C263" i="16"/>
  <c r="L262" i="16"/>
  <c r="K262" i="16"/>
  <c r="J262" i="16"/>
  <c r="I262" i="16"/>
  <c r="H262" i="16" s="1"/>
  <c r="G262" i="16"/>
  <c r="F262" i="16"/>
  <c r="E262" i="16"/>
  <c r="D262" i="16"/>
  <c r="C262" i="16"/>
  <c r="H261" i="16"/>
  <c r="C261" i="16"/>
  <c r="H260" i="16"/>
  <c r="C260" i="16"/>
  <c r="H259" i="16"/>
  <c r="C259" i="16"/>
  <c r="L258" i="16"/>
  <c r="K258" i="16"/>
  <c r="J258" i="16"/>
  <c r="I258" i="16"/>
  <c r="H258" i="16" s="1"/>
  <c r="G258" i="16"/>
  <c r="F258" i="16"/>
  <c r="E258" i="16"/>
  <c r="D258" i="16"/>
  <c r="C258" i="16"/>
  <c r="L257" i="16"/>
  <c r="K257" i="16"/>
  <c r="J257" i="16"/>
  <c r="I257" i="16"/>
  <c r="H257" i="16" s="1"/>
  <c r="G257" i="16"/>
  <c r="F257" i="16"/>
  <c r="E257" i="16"/>
  <c r="D257" i="16"/>
  <c r="C257" i="16"/>
  <c r="H256" i="16"/>
  <c r="C256" i="16"/>
  <c r="H255" i="16"/>
  <c r="C255" i="16"/>
  <c r="H254" i="16"/>
  <c r="C254" i="16"/>
  <c r="H253" i="16"/>
  <c r="C253" i="16"/>
  <c r="H252" i="16"/>
  <c r="C252" i="16"/>
  <c r="L251" i="16"/>
  <c r="K251" i="16"/>
  <c r="J251" i="16"/>
  <c r="I251" i="16"/>
  <c r="H251" i="16" s="1"/>
  <c r="G251" i="16"/>
  <c r="F251" i="16"/>
  <c r="E251" i="16"/>
  <c r="D251" i="16"/>
  <c r="C251" i="16"/>
  <c r="L250" i="16"/>
  <c r="K250" i="16"/>
  <c r="J250" i="16"/>
  <c r="I250" i="16"/>
  <c r="H250" i="16" s="1"/>
  <c r="G250" i="16"/>
  <c r="F250" i="16"/>
  <c r="E250" i="16"/>
  <c r="D250" i="16"/>
  <c r="C250" i="16"/>
  <c r="H249" i="16"/>
  <c r="C249" i="16"/>
  <c r="H248" i="16"/>
  <c r="C248" i="16"/>
  <c r="H247" i="16"/>
  <c r="C247" i="16"/>
  <c r="H246" i="16"/>
  <c r="C246" i="16"/>
  <c r="L245" i="16"/>
  <c r="K245" i="16"/>
  <c r="J245" i="16"/>
  <c r="I245" i="16"/>
  <c r="H245" i="16" s="1"/>
  <c r="G245" i="16"/>
  <c r="F245" i="16"/>
  <c r="E245" i="16"/>
  <c r="D245" i="16"/>
  <c r="C245" i="16"/>
  <c r="H244" i="16"/>
  <c r="C244" i="16"/>
  <c r="H243" i="16"/>
  <c r="C243" i="16"/>
  <c r="H242" i="16"/>
  <c r="C242" i="16"/>
  <c r="H241" i="16"/>
  <c r="C241" i="16"/>
  <c r="H240" i="16"/>
  <c r="C240" i="16"/>
  <c r="H239" i="16"/>
  <c r="C239" i="16"/>
  <c r="H238" i="16"/>
  <c r="C238" i="16"/>
  <c r="L237" i="16"/>
  <c r="K237" i="16"/>
  <c r="J237" i="16"/>
  <c r="I237" i="16"/>
  <c r="H237" i="16" s="1"/>
  <c r="G237" i="16"/>
  <c r="F237" i="16"/>
  <c r="E237" i="16"/>
  <c r="D237" i="16"/>
  <c r="C237" i="16"/>
  <c r="H236" i="16"/>
  <c r="C236" i="16"/>
  <c r="H235" i="16"/>
  <c r="C235" i="16"/>
  <c r="L234" i="16"/>
  <c r="K234" i="16"/>
  <c r="J234" i="16"/>
  <c r="I234" i="16"/>
  <c r="H234" i="16" s="1"/>
  <c r="G234" i="16"/>
  <c r="F234" i="16"/>
  <c r="E234" i="16"/>
  <c r="D234" i="16"/>
  <c r="C234" i="16"/>
  <c r="H233" i="16"/>
  <c r="C233" i="16"/>
  <c r="L232" i="16"/>
  <c r="K232" i="16"/>
  <c r="J232" i="16"/>
  <c r="I232" i="16"/>
  <c r="H232" i="16" s="1"/>
  <c r="G232" i="16"/>
  <c r="F232" i="16"/>
  <c r="E232" i="16"/>
  <c r="D232" i="16"/>
  <c r="C232" i="16"/>
  <c r="L231" i="16"/>
  <c r="K231" i="16"/>
  <c r="J231" i="16"/>
  <c r="I231" i="16"/>
  <c r="H231" i="16"/>
  <c r="G231" i="16"/>
  <c r="F231" i="16"/>
  <c r="E231" i="16"/>
  <c r="D231" i="16"/>
  <c r="C231" i="16" s="1"/>
  <c r="H230" i="16"/>
  <c r="C230" i="16"/>
  <c r="L229" i="16"/>
  <c r="K229" i="16"/>
  <c r="J229" i="16"/>
  <c r="I229" i="16"/>
  <c r="H229" i="16"/>
  <c r="G229" i="16"/>
  <c r="F229" i="16"/>
  <c r="E229" i="16"/>
  <c r="D229" i="16"/>
  <c r="C229" i="16" s="1"/>
  <c r="H228" i="16"/>
  <c r="C228" i="16"/>
  <c r="L227" i="16"/>
  <c r="K227" i="16"/>
  <c r="J227" i="16"/>
  <c r="I227" i="16"/>
  <c r="H227" i="16"/>
  <c r="G227" i="16"/>
  <c r="F227" i="16"/>
  <c r="E227" i="16"/>
  <c r="D227" i="16"/>
  <c r="C227" i="16"/>
  <c r="H226" i="16"/>
  <c r="C226" i="16"/>
  <c r="H225" i="16"/>
  <c r="C225" i="16"/>
  <c r="L224" i="16"/>
  <c r="K224" i="16"/>
  <c r="J224" i="16"/>
  <c r="I224" i="16"/>
  <c r="H224" i="16" s="1"/>
  <c r="G224" i="16"/>
  <c r="F224" i="16"/>
  <c r="E224" i="16"/>
  <c r="D224" i="16"/>
  <c r="C224" i="16"/>
  <c r="H223" i="16"/>
  <c r="C223" i="16"/>
  <c r="H222" i="16"/>
  <c r="C222" i="16"/>
  <c r="H221" i="16"/>
  <c r="C221" i="16"/>
  <c r="H220" i="16"/>
  <c r="C220" i="16"/>
  <c r="H219" i="16"/>
  <c r="C219" i="16"/>
  <c r="H218" i="16"/>
  <c r="C218" i="16"/>
  <c r="H217" i="16"/>
  <c r="C217" i="16"/>
  <c r="H216" i="16"/>
  <c r="C216" i="16"/>
  <c r="H215" i="16"/>
  <c r="C215" i="16"/>
  <c r="H214" i="16"/>
  <c r="C214" i="16"/>
  <c r="L213" i="16"/>
  <c r="K213" i="16"/>
  <c r="J213" i="16"/>
  <c r="I213" i="16"/>
  <c r="H213" i="16" s="1"/>
  <c r="G213" i="16"/>
  <c r="F213" i="16"/>
  <c r="E213" i="16"/>
  <c r="D213" i="16"/>
  <c r="C213" i="16"/>
  <c r="H212" i="16"/>
  <c r="C212" i="16"/>
  <c r="H211" i="16"/>
  <c r="C211" i="16"/>
  <c r="H210" i="16"/>
  <c r="C210" i="16"/>
  <c r="H209" i="16"/>
  <c r="C209" i="16"/>
  <c r="H208" i="16"/>
  <c r="C208" i="16"/>
  <c r="H207" i="16"/>
  <c r="C207" i="16"/>
  <c r="H206" i="16"/>
  <c r="C206" i="16"/>
  <c r="H205" i="16"/>
  <c r="C205" i="16"/>
  <c r="H204" i="16"/>
  <c r="C204" i="16"/>
  <c r="H203" i="16"/>
  <c r="C203" i="16"/>
  <c r="L202" i="16"/>
  <c r="K202" i="16"/>
  <c r="J202" i="16"/>
  <c r="I202" i="16"/>
  <c r="H202" i="16" s="1"/>
  <c r="G202" i="16"/>
  <c r="F202" i="16"/>
  <c r="E202" i="16"/>
  <c r="D202" i="16"/>
  <c r="C202" i="16"/>
  <c r="L201" i="16"/>
  <c r="K201" i="16"/>
  <c r="J201" i="16"/>
  <c r="I201" i="16"/>
  <c r="H201" i="16" s="1"/>
  <c r="G201" i="16"/>
  <c r="F201" i="16"/>
  <c r="E201" i="16"/>
  <c r="D201" i="16"/>
  <c r="C201" i="16"/>
  <c r="H200" i="16"/>
  <c r="C200" i="16"/>
  <c r="H199" i="16"/>
  <c r="C199" i="16"/>
  <c r="H198" i="16"/>
  <c r="C198" i="16"/>
  <c r="H197" i="16"/>
  <c r="C197" i="16"/>
  <c r="H196" i="16"/>
  <c r="C196" i="16"/>
  <c r="L195" i="16"/>
  <c r="K195" i="16"/>
  <c r="J195" i="16"/>
  <c r="I195" i="16"/>
  <c r="H195" i="16" s="1"/>
  <c r="G195" i="16"/>
  <c r="F195" i="16"/>
  <c r="E195" i="16"/>
  <c r="D195" i="16"/>
  <c r="C195" i="16"/>
  <c r="H194" i="16"/>
  <c r="C194" i="16"/>
  <c r="L193" i="16"/>
  <c r="K193" i="16"/>
  <c r="J193" i="16"/>
  <c r="I193" i="16"/>
  <c r="H193" i="16" s="1"/>
  <c r="G193" i="16"/>
  <c r="F193" i="16"/>
  <c r="E193" i="16"/>
  <c r="D193" i="16"/>
  <c r="C193" i="16"/>
  <c r="L192" i="16"/>
  <c r="K192" i="16"/>
  <c r="J192" i="16"/>
  <c r="I192" i="16"/>
  <c r="H192" i="16" s="1"/>
  <c r="G192" i="16"/>
  <c r="F192" i="16"/>
  <c r="E192" i="16"/>
  <c r="D192" i="16"/>
  <c r="C192" i="16"/>
  <c r="L191" i="16"/>
  <c r="K191" i="16"/>
  <c r="J191" i="16"/>
  <c r="I191" i="16"/>
  <c r="H191" i="16" s="1"/>
  <c r="G191" i="16"/>
  <c r="F191" i="16"/>
  <c r="E191" i="16"/>
  <c r="D191" i="16"/>
  <c r="C191" i="16"/>
  <c r="H190" i="16"/>
  <c r="C190" i="16"/>
  <c r="L189" i="16"/>
  <c r="K189" i="16"/>
  <c r="J189" i="16"/>
  <c r="I189" i="16"/>
  <c r="H189" i="16" s="1"/>
  <c r="G189" i="16"/>
  <c r="F189" i="16"/>
  <c r="E189" i="16"/>
  <c r="D189" i="16"/>
  <c r="C189" i="16"/>
  <c r="L188" i="16"/>
  <c r="K188" i="16"/>
  <c r="J188" i="16"/>
  <c r="I188" i="16"/>
  <c r="H188" i="16" s="1"/>
  <c r="G188" i="16"/>
  <c r="F188" i="16"/>
  <c r="E188" i="16"/>
  <c r="D188" i="16"/>
  <c r="C188" i="16"/>
  <c r="H187" i="16"/>
  <c r="C187" i="16"/>
  <c r="H186" i="16"/>
  <c r="C186" i="16"/>
  <c r="L185" i="16"/>
  <c r="K185" i="16"/>
  <c r="J185" i="16"/>
  <c r="I185" i="16"/>
  <c r="H185" i="16" s="1"/>
  <c r="G185" i="16"/>
  <c r="F185" i="16"/>
  <c r="E185" i="16"/>
  <c r="D185" i="16"/>
  <c r="C185" i="16"/>
  <c r="L184" i="16"/>
  <c r="K184" i="16"/>
  <c r="J184" i="16"/>
  <c r="I184" i="16"/>
  <c r="H184" i="16" s="1"/>
  <c r="G184" i="16"/>
  <c r="F184" i="16"/>
  <c r="E184" i="16"/>
  <c r="D184" i="16"/>
  <c r="C184" i="16"/>
  <c r="H183" i="16"/>
  <c r="C183" i="16"/>
  <c r="H182" i="16"/>
  <c r="C182" i="16"/>
  <c r="L181" i="16"/>
  <c r="K181" i="16"/>
  <c r="J181" i="16"/>
  <c r="I181" i="16"/>
  <c r="H181" i="16" s="1"/>
  <c r="G181" i="16"/>
  <c r="F181" i="16"/>
  <c r="E181" i="16"/>
  <c r="D181" i="16"/>
  <c r="C181" i="16"/>
  <c r="H180" i="16"/>
  <c r="C180" i="16"/>
  <c r="H179" i="16"/>
  <c r="C179" i="16"/>
  <c r="H178" i="16"/>
  <c r="C178" i="16"/>
  <c r="H177" i="16"/>
  <c r="C177" i="16"/>
  <c r="L176" i="16"/>
  <c r="K176" i="16"/>
  <c r="J176" i="16"/>
  <c r="I176" i="16"/>
  <c r="H176" i="16" s="1"/>
  <c r="G176" i="16"/>
  <c r="F176" i="16"/>
  <c r="E176" i="16"/>
  <c r="D176" i="16"/>
  <c r="C176" i="16"/>
  <c r="H175" i="16"/>
  <c r="C175" i="16"/>
  <c r="H174" i="16"/>
  <c r="C174" i="16"/>
  <c r="H173" i="16"/>
  <c r="C173" i="16"/>
  <c r="L172" i="16"/>
  <c r="K172" i="16"/>
  <c r="J172" i="16"/>
  <c r="I172" i="16"/>
  <c r="H172" i="16" s="1"/>
  <c r="G172" i="16"/>
  <c r="F172" i="16"/>
  <c r="E172" i="16"/>
  <c r="D172" i="16"/>
  <c r="C172" i="16"/>
  <c r="L171" i="16"/>
  <c r="K171" i="16"/>
  <c r="J171" i="16"/>
  <c r="I171" i="16"/>
  <c r="H171" i="16" s="1"/>
  <c r="G171" i="16"/>
  <c r="F171" i="16"/>
  <c r="E171" i="16"/>
  <c r="D171" i="16"/>
  <c r="C171" i="16"/>
  <c r="L170" i="16"/>
  <c r="K170" i="16"/>
  <c r="J170" i="16"/>
  <c r="I170" i="16"/>
  <c r="H170" i="16" s="1"/>
  <c r="G170" i="16"/>
  <c r="F170" i="16"/>
  <c r="E170" i="16"/>
  <c r="D170" i="16"/>
  <c r="C170" i="16"/>
  <c r="H169" i="16"/>
  <c r="C169" i="16"/>
  <c r="H168" i="16"/>
  <c r="C168" i="16"/>
  <c r="H167" i="16"/>
  <c r="C167" i="16"/>
  <c r="H166" i="16"/>
  <c r="C166" i="16"/>
  <c r="H165" i="16"/>
  <c r="C165" i="16"/>
  <c r="H164" i="16"/>
  <c r="C164" i="16"/>
  <c r="L163" i="16"/>
  <c r="K163" i="16"/>
  <c r="J163" i="16"/>
  <c r="I163" i="16"/>
  <c r="H163" i="16" s="1"/>
  <c r="G163" i="16"/>
  <c r="F163" i="16"/>
  <c r="E163" i="16"/>
  <c r="D163" i="16"/>
  <c r="C163" i="16"/>
  <c r="L162" i="16"/>
  <c r="K162" i="16"/>
  <c r="J162" i="16"/>
  <c r="I162" i="16"/>
  <c r="H162" i="16" s="1"/>
  <c r="G162" i="16"/>
  <c r="F162" i="16"/>
  <c r="E162" i="16"/>
  <c r="D162" i="16"/>
  <c r="C162" i="16"/>
  <c r="H161" i="16"/>
  <c r="C161" i="16"/>
  <c r="I160" i="16"/>
  <c r="H160" i="16"/>
  <c r="C160" i="16"/>
  <c r="H159" i="16"/>
  <c r="C159" i="16"/>
  <c r="H158" i="16"/>
  <c r="C158" i="16"/>
  <c r="L157" i="16"/>
  <c r="K157" i="16"/>
  <c r="J157" i="16"/>
  <c r="I157" i="16"/>
  <c r="H157" i="16" s="1"/>
  <c r="G157" i="16"/>
  <c r="F157" i="16"/>
  <c r="E157" i="16"/>
  <c r="D157" i="16"/>
  <c r="C157" i="16"/>
  <c r="K156" i="16"/>
  <c r="I156" i="16"/>
  <c r="H156" i="16"/>
  <c r="C156" i="16"/>
  <c r="H155" i="16"/>
  <c r="C155" i="16"/>
  <c r="H154" i="16"/>
  <c r="C154" i="16"/>
  <c r="H153" i="16"/>
  <c r="C153" i="16"/>
  <c r="H152" i="16"/>
  <c r="C152" i="16"/>
  <c r="H151" i="16"/>
  <c r="C151" i="16"/>
  <c r="H150" i="16"/>
  <c r="C150" i="16"/>
  <c r="H149" i="16"/>
  <c r="C149" i="16"/>
  <c r="L148" i="16"/>
  <c r="K148" i="16"/>
  <c r="J148" i="16"/>
  <c r="I148" i="16"/>
  <c r="H148" i="16" s="1"/>
  <c r="G148" i="16"/>
  <c r="F148" i="16"/>
  <c r="E148" i="16"/>
  <c r="D148" i="16"/>
  <c r="C148" i="16"/>
  <c r="H147" i="16"/>
  <c r="C147" i="16"/>
  <c r="H146" i="16"/>
  <c r="C146" i="16"/>
  <c r="H145" i="16"/>
  <c r="C145" i="16"/>
  <c r="H144" i="16"/>
  <c r="C144" i="16"/>
  <c r="H143" i="16"/>
  <c r="C143" i="16"/>
  <c r="H142" i="16"/>
  <c r="C142" i="16"/>
  <c r="L141" i="16"/>
  <c r="K141" i="16"/>
  <c r="J141" i="16"/>
  <c r="I141" i="16"/>
  <c r="H141" i="16"/>
  <c r="G141" i="16"/>
  <c r="F141" i="16"/>
  <c r="E141" i="16"/>
  <c r="D141" i="16"/>
  <c r="C141" i="16" s="1"/>
  <c r="H140" i="16"/>
  <c r="C140" i="16"/>
  <c r="H139" i="16"/>
  <c r="C139" i="16"/>
  <c r="L138" i="16"/>
  <c r="K138" i="16"/>
  <c r="J138" i="16"/>
  <c r="I138" i="16"/>
  <c r="H138" i="16"/>
  <c r="G138" i="16"/>
  <c r="F138" i="16"/>
  <c r="E138" i="16"/>
  <c r="D138" i="16"/>
  <c r="C138" i="16" s="1"/>
  <c r="H137" i="16"/>
  <c r="C137" i="16"/>
  <c r="H136" i="16"/>
  <c r="C136" i="16"/>
  <c r="H135" i="16"/>
  <c r="C135" i="16"/>
  <c r="I134" i="16"/>
  <c r="H134" i="16" s="1"/>
  <c r="C134" i="16"/>
  <c r="L133" i="16"/>
  <c r="K133" i="16"/>
  <c r="J133" i="16"/>
  <c r="I133" i="16"/>
  <c r="H133" i="16" s="1"/>
  <c r="G133" i="16"/>
  <c r="F133" i="16"/>
  <c r="E133" i="16"/>
  <c r="D133" i="16"/>
  <c r="C133" i="16"/>
  <c r="H132" i="16"/>
  <c r="C132" i="16"/>
  <c r="I131" i="16"/>
  <c r="H131" i="16"/>
  <c r="C131" i="16"/>
  <c r="H130" i="16"/>
  <c r="C130" i="16"/>
  <c r="L129" i="16"/>
  <c r="K129" i="16"/>
  <c r="J129" i="16"/>
  <c r="I129" i="16"/>
  <c r="H129" i="16"/>
  <c r="G129" i="16"/>
  <c r="F129" i="16"/>
  <c r="E129" i="16"/>
  <c r="D129" i="16"/>
  <c r="C129" i="16" s="1"/>
  <c r="L128" i="16"/>
  <c r="K128" i="16"/>
  <c r="J128" i="16"/>
  <c r="I128" i="16"/>
  <c r="H128" i="16"/>
  <c r="G128" i="16"/>
  <c r="F128" i="16"/>
  <c r="E128" i="16"/>
  <c r="D128" i="16"/>
  <c r="C128" i="16" s="1"/>
  <c r="H127" i="16"/>
  <c r="C127" i="16"/>
  <c r="L126" i="16"/>
  <c r="K126" i="16"/>
  <c r="J126" i="16"/>
  <c r="I126" i="16"/>
  <c r="H126" i="16"/>
  <c r="G126" i="16"/>
  <c r="F126" i="16"/>
  <c r="E126" i="16"/>
  <c r="D126" i="16"/>
  <c r="C126" i="16"/>
  <c r="I125" i="16"/>
  <c r="H125" i="16" s="1"/>
  <c r="C125" i="16"/>
  <c r="H124" i="16"/>
  <c r="C124" i="16"/>
  <c r="H123" i="16"/>
  <c r="C123" i="16"/>
  <c r="H122" i="16"/>
  <c r="C122" i="16"/>
  <c r="H121" i="16"/>
  <c r="C121" i="16"/>
  <c r="L120" i="16"/>
  <c r="K120" i="16"/>
  <c r="J120" i="16"/>
  <c r="I120" i="16"/>
  <c r="H120" i="16" s="1"/>
  <c r="G120" i="16"/>
  <c r="F120" i="16"/>
  <c r="E120" i="16"/>
  <c r="D120" i="16"/>
  <c r="C120" i="16"/>
  <c r="H119" i="16"/>
  <c r="C119" i="16"/>
  <c r="H118" i="16"/>
  <c r="C118" i="16"/>
  <c r="H117" i="16"/>
  <c r="C117" i="16"/>
  <c r="H116" i="16"/>
  <c r="C116" i="16"/>
  <c r="H115" i="16"/>
  <c r="C115" i="16"/>
  <c r="L114" i="16"/>
  <c r="K114" i="16"/>
  <c r="J114" i="16"/>
  <c r="I114" i="16"/>
  <c r="H114" i="16" s="1"/>
  <c r="G114" i="16"/>
  <c r="F114" i="16"/>
  <c r="E114" i="16"/>
  <c r="D114" i="16"/>
  <c r="C114" i="16"/>
  <c r="H113" i="16"/>
  <c r="C113" i="16"/>
  <c r="H112" i="16"/>
  <c r="C112" i="16"/>
  <c r="H111" i="16"/>
  <c r="C111" i="16"/>
  <c r="L110" i="16"/>
  <c r="K110" i="16"/>
  <c r="J110" i="16"/>
  <c r="I110" i="16"/>
  <c r="H110" i="16" s="1"/>
  <c r="G110" i="16"/>
  <c r="F110" i="16"/>
  <c r="E110" i="16"/>
  <c r="D110" i="16"/>
  <c r="C110" i="16"/>
  <c r="H109" i="16"/>
  <c r="C109" i="16"/>
  <c r="H108" i="16"/>
  <c r="C108" i="16"/>
  <c r="H107" i="16"/>
  <c r="C107" i="16"/>
  <c r="H106" i="16"/>
  <c r="C106" i="16"/>
  <c r="K105" i="16"/>
  <c r="I105" i="16"/>
  <c r="H105" i="16" s="1"/>
  <c r="C105" i="16"/>
  <c r="H104" i="16"/>
  <c r="C104" i="16"/>
  <c r="H103" i="16"/>
  <c r="C103" i="16"/>
  <c r="H102" i="16"/>
  <c r="C102" i="16"/>
  <c r="L101" i="16"/>
  <c r="K101" i="16"/>
  <c r="J101" i="16"/>
  <c r="I101" i="16"/>
  <c r="H101" i="16" s="1"/>
  <c r="G101" i="16"/>
  <c r="F101" i="16"/>
  <c r="E101" i="16"/>
  <c r="D101" i="16"/>
  <c r="C101" i="16"/>
  <c r="H100" i="16"/>
  <c r="C100" i="16"/>
  <c r="H99" i="16"/>
  <c r="C99" i="16"/>
  <c r="H98" i="16"/>
  <c r="C98" i="16"/>
  <c r="H97" i="16"/>
  <c r="C97" i="16"/>
  <c r="H96" i="16"/>
  <c r="C96" i="16"/>
  <c r="H95" i="16"/>
  <c r="C95" i="16"/>
  <c r="H94" i="16"/>
  <c r="C94" i="16"/>
  <c r="L93" i="16"/>
  <c r="K93" i="16"/>
  <c r="J93" i="16"/>
  <c r="I93" i="16"/>
  <c r="H93" i="16" s="1"/>
  <c r="G93" i="16"/>
  <c r="F93" i="16"/>
  <c r="E93" i="16"/>
  <c r="D93" i="16"/>
  <c r="C93" i="16"/>
  <c r="H92" i="16"/>
  <c r="C92" i="16"/>
  <c r="H91" i="16"/>
  <c r="C91" i="16"/>
  <c r="K90" i="16"/>
  <c r="H90" i="16"/>
  <c r="C90" i="16"/>
  <c r="H89" i="16"/>
  <c r="C89" i="16"/>
  <c r="K88" i="16"/>
  <c r="K87" i="16" s="1"/>
  <c r="I88" i="16"/>
  <c r="H88" i="16"/>
  <c r="C88" i="16"/>
  <c r="L87" i="16"/>
  <c r="J87" i="16"/>
  <c r="I87" i="16"/>
  <c r="G87" i="16"/>
  <c r="F87" i="16"/>
  <c r="E87" i="16"/>
  <c r="D87" i="16"/>
  <c r="C87" i="16" s="1"/>
  <c r="H86" i="16"/>
  <c r="C86" i="16"/>
  <c r="H85" i="16"/>
  <c r="C85" i="16"/>
  <c r="H84" i="16"/>
  <c r="C84" i="16"/>
  <c r="H83" i="16"/>
  <c r="C83" i="16"/>
  <c r="L82" i="16"/>
  <c r="K82" i="16"/>
  <c r="J82" i="16"/>
  <c r="I82" i="16"/>
  <c r="H82" i="16"/>
  <c r="G82" i="16"/>
  <c r="F82" i="16"/>
  <c r="E82" i="16"/>
  <c r="D82" i="16"/>
  <c r="C82" i="16" s="1"/>
  <c r="L81" i="16"/>
  <c r="J81" i="16"/>
  <c r="I81" i="16"/>
  <c r="G81" i="16"/>
  <c r="F81" i="16"/>
  <c r="E81" i="16"/>
  <c r="D81" i="16"/>
  <c r="C81" i="16" s="1"/>
  <c r="H80" i="16"/>
  <c r="C80" i="16"/>
  <c r="H79" i="16"/>
  <c r="C79" i="16"/>
  <c r="L78" i="16"/>
  <c r="K78" i="16"/>
  <c r="J78" i="16"/>
  <c r="I78" i="16"/>
  <c r="H78" i="16"/>
  <c r="G78" i="16"/>
  <c r="F78" i="16"/>
  <c r="E78" i="16"/>
  <c r="D78" i="16"/>
  <c r="C78" i="16" s="1"/>
  <c r="H77" i="16"/>
  <c r="C77" i="16"/>
  <c r="H76" i="16"/>
  <c r="C76" i="16"/>
  <c r="L75" i="16"/>
  <c r="K75" i="16"/>
  <c r="J75" i="16"/>
  <c r="I75" i="16"/>
  <c r="H75" i="16"/>
  <c r="G75" i="16"/>
  <c r="F75" i="16"/>
  <c r="E75" i="16"/>
  <c r="D75" i="16"/>
  <c r="C75" i="16" s="1"/>
  <c r="L74" i="16"/>
  <c r="K74" i="16"/>
  <c r="J74" i="16"/>
  <c r="I74" i="16"/>
  <c r="H74" i="16"/>
  <c r="G74" i="16"/>
  <c r="F74" i="16"/>
  <c r="E74" i="16"/>
  <c r="D74" i="16"/>
  <c r="C74" i="16" s="1"/>
  <c r="L73" i="16"/>
  <c r="J73" i="16"/>
  <c r="I73" i="16"/>
  <c r="G73" i="16"/>
  <c r="F73" i="16"/>
  <c r="E73" i="16"/>
  <c r="D73" i="16"/>
  <c r="C73" i="16" s="1"/>
  <c r="H72" i="16"/>
  <c r="C72" i="16"/>
  <c r="H71" i="16"/>
  <c r="C71" i="16"/>
  <c r="H70" i="16"/>
  <c r="C70" i="16"/>
  <c r="H69" i="16"/>
  <c r="C69" i="16"/>
  <c r="L68" i="16"/>
  <c r="K68" i="16"/>
  <c r="J68" i="16"/>
  <c r="I68" i="16"/>
  <c r="H68" i="16"/>
  <c r="G68" i="16"/>
  <c r="F68" i="16"/>
  <c r="E68" i="16"/>
  <c r="D68" i="16"/>
  <c r="C68" i="16" s="1"/>
  <c r="H67" i="16"/>
  <c r="C67" i="16"/>
  <c r="L66" i="16"/>
  <c r="K66" i="16"/>
  <c r="J66" i="16"/>
  <c r="I66" i="16"/>
  <c r="H66" i="16"/>
  <c r="G66" i="16"/>
  <c r="F66" i="16"/>
  <c r="E66" i="16"/>
  <c r="D66" i="16"/>
  <c r="C66" i="16" s="1"/>
  <c r="H65" i="16"/>
  <c r="C65" i="16"/>
  <c r="H64" i="16"/>
  <c r="C64" i="16"/>
  <c r="H63" i="16"/>
  <c r="C63" i="16"/>
  <c r="H62" i="16"/>
  <c r="C62" i="16"/>
  <c r="H61" i="16"/>
  <c r="C61" i="16"/>
  <c r="H60" i="16"/>
  <c r="C60" i="16"/>
  <c r="H59" i="16"/>
  <c r="C59" i="16"/>
  <c r="H58" i="16"/>
  <c r="C58" i="16"/>
  <c r="L57" i="16"/>
  <c r="K57" i="16"/>
  <c r="J57" i="16"/>
  <c r="I57" i="16"/>
  <c r="H57" i="16"/>
  <c r="G57" i="16"/>
  <c r="F57" i="16"/>
  <c r="E57" i="16"/>
  <c r="D57" i="16"/>
  <c r="C57" i="16" s="1"/>
  <c r="H56" i="16"/>
  <c r="C56" i="16"/>
  <c r="H55" i="16"/>
  <c r="C55" i="16"/>
  <c r="L54" i="16"/>
  <c r="K54" i="16"/>
  <c r="J54" i="16"/>
  <c r="I54" i="16"/>
  <c r="H54" i="16"/>
  <c r="G54" i="16"/>
  <c r="F54" i="16"/>
  <c r="E54" i="16"/>
  <c r="D54" i="16"/>
  <c r="C54" i="16" s="1"/>
  <c r="L53" i="16"/>
  <c r="K53" i="16"/>
  <c r="J53" i="16"/>
  <c r="I53" i="16"/>
  <c r="H53" i="16"/>
  <c r="G53" i="16"/>
  <c r="F53" i="16"/>
  <c r="E53" i="16"/>
  <c r="D53" i="16"/>
  <c r="C53" i="16" s="1"/>
  <c r="L52" i="16"/>
  <c r="K52" i="16"/>
  <c r="J52" i="16"/>
  <c r="I52" i="16"/>
  <c r="H52" i="16"/>
  <c r="G52" i="16"/>
  <c r="F52" i="16"/>
  <c r="E52" i="16"/>
  <c r="D52" i="16"/>
  <c r="C52" i="16" s="1"/>
  <c r="L51" i="16"/>
  <c r="J51" i="16"/>
  <c r="I51" i="16"/>
  <c r="G51" i="16"/>
  <c r="F51" i="16"/>
  <c r="E51" i="16"/>
  <c r="D51" i="16"/>
  <c r="C51" i="16" s="1"/>
  <c r="L50" i="16"/>
  <c r="J50" i="16"/>
  <c r="J300" i="16" s="1"/>
  <c r="I50" i="16"/>
  <c r="G50" i="16"/>
  <c r="F50" i="16"/>
  <c r="E50" i="16"/>
  <c r="E300" i="16" s="1"/>
  <c r="D50" i="16"/>
  <c r="C50" i="16" s="1"/>
  <c r="L49" i="16"/>
  <c r="J49" i="16"/>
  <c r="I49" i="16"/>
  <c r="G49" i="16"/>
  <c r="F49" i="16"/>
  <c r="E49" i="16"/>
  <c r="D49" i="16"/>
  <c r="C49" i="16" s="1"/>
  <c r="H46" i="16"/>
  <c r="C46" i="16"/>
  <c r="H45" i="16"/>
  <c r="C45" i="16"/>
  <c r="L44" i="16"/>
  <c r="L300" i="16" s="1"/>
  <c r="G44" i="16"/>
  <c r="G300" i="16" s="1"/>
  <c r="H43" i="16"/>
  <c r="C43" i="16"/>
  <c r="I42" i="16"/>
  <c r="H42" i="16" s="1"/>
  <c r="D42" i="16"/>
  <c r="C42" i="16" s="1"/>
  <c r="H41" i="16"/>
  <c r="C41" i="16"/>
  <c r="H40" i="16"/>
  <c r="C40" i="16"/>
  <c r="H39" i="16"/>
  <c r="C39" i="16"/>
  <c r="H38" i="16"/>
  <c r="C38" i="16"/>
  <c r="K37" i="16"/>
  <c r="H37" i="16" s="1"/>
  <c r="F37" i="16"/>
  <c r="C37" i="16" s="1"/>
  <c r="H36" i="16"/>
  <c r="C36" i="16"/>
  <c r="H35" i="16"/>
  <c r="C35" i="16"/>
  <c r="K34" i="16"/>
  <c r="H34" i="16" s="1"/>
  <c r="F34" i="16"/>
  <c r="C34" i="16" s="1"/>
  <c r="H33" i="16"/>
  <c r="C33" i="16"/>
  <c r="K32" i="16"/>
  <c r="H32" i="16" s="1"/>
  <c r="F32" i="16"/>
  <c r="C32" i="16" s="1"/>
  <c r="H31" i="16"/>
  <c r="C31" i="16"/>
  <c r="H30" i="16"/>
  <c r="C30" i="16"/>
  <c r="H29" i="16"/>
  <c r="C29" i="16"/>
  <c r="K28" i="16"/>
  <c r="H28" i="16" s="1"/>
  <c r="F28" i="16"/>
  <c r="C28" i="16" s="1"/>
  <c r="K27" i="16"/>
  <c r="H27" i="16" s="1"/>
  <c r="F27" i="16"/>
  <c r="F300" i="16" s="1"/>
  <c r="H26" i="16"/>
  <c r="C26" i="16"/>
  <c r="H25" i="16"/>
  <c r="C25" i="16"/>
  <c r="H24" i="16"/>
  <c r="C24" i="16"/>
  <c r="H23" i="16"/>
  <c r="C23" i="16"/>
  <c r="L22" i="16"/>
  <c r="L303" i="16" s="1"/>
  <c r="L302" i="16" s="1"/>
  <c r="K22" i="16"/>
  <c r="K303" i="16" s="1"/>
  <c r="K302" i="16" s="1"/>
  <c r="J22" i="16"/>
  <c r="J303" i="16" s="1"/>
  <c r="J302" i="16" s="1"/>
  <c r="I22" i="16"/>
  <c r="I303" i="16" s="1"/>
  <c r="I302" i="16" s="1"/>
  <c r="H22" i="16"/>
  <c r="H303" i="16" s="1"/>
  <c r="H302" i="16" s="1"/>
  <c r="G22" i="16"/>
  <c r="G303" i="16" s="1"/>
  <c r="G302" i="16" s="1"/>
  <c r="F22" i="16"/>
  <c r="F303" i="16" s="1"/>
  <c r="F302" i="16" s="1"/>
  <c r="E22" i="16"/>
  <c r="E303" i="16" s="1"/>
  <c r="E302" i="16" s="1"/>
  <c r="D22" i="16"/>
  <c r="D303" i="16" s="1"/>
  <c r="D302" i="16" s="1"/>
  <c r="L21" i="16"/>
  <c r="K21" i="16"/>
  <c r="J21" i="16"/>
  <c r="I21" i="16"/>
  <c r="H21" i="16"/>
  <c r="G21" i="16"/>
  <c r="F21" i="16"/>
  <c r="E21" i="16"/>
  <c r="D21" i="16"/>
  <c r="C21" i="16" s="1"/>
  <c r="H315" i="15"/>
  <c r="C315" i="15"/>
  <c r="H313" i="15"/>
  <c r="C313" i="15"/>
  <c r="H311" i="15"/>
  <c r="C311" i="15"/>
  <c r="H310" i="15"/>
  <c r="C310" i="15"/>
  <c r="H309" i="15"/>
  <c r="C309" i="15"/>
  <c r="H308" i="15"/>
  <c r="C308" i="15"/>
  <c r="H307" i="15"/>
  <c r="C307" i="15"/>
  <c r="H306" i="15"/>
  <c r="C306" i="15"/>
  <c r="L305" i="15"/>
  <c r="K305" i="15"/>
  <c r="J305" i="15"/>
  <c r="I305" i="15"/>
  <c r="H305" i="15"/>
  <c r="G305" i="15"/>
  <c r="F305" i="15"/>
  <c r="E305" i="15"/>
  <c r="D305" i="15"/>
  <c r="C305" i="15"/>
  <c r="H297" i="15"/>
  <c r="C297" i="15"/>
  <c r="H296" i="15"/>
  <c r="C296" i="15"/>
  <c r="L295" i="15"/>
  <c r="L298" i="15" s="1"/>
  <c r="K295" i="15"/>
  <c r="K298" i="15" s="1"/>
  <c r="J295" i="15"/>
  <c r="J298" i="15" s="1"/>
  <c r="I295" i="15"/>
  <c r="H295" i="15" s="1"/>
  <c r="G295" i="15"/>
  <c r="G298" i="15" s="1"/>
  <c r="F295" i="15"/>
  <c r="F298" i="15" s="1"/>
  <c r="E295" i="15"/>
  <c r="E298" i="15" s="1"/>
  <c r="D295" i="15"/>
  <c r="D298" i="15" s="1"/>
  <c r="C295" i="15"/>
  <c r="C298" i="15" s="1"/>
  <c r="H294" i="15"/>
  <c r="C294" i="15"/>
  <c r="H293" i="15"/>
  <c r="C293" i="15"/>
  <c r="H292" i="15"/>
  <c r="C292" i="15"/>
  <c r="H291" i="15"/>
  <c r="C291" i="15"/>
  <c r="L290" i="15"/>
  <c r="K290" i="15"/>
  <c r="J290" i="15"/>
  <c r="I290" i="15"/>
  <c r="H290" i="15" s="1"/>
  <c r="G290" i="15"/>
  <c r="F290" i="15"/>
  <c r="E290" i="15"/>
  <c r="D290" i="15"/>
  <c r="C290" i="15"/>
  <c r="H289" i="15"/>
  <c r="C289" i="15"/>
  <c r="H288" i="15"/>
  <c r="C288" i="15"/>
  <c r="H287" i="15"/>
  <c r="C287" i="15"/>
  <c r="L286" i="15"/>
  <c r="K286" i="15"/>
  <c r="J286" i="15"/>
  <c r="I286" i="15"/>
  <c r="H286" i="15" s="1"/>
  <c r="G286" i="15"/>
  <c r="F286" i="15"/>
  <c r="E286" i="15"/>
  <c r="D286" i="15"/>
  <c r="C286" i="15"/>
  <c r="H285" i="15"/>
  <c r="C285" i="15"/>
  <c r="L284" i="15"/>
  <c r="K284" i="15"/>
  <c r="J284" i="15"/>
  <c r="I284" i="15"/>
  <c r="H284" i="15" s="1"/>
  <c r="G284" i="15"/>
  <c r="F284" i="15"/>
  <c r="E284" i="15"/>
  <c r="D284" i="15"/>
  <c r="C284" i="15"/>
  <c r="L283" i="15"/>
  <c r="K283" i="15"/>
  <c r="J283" i="15"/>
  <c r="I283" i="15"/>
  <c r="H283" i="15" s="1"/>
  <c r="G283" i="15"/>
  <c r="F283" i="15"/>
  <c r="E283" i="15"/>
  <c r="D283" i="15"/>
  <c r="C283" i="15"/>
  <c r="H282" i="15"/>
  <c r="C282" i="15"/>
  <c r="H281" i="15"/>
  <c r="C281" i="15"/>
  <c r="H280" i="15"/>
  <c r="C280" i="15"/>
  <c r="L279" i="15"/>
  <c r="K279" i="15"/>
  <c r="J279" i="15"/>
  <c r="I279" i="15"/>
  <c r="H279" i="15" s="1"/>
  <c r="G279" i="15"/>
  <c r="F279" i="15"/>
  <c r="E279" i="15"/>
  <c r="D279" i="15"/>
  <c r="C279" i="15"/>
  <c r="H278" i="15"/>
  <c r="C278" i="15"/>
  <c r="H277" i="15"/>
  <c r="C277" i="15"/>
  <c r="H276" i="15"/>
  <c r="C276" i="15"/>
  <c r="L275" i="15"/>
  <c r="K275" i="15"/>
  <c r="J275" i="15"/>
  <c r="I275" i="15"/>
  <c r="H275" i="15" s="1"/>
  <c r="G275" i="15"/>
  <c r="F275" i="15"/>
  <c r="E275" i="15"/>
  <c r="D275" i="15"/>
  <c r="C275" i="15"/>
  <c r="L274" i="15"/>
  <c r="K274" i="15"/>
  <c r="J274" i="15"/>
  <c r="I274" i="15"/>
  <c r="H274" i="15" s="1"/>
  <c r="G274" i="15"/>
  <c r="F274" i="15"/>
  <c r="E274" i="15"/>
  <c r="D274" i="15"/>
  <c r="C274" i="15"/>
  <c r="H273" i="15"/>
  <c r="C273" i="15"/>
  <c r="H272" i="15"/>
  <c r="C272" i="15"/>
  <c r="H271" i="15"/>
  <c r="C271" i="15"/>
  <c r="L270" i="15"/>
  <c r="K270" i="15"/>
  <c r="J270" i="15"/>
  <c r="I270" i="15"/>
  <c r="H270" i="15" s="1"/>
  <c r="G270" i="15"/>
  <c r="F270" i="15"/>
  <c r="E270" i="15"/>
  <c r="D270" i="15"/>
  <c r="C270" i="15"/>
  <c r="H269" i="15"/>
  <c r="C269" i="15"/>
  <c r="H268" i="15"/>
  <c r="C268" i="15"/>
  <c r="L267" i="15"/>
  <c r="K267" i="15"/>
  <c r="J267" i="15"/>
  <c r="I267" i="15"/>
  <c r="H267" i="15" s="1"/>
  <c r="G267" i="15"/>
  <c r="F267" i="15"/>
  <c r="E267" i="15"/>
  <c r="D267" i="15"/>
  <c r="C267" i="15"/>
  <c r="L266" i="15"/>
  <c r="K266" i="15"/>
  <c r="J266" i="15"/>
  <c r="I266" i="15"/>
  <c r="H266" i="15" s="1"/>
  <c r="G266" i="15"/>
  <c r="F266" i="15"/>
  <c r="E266" i="15"/>
  <c r="D266" i="15"/>
  <c r="C266" i="15"/>
  <c r="H265" i="15"/>
  <c r="C265" i="15"/>
  <c r="H264" i="15"/>
  <c r="C264" i="15"/>
  <c r="H263" i="15"/>
  <c r="C263" i="15"/>
  <c r="L262" i="15"/>
  <c r="K262" i="15"/>
  <c r="J262" i="15"/>
  <c r="I262" i="15"/>
  <c r="H262" i="15" s="1"/>
  <c r="G262" i="15"/>
  <c r="F262" i="15"/>
  <c r="E262" i="15"/>
  <c r="D262" i="15"/>
  <c r="C262" i="15"/>
  <c r="H261" i="15"/>
  <c r="C261" i="15"/>
  <c r="H260" i="15"/>
  <c r="C260" i="15"/>
  <c r="H259" i="15"/>
  <c r="C259" i="15"/>
  <c r="L258" i="15"/>
  <c r="K258" i="15"/>
  <c r="J258" i="15"/>
  <c r="I258" i="15"/>
  <c r="H258" i="15" s="1"/>
  <c r="G258" i="15"/>
  <c r="F258" i="15"/>
  <c r="E258" i="15"/>
  <c r="D258" i="15"/>
  <c r="C258" i="15"/>
  <c r="L257" i="15"/>
  <c r="K257" i="15"/>
  <c r="J257" i="15"/>
  <c r="I257" i="15"/>
  <c r="H257" i="15" s="1"/>
  <c r="G257" i="15"/>
  <c r="F257" i="15"/>
  <c r="E257" i="15"/>
  <c r="D257" i="15"/>
  <c r="C257" i="15"/>
  <c r="H256" i="15"/>
  <c r="C256" i="15"/>
  <c r="H255" i="15"/>
  <c r="C255" i="15"/>
  <c r="H254" i="15"/>
  <c r="C254" i="15"/>
  <c r="H253" i="15"/>
  <c r="C253" i="15"/>
  <c r="H252" i="15"/>
  <c r="C252" i="15"/>
  <c r="L251" i="15"/>
  <c r="K251" i="15"/>
  <c r="J251" i="15"/>
  <c r="I251" i="15"/>
  <c r="H251" i="15" s="1"/>
  <c r="G251" i="15"/>
  <c r="F251" i="15"/>
  <c r="E251" i="15"/>
  <c r="D251" i="15"/>
  <c r="C251" i="15"/>
  <c r="L250" i="15"/>
  <c r="K250" i="15"/>
  <c r="J250" i="15"/>
  <c r="I250" i="15"/>
  <c r="H250" i="15" s="1"/>
  <c r="G250" i="15"/>
  <c r="F250" i="15"/>
  <c r="E250" i="15"/>
  <c r="D250" i="15"/>
  <c r="C250" i="15"/>
  <c r="H249" i="15"/>
  <c r="C249" i="15"/>
  <c r="H248" i="15"/>
  <c r="C248" i="15"/>
  <c r="H247" i="15"/>
  <c r="C247" i="15"/>
  <c r="H246" i="15"/>
  <c r="C246" i="15"/>
  <c r="L245" i="15"/>
  <c r="K245" i="15"/>
  <c r="J245" i="15"/>
  <c r="I245" i="15"/>
  <c r="H245" i="15" s="1"/>
  <c r="G245" i="15"/>
  <c r="F245" i="15"/>
  <c r="E245" i="15"/>
  <c r="D245" i="15"/>
  <c r="C245" i="15"/>
  <c r="H244" i="15"/>
  <c r="C244" i="15"/>
  <c r="H243" i="15"/>
  <c r="C243" i="15"/>
  <c r="H242" i="15"/>
  <c r="C242" i="15"/>
  <c r="H241" i="15"/>
  <c r="C241" i="15"/>
  <c r="H240" i="15"/>
  <c r="C240" i="15"/>
  <c r="H239" i="15"/>
  <c r="C239" i="15"/>
  <c r="H238" i="15"/>
  <c r="C238" i="15"/>
  <c r="L237" i="15"/>
  <c r="K237" i="15"/>
  <c r="J237" i="15"/>
  <c r="I237" i="15"/>
  <c r="H237" i="15" s="1"/>
  <c r="G237" i="15"/>
  <c r="F237" i="15"/>
  <c r="E237" i="15"/>
  <c r="D237" i="15"/>
  <c r="C237" i="15"/>
  <c r="H236" i="15"/>
  <c r="C236" i="15"/>
  <c r="H235" i="15"/>
  <c r="C235" i="15"/>
  <c r="L234" i="15"/>
  <c r="K234" i="15"/>
  <c r="J234" i="15"/>
  <c r="I234" i="15"/>
  <c r="H234" i="15" s="1"/>
  <c r="G234" i="15"/>
  <c r="F234" i="15"/>
  <c r="E234" i="15"/>
  <c r="D234" i="15"/>
  <c r="C234" i="15"/>
  <c r="H233" i="15"/>
  <c r="C233" i="15"/>
  <c r="L232" i="15"/>
  <c r="K232" i="15"/>
  <c r="J232" i="15"/>
  <c r="I232" i="15"/>
  <c r="H232" i="15" s="1"/>
  <c r="G232" i="15"/>
  <c r="F232" i="15"/>
  <c r="E232" i="15"/>
  <c r="D232" i="15"/>
  <c r="C232" i="15"/>
  <c r="L231" i="15"/>
  <c r="K231" i="15"/>
  <c r="J231" i="15"/>
  <c r="I231" i="15"/>
  <c r="H231" i="15" s="1"/>
  <c r="G231" i="15"/>
  <c r="F231" i="15"/>
  <c r="E231" i="15"/>
  <c r="D231" i="15"/>
  <c r="C231" i="15"/>
  <c r="H230" i="15"/>
  <c r="C230" i="15"/>
  <c r="L229" i="15"/>
  <c r="K229" i="15"/>
  <c r="J229" i="15"/>
  <c r="I229" i="15"/>
  <c r="H229" i="15" s="1"/>
  <c r="G229" i="15"/>
  <c r="F229" i="15"/>
  <c r="E229" i="15"/>
  <c r="D229" i="15"/>
  <c r="C229" i="15"/>
  <c r="H228" i="15"/>
  <c r="C228" i="15"/>
  <c r="L227" i="15"/>
  <c r="K227" i="15"/>
  <c r="J227" i="15"/>
  <c r="I227" i="15"/>
  <c r="H227" i="15" s="1"/>
  <c r="G227" i="15"/>
  <c r="F227" i="15"/>
  <c r="E227" i="15"/>
  <c r="D227" i="15"/>
  <c r="C227" i="15"/>
  <c r="H226" i="15"/>
  <c r="C226" i="15"/>
  <c r="H225" i="15"/>
  <c r="C225" i="15"/>
  <c r="L224" i="15"/>
  <c r="K224" i="15"/>
  <c r="J224" i="15"/>
  <c r="I224" i="15"/>
  <c r="H224" i="15" s="1"/>
  <c r="G224" i="15"/>
  <c r="F224" i="15"/>
  <c r="E224" i="15"/>
  <c r="D224" i="15"/>
  <c r="C224" i="15"/>
  <c r="H223" i="15"/>
  <c r="C223" i="15"/>
  <c r="H222" i="15"/>
  <c r="C222" i="15"/>
  <c r="H221" i="15"/>
  <c r="C221" i="15"/>
  <c r="H220" i="15"/>
  <c r="C220" i="15"/>
  <c r="H219" i="15"/>
  <c r="C219" i="15"/>
  <c r="H218" i="15"/>
  <c r="C218" i="15"/>
  <c r="H217" i="15"/>
  <c r="C217" i="15"/>
  <c r="H216" i="15"/>
  <c r="C216" i="15"/>
  <c r="H215" i="15"/>
  <c r="C215" i="15"/>
  <c r="H214" i="15"/>
  <c r="C214" i="15"/>
  <c r="L213" i="15"/>
  <c r="K213" i="15"/>
  <c r="J213" i="15"/>
  <c r="I213" i="15"/>
  <c r="H213" i="15" s="1"/>
  <c r="G213" i="15"/>
  <c r="F213" i="15"/>
  <c r="E213" i="15"/>
  <c r="D213" i="15"/>
  <c r="C213" i="15"/>
  <c r="H212" i="15"/>
  <c r="C212" i="15"/>
  <c r="H211" i="15"/>
  <c r="C211" i="15"/>
  <c r="H210" i="15"/>
  <c r="C210" i="15"/>
  <c r="H209" i="15"/>
  <c r="C209" i="15"/>
  <c r="H208" i="15"/>
  <c r="C208" i="15"/>
  <c r="H207" i="15"/>
  <c r="C207" i="15"/>
  <c r="H206" i="15"/>
  <c r="C206" i="15"/>
  <c r="H205" i="15"/>
  <c r="C205" i="15"/>
  <c r="H204" i="15"/>
  <c r="C204" i="15"/>
  <c r="H203" i="15"/>
  <c r="C203" i="15"/>
  <c r="L202" i="15"/>
  <c r="K202" i="15"/>
  <c r="J202" i="15"/>
  <c r="I202" i="15"/>
  <c r="H202" i="15" s="1"/>
  <c r="G202" i="15"/>
  <c r="F202" i="15"/>
  <c r="E202" i="15"/>
  <c r="D202" i="15"/>
  <c r="C202" i="15"/>
  <c r="L201" i="15"/>
  <c r="K201" i="15"/>
  <c r="J201" i="15"/>
  <c r="I201" i="15"/>
  <c r="H201" i="15" s="1"/>
  <c r="G201" i="15"/>
  <c r="F201" i="15"/>
  <c r="E201" i="15"/>
  <c r="D201" i="15"/>
  <c r="C201" i="15"/>
  <c r="H200" i="15"/>
  <c r="C200" i="15"/>
  <c r="H199" i="15"/>
  <c r="C199" i="15"/>
  <c r="H198" i="15"/>
  <c r="C198" i="15"/>
  <c r="H197" i="15"/>
  <c r="C197" i="15"/>
  <c r="H196" i="15"/>
  <c r="C196" i="15"/>
  <c r="L195" i="15"/>
  <c r="K195" i="15"/>
  <c r="J195" i="15"/>
  <c r="I195" i="15"/>
  <c r="H195" i="15" s="1"/>
  <c r="G195" i="15"/>
  <c r="F195" i="15"/>
  <c r="E195" i="15"/>
  <c r="D195" i="15"/>
  <c r="C195" i="15"/>
  <c r="H194" i="15"/>
  <c r="C194" i="15"/>
  <c r="L193" i="15"/>
  <c r="K193" i="15"/>
  <c r="J193" i="15"/>
  <c r="I193" i="15"/>
  <c r="H193" i="15" s="1"/>
  <c r="G193" i="15"/>
  <c r="F193" i="15"/>
  <c r="E193" i="15"/>
  <c r="D193" i="15"/>
  <c r="C193" i="15"/>
  <c r="L192" i="15"/>
  <c r="K192" i="15"/>
  <c r="J192" i="15"/>
  <c r="I192" i="15"/>
  <c r="H192" i="15" s="1"/>
  <c r="G192" i="15"/>
  <c r="F192" i="15"/>
  <c r="E192" i="15"/>
  <c r="D192" i="15"/>
  <c r="C192" i="15"/>
  <c r="L191" i="15"/>
  <c r="K191" i="15"/>
  <c r="J191" i="15"/>
  <c r="I191" i="15"/>
  <c r="H191" i="15"/>
  <c r="G191" i="15"/>
  <c r="F191" i="15"/>
  <c r="E191" i="15"/>
  <c r="D191" i="15"/>
  <c r="C191" i="15" s="1"/>
  <c r="H190" i="15"/>
  <c r="C190" i="15"/>
  <c r="L189" i="15"/>
  <c r="K189" i="15"/>
  <c r="J189" i="15"/>
  <c r="I189" i="15"/>
  <c r="H189" i="15"/>
  <c r="G189" i="15"/>
  <c r="F189" i="15"/>
  <c r="E189" i="15"/>
  <c r="D189" i="15"/>
  <c r="C189" i="15" s="1"/>
  <c r="L188" i="15"/>
  <c r="K188" i="15"/>
  <c r="J188" i="15"/>
  <c r="I188" i="15"/>
  <c r="H188" i="15"/>
  <c r="G188" i="15"/>
  <c r="F188" i="15"/>
  <c r="E188" i="15"/>
  <c r="D188" i="15"/>
  <c r="C188" i="15" s="1"/>
  <c r="H187" i="15"/>
  <c r="C187" i="15"/>
  <c r="H186" i="15"/>
  <c r="C186" i="15"/>
  <c r="L185" i="15"/>
  <c r="K185" i="15"/>
  <c r="J185" i="15"/>
  <c r="I185" i="15"/>
  <c r="H185" i="15" s="1"/>
  <c r="G185" i="15"/>
  <c r="F185" i="15"/>
  <c r="E185" i="15"/>
  <c r="D185" i="15"/>
  <c r="C185" i="15"/>
  <c r="L184" i="15"/>
  <c r="K184" i="15"/>
  <c r="J184" i="15"/>
  <c r="I184" i="15"/>
  <c r="H184" i="15" s="1"/>
  <c r="G184" i="15"/>
  <c r="F184" i="15"/>
  <c r="E184" i="15"/>
  <c r="D184" i="15"/>
  <c r="C184" i="15"/>
  <c r="H183" i="15"/>
  <c r="C183" i="15"/>
  <c r="H182" i="15"/>
  <c r="C182" i="15"/>
  <c r="L181" i="15"/>
  <c r="K181" i="15"/>
  <c r="J181" i="15"/>
  <c r="I181" i="15"/>
  <c r="H181" i="15" s="1"/>
  <c r="G181" i="15"/>
  <c r="F181" i="15"/>
  <c r="E181" i="15"/>
  <c r="D181" i="15"/>
  <c r="C181" i="15"/>
  <c r="H180" i="15"/>
  <c r="C180" i="15"/>
  <c r="H179" i="15"/>
  <c r="C179" i="15"/>
  <c r="H178" i="15"/>
  <c r="C178" i="15"/>
  <c r="H177" i="15"/>
  <c r="C177" i="15"/>
  <c r="L176" i="15"/>
  <c r="K176" i="15"/>
  <c r="J176" i="15"/>
  <c r="I176" i="15"/>
  <c r="H176" i="15" s="1"/>
  <c r="G176" i="15"/>
  <c r="F176" i="15"/>
  <c r="E176" i="15"/>
  <c r="D176" i="15"/>
  <c r="C176" i="15"/>
  <c r="H175" i="15"/>
  <c r="C175" i="15"/>
  <c r="H174" i="15"/>
  <c r="C174" i="15"/>
  <c r="H173" i="15"/>
  <c r="C173" i="15"/>
  <c r="L172" i="15"/>
  <c r="K172" i="15"/>
  <c r="J172" i="15"/>
  <c r="I172" i="15"/>
  <c r="H172" i="15" s="1"/>
  <c r="G172" i="15"/>
  <c r="F172" i="15"/>
  <c r="E172" i="15"/>
  <c r="D172" i="15"/>
  <c r="C172" i="15"/>
  <c r="L171" i="15"/>
  <c r="K171" i="15"/>
  <c r="J171" i="15"/>
  <c r="I171" i="15"/>
  <c r="H171" i="15" s="1"/>
  <c r="G171" i="15"/>
  <c r="F171" i="15"/>
  <c r="E171" i="15"/>
  <c r="D171" i="15"/>
  <c r="C171" i="15"/>
  <c r="L170" i="15"/>
  <c r="K170" i="15"/>
  <c r="J170" i="15"/>
  <c r="I170" i="15"/>
  <c r="H170" i="15" s="1"/>
  <c r="G170" i="15"/>
  <c r="F170" i="15"/>
  <c r="E170" i="15"/>
  <c r="D170" i="15"/>
  <c r="C170" i="15"/>
  <c r="H169" i="15"/>
  <c r="C169" i="15"/>
  <c r="H168" i="15"/>
  <c r="C168" i="15"/>
  <c r="H167" i="15"/>
  <c r="C167" i="15"/>
  <c r="H166" i="15"/>
  <c r="C166" i="15"/>
  <c r="H165" i="15"/>
  <c r="C165" i="15"/>
  <c r="H164" i="15"/>
  <c r="C164" i="15"/>
  <c r="L163" i="15"/>
  <c r="K163" i="15"/>
  <c r="J163" i="15"/>
  <c r="I163" i="15"/>
  <c r="H163" i="15" s="1"/>
  <c r="G163" i="15"/>
  <c r="F163" i="15"/>
  <c r="E163" i="15"/>
  <c r="D163" i="15"/>
  <c r="C163" i="15"/>
  <c r="L162" i="15"/>
  <c r="K162" i="15"/>
  <c r="J162" i="15"/>
  <c r="I162" i="15"/>
  <c r="H162" i="15" s="1"/>
  <c r="G162" i="15"/>
  <c r="F162" i="15"/>
  <c r="E162" i="15"/>
  <c r="D162" i="15"/>
  <c r="C162" i="15"/>
  <c r="H161" i="15"/>
  <c r="C161" i="15"/>
  <c r="H160" i="15"/>
  <c r="C160" i="15"/>
  <c r="H159" i="15"/>
  <c r="C159" i="15"/>
  <c r="H158" i="15"/>
  <c r="C158" i="15"/>
  <c r="L157" i="15"/>
  <c r="K157" i="15"/>
  <c r="J157" i="15"/>
  <c r="I157" i="15"/>
  <c r="H157" i="15" s="1"/>
  <c r="G157" i="15"/>
  <c r="F157" i="15"/>
  <c r="E157" i="15"/>
  <c r="D157" i="15"/>
  <c r="C157" i="15"/>
  <c r="H156" i="15"/>
  <c r="C156" i="15"/>
  <c r="H155" i="15"/>
  <c r="C155" i="15"/>
  <c r="H154" i="15"/>
  <c r="C154" i="15"/>
  <c r="H153" i="15"/>
  <c r="C153" i="15"/>
  <c r="H152" i="15"/>
  <c r="C152" i="15"/>
  <c r="H151" i="15"/>
  <c r="C151" i="15"/>
  <c r="H150" i="15"/>
  <c r="C150" i="15"/>
  <c r="H149" i="15"/>
  <c r="C149" i="15"/>
  <c r="L148" i="15"/>
  <c r="K148" i="15"/>
  <c r="J148" i="15"/>
  <c r="I148" i="15"/>
  <c r="H148" i="15" s="1"/>
  <c r="G148" i="15"/>
  <c r="F148" i="15"/>
  <c r="E148" i="15"/>
  <c r="D148" i="15"/>
  <c r="C148" i="15"/>
  <c r="H147" i="15"/>
  <c r="C147" i="15"/>
  <c r="H146" i="15"/>
  <c r="C146" i="15"/>
  <c r="H145" i="15"/>
  <c r="C145" i="15"/>
  <c r="H144" i="15"/>
  <c r="C144" i="15"/>
  <c r="H143" i="15"/>
  <c r="C143" i="15"/>
  <c r="H142" i="15"/>
  <c r="C142" i="15"/>
  <c r="L141" i="15"/>
  <c r="K141" i="15"/>
  <c r="J141" i="15"/>
  <c r="I141" i="15"/>
  <c r="H141" i="15" s="1"/>
  <c r="G141" i="15"/>
  <c r="F141" i="15"/>
  <c r="E141" i="15"/>
  <c r="D141" i="15"/>
  <c r="C141" i="15"/>
  <c r="H140" i="15"/>
  <c r="C140" i="15"/>
  <c r="H139" i="15"/>
  <c r="C139" i="15"/>
  <c r="L138" i="15"/>
  <c r="K138" i="15"/>
  <c r="J138" i="15"/>
  <c r="I138" i="15"/>
  <c r="H138" i="15" s="1"/>
  <c r="G138" i="15"/>
  <c r="F138" i="15"/>
  <c r="E138" i="15"/>
  <c r="D138" i="15"/>
  <c r="C138" i="15"/>
  <c r="H137" i="15"/>
  <c r="C137" i="15"/>
  <c r="H136" i="15"/>
  <c r="C136" i="15"/>
  <c r="H135" i="15"/>
  <c r="C135" i="15"/>
  <c r="H134" i="15"/>
  <c r="C134" i="15"/>
  <c r="L133" i="15"/>
  <c r="K133" i="15"/>
  <c r="J133" i="15"/>
  <c r="I133" i="15"/>
  <c r="H133" i="15" s="1"/>
  <c r="G133" i="15"/>
  <c r="F133" i="15"/>
  <c r="E133" i="15"/>
  <c r="D133" i="15"/>
  <c r="C133" i="15"/>
  <c r="H132" i="15"/>
  <c r="C132" i="15"/>
  <c r="H131" i="15"/>
  <c r="C131" i="15"/>
  <c r="H130" i="15"/>
  <c r="C130" i="15"/>
  <c r="L129" i="15"/>
  <c r="K129" i="15"/>
  <c r="J129" i="15"/>
  <c r="I129" i="15"/>
  <c r="H129" i="15" s="1"/>
  <c r="G129" i="15"/>
  <c r="F129" i="15"/>
  <c r="E129" i="15"/>
  <c r="D129" i="15"/>
  <c r="C129" i="15"/>
  <c r="L128" i="15"/>
  <c r="K128" i="15"/>
  <c r="J128" i="15"/>
  <c r="I128" i="15"/>
  <c r="H128" i="15" s="1"/>
  <c r="G128" i="15"/>
  <c r="F128" i="15"/>
  <c r="E128" i="15"/>
  <c r="D128" i="15"/>
  <c r="C128" i="15"/>
  <c r="H127" i="15"/>
  <c r="C127" i="15"/>
  <c r="L126" i="15"/>
  <c r="K126" i="15"/>
  <c r="J126" i="15"/>
  <c r="I126" i="15"/>
  <c r="H126" i="15"/>
  <c r="G126" i="15"/>
  <c r="F126" i="15"/>
  <c r="E126" i="15"/>
  <c r="D126" i="15"/>
  <c r="C126" i="15"/>
  <c r="H125" i="15"/>
  <c r="C125" i="15"/>
  <c r="H124" i="15"/>
  <c r="C124" i="15"/>
  <c r="H123" i="15"/>
  <c r="C123" i="15"/>
  <c r="H122" i="15"/>
  <c r="C122" i="15"/>
  <c r="H121" i="15"/>
  <c r="C121" i="15"/>
  <c r="L120" i="15"/>
  <c r="K120" i="15"/>
  <c r="J120" i="15"/>
  <c r="I120" i="15"/>
  <c r="H120" i="15" s="1"/>
  <c r="G120" i="15"/>
  <c r="F120" i="15"/>
  <c r="E120" i="15"/>
  <c r="D120" i="15"/>
  <c r="C120" i="15"/>
  <c r="H119" i="15"/>
  <c r="C119" i="15"/>
  <c r="H118" i="15"/>
  <c r="C118" i="15"/>
  <c r="H117" i="15"/>
  <c r="C117" i="15"/>
  <c r="H116" i="15"/>
  <c r="C116" i="15"/>
  <c r="H115" i="15"/>
  <c r="C115" i="15"/>
  <c r="L114" i="15"/>
  <c r="K114" i="15"/>
  <c r="J114" i="15"/>
  <c r="I114" i="15"/>
  <c r="H114" i="15" s="1"/>
  <c r="G114" i="15"/>
  <c r="F114" i="15"/>
  <c r="E114" i="15"/>
  <c r="D114" i="15"/>
  <c r="C114" i="15"/>
  <c r="H113" i="15"/>
  <c r="C113" i="15"/>
  <c r="H112" i="15"/>
  <c r="C112" i="15"/>
  <c r="H111" i="15"/>
  <c r="C111" i="15"/>
  <c r="L110" i="15"/>
  <c r="K110" i="15"/>
  <c r="J110" i="15"/>
  <c r="I110" i="15"/>
  <c r="H110" i="15" s="1"/>
  <c r="G110" i="15"/>
  <c r="F110" i="15"/>
  <c r="E110" i="15"/>
  <c r="D110" i="15"/>
  <c r="C110" i="15"/>
  <c r="H109" i="15"/>
  <c r="C109" i="15"/>
  <c r="H108" i="15"/>
  <c r="C108" i="15"/>
  <c r="H107" i="15"/>
  <c r="C107" i="15"/>
  <c r="H106" i="15"/>
  <c r="C106" i="15"/>
  <c r="H105" i="15"/>
  <c r="C105" i="15"/>
  <c r="H104" i="15"/>
  <c r="C104" i="15"/>
  <c r="H103" i="15"/>
  <c r="C103" i="15"/>
  <c r="H102" i="15"/>
  <c r="C102" i="15"/>
  <c r="L101" i="15"/>
  <c r="K101" i="15"/>
  <c r="J101" i="15"/>
  <c r="I101" i="15"/>
  <c r="H101" i="15" s="1"/>
  <c r="G101" i="15"/>
  <c r="F101" i="15"/>
  <c r="E101" i="15"/>
  <c r="D101" i="15"/>
  <c r="C101" i="15"/>
  <c r="H100" i="15"/>
  <c r="C100" i="15"/>
  <c r="H99" i="15"/>
  <c r="C99" i="15"/>
  <c r="H98" i="15"/>
  <c r="C98" i="15"/>
  <c r="H97" i="15"/>
  <c r="C97" i="15"/>
  <c r="H96" i="15"/>
  <c r="C96" i="15"/>
  <c r="H95" i="15"/>
  <c r="C95" i="15"/>
  <c r="H94" i="15"/>
  <c r="C94" i="15"/>
  <c r="L93" i="15"/>
  <c r="K93" i="15"/>
  <c r="J93" i="15"/>
  <c r="I93" i="15"/>
  <c r="H93" i="15" s="1"/>
  <c r="G93" i="15"/>
  <c r="F93" i="15"/>
  <c r="E93" i="15"/>
  <c r="D93" i="15"/>
  <c r="C93" i="15"/>
  <c r="H92" i="15"/>
  <c r="C92" i="15"/>
  <c r="H91" i="15"/>
  <c r="C91" i="15"/>
  <c r="H90" i="15"/>
  <c r="C90" i="15"/>
  <c r="H89" i="15"/>
  <c r="C89" i="15"/>
  <c r="H88" i="15"/>
  <c r="C88" i="15"/>
  <c r="L87" i="15"/>
  <c r="K87" i="15"/>
  <c r="J87" i="15"/>
  <c r="I87" i="15"/>
  <c r="H87" i="15" s="1"/>
  <c r="G87" i="15"/>
  <c r="F87" i="15"/>
  <c r="E87" i="15"/>
  <c r="D87" i="15"/>
  <c r="C87" i="15"/>
  <c r="H86" i="15"/>
  <c r="C86" i="15"/>
  <c r="H85" i="15"/>
  <c r="C85" i="15"/>
  <c r="H84" i="15"/>
  <c r="C84" i="15"/>
  <c r="H83" i="15"/>
  <c r="C83" i="15"/>
  <c r="L82" i="15"/>
  <c r="K82" i="15"/>
  <c r="J82" i="15"/>
  <c r="I82" i="15"/>
  <c r="H82" i="15" s="1"/>
  <c r="G82" i="15"/>
  <c r="F82" i="15"/>
  <c r="E82" i="15"/>
  <c r="D82" i="15"/>
  <c r="C82" i="15"/>
  <c r="L81" i="15"/>
  <c r="K81" i="15"/>
  <c r="J81" i="15"/>
  <c r="I81" i="15"/>
  <c r="H81" i="15" s="1"/>
  <c r="G81" i="15"/>
  <c r="F81" i="15"/>
  <c r="E81" i="15"/>
  <c r="D81" i="15"/>
  <c r="C81" i="15"/>
  <c r="H80" i="15"/>
  <c r="C80" i="15"/>
  <c r="H79" i="15"/>
  <c r="C79" i="15"/>
  <c r="L78" i="15"/>
  <c r="K78" i="15"/>
  <c r="J78" i="15"/>
  <c r="I78" i="15"/>
  <c r="H78" i="15" s="1"/>
  <c r="G78" i="15"/>
  <c r="F78" i="15"/>
  <c r="E78" i="15"/>
  <c r="D78" i="15"/>
  <c r="C78" i="15"/>
  <c r="H77" i="15"/>
  <c r="C77" i="15"/>
  <c r="H76" i="15"/>
  <c r="C76" i="15"/>
  <c r="L75" i="15"/>
  <c r="K75" i="15"/>
  <c r="J75" i="15"/>
  <c r="I75" i="15"/>
  <c r="H75" i="15" s="1"/>
  <c r="G75" i="15"/>
  <c r="F75" i="15"/>
  <c r="E75" i="15"/>
  <c r="D75" i="15"/>
  <c r="C75" i="15"/>
  <c r="L74" i="15"/>
  <c r="K74" i="15"/>
  <c r="J74" i="15"/>
  <c r="I74" i="15"/>
  <c r="H74" i="15" s="1"/>
  <c r="G74" i="15"/>
  <c r="F74" i="15"/>
  <c r="E74" i="15"/>
  <c r="D74" i="15"/>
  <c r="C74" i="15"/>
  <c r="L73" i="15"/>
  <c r="K73" i="15"/>
  <c r="J73" i="15"/>
  <c r="I73" i="15"/>
  <c r="H73" i="15" s="1"/>
  <c r="G73" i="15"/>
  <c r="F73" i="15"/>
  <c r="E73" i="15"/>
  <c r="D73" i="15"/>
  <c r="C73" i="15"/>
  <c r="H72" i="15"/>
  <c r="C72" i="15"/>
  <c r="H71" i="15"/>
  <c r="C71" i="15"/>
  <c r="H70" i="15"/>
  <c r="C70" i="15"/>
  <c r="H69" i="15"/>
  <c r="C69" i="15"/>
  <c r="L68" i="15"/>
  <c r="K68" i="15"/>
  <c r="J68" i="15"/>
  <c r="I68" i="15"/>
  <c r="H68" i="15"/>
  <c r="G68" i="15"/>
  <c r="F68" i="15"/>
  <c r="E68" i="15"/>
  <c r="D68" i="15"/>
  <c r="C68" i="15" s="1"/>
  <c r="H67" i="15"/>
  <c r="C67" i="15"/>
  <c r="L66" i="15"/>
  <c r="K66" i="15"/>
  <c r="J66" i="15"/>
  <c r="I66" i="15"/>
  <c r="H66" i="15"/>
  <c r="G66" i="15"/>
  <c r="F66" i="15"/>
  <c r="E66" i="15"/>
  <c r="D66" i="15"/>
  <c r="C66" i="15" s="1"/>
  <c r="H65" i="15"/>
  <c r="C65" i="15"/>
  <c r="H64" i="15"/>
  <c r="C64" i="15"/>
  <c r="H63" i="15"/>
  <c r="C63" i="15"/>
  <c r="H62" i="15"/>
  <c r="C62" i="15"/>
  <c r="H61" i="15"/>
  <c r="C61" i="15"/>
  <c r="H60" i="15"/>
  <c r="C60" i="15"/>
  <c r="H59" i="15"/>
  <c r="C59" i="15"/>
  <c r="H58" i="15"/>
  <c r="C58" i="15"/>
  <c r="L57" i="15"/>
  <c r="K57" i="15"/>
  <c r="J57" i="15"/>
  <c r="I57" i="15"/>
  <c r="H57" i="15" s="1"/>
  <c r="G57" i="15"/>
  <c r="F57" i="15"/>
  <c r="E57" i="15"/>
  <c r="D57" i="15"/>
  <c r="C57" i="15"/>
  <c r="H56" i="15"/>
  <c r="C56" i="15"/>
  <c r="H55" i="15"/>
  <c r="C55" i="15"/>
  <c r="L54" i="15"/>
  <c r="K54" i="15"/>
  <c r="J54" i="15"/>
  <c r="I54" i="15"/>
  <c r="H54" i="15" s="1"/>
  <c r="G54" i="15"/>
  <c r="F54" i="15"/>
  <c r="E54" i="15"/>
  <c r="D54" i="15"/>
  <c r="C54" i="15"/>
  <c r="L53" i="15"/>
  <c r="K53" i="15"/>
  <c r="J53" i="15"/>
  <c r="I53" i="15"/>
  <c r="H53" i="15" s="1"/>
  <c r="G53" i="15"/>
  <c r="F53" i="15"/>
  <c r="E53" i="15"/>
  <c r="D53" i="15"/>
  <c r="C53" i="15"/>
  <c r="L52" i="15"/>
  <c r="K52" i="15"/>
  <c r="J52" i="15"/>
  <c r="I52" i="15"/>
  <c r="H52" i="15" s="1"/>
  <c r="G52" i="15"/>
  <c r="F52" i="15"/>
  <c r="E52" i="15"/>
  <c r="D52" i="15"/>
  <c r="C52" i="15"/>
  <c r="L51" i="15"/>
  <c r="K51" i="15"/>
  <c r="J51" i="15"/>
  <c r="I51" i="15"/>
  <c r="H51" i="15" s="1"/>
  <c r="G51" i="15"/>
  <c r="F51" i="15"/>
  <c r="E51" i="15"/>
  <c r="D51" i="15"/>
  <c r="C51" i="15"/>
  <c r="L50" i="15"/>
  <c r="K50" i="15"/>
  <c r="J50" i="15"/>
  <c r="J300" i="15" s="1"/>
  <c r="I50" i="15"/>
  <c r="H50" i="15" s="1"/>
  <c r="G50" i="15"/>
  <c r="F50" i="15"/>
  <c r="E50" i="15"/>
  <c r="E300" i="15" s="1"/>
  <c r="D50" i="15"/>
  <c r="C50" i="15"/>
  <c r="L49" i="15"/>
  <c r="K49" i="15"/>
  <c r="J49" i="15"/>
  <c r="I49" i="15"/>
  <c r="H49" i="15" s="1"/>
  <c r="G49" i="15"/>
  <c r="F49" i="15"/>
  <c r="E49" i="15"/>
  <c r="D49" i="15"/>
  <c r="C49" i="15" s="1"/>
  <c r="H46" i="15"/>
  <c r="C46" i="15"/>
  <c r="H45" i="15"/>
  <c r="C45" i="15"/>
  <c r="L44" i="15"/>
  <c r="L300" i="15" s="1"/>
  <c r="G44" i="15"/>
  <c r="G300" i="15" s="1"/>
  <c r="H43" i="15"/>
  <c r="C43" i="15"/>
  <c r="I42" i="15"/>
  <c r="H42" i="15" s="1"/>
  <c r="D42" i="15"/>
  <c r="C42" i="15" s="1"/>
  <c r="H41" i="15"/>
  <c r="C41" i="15"/>
  <c r="H40" i="15"/>
  <c r="C40" i="15"/>
  <c r="H39" i="15"/>
  <c r="C39" i="15"/>
  <c r="H38" i="15"/>
  <c r="C38" i="15"/>
  <c r="K37" i="15"/>
  <c r="H37" i="15" s="1"/>
  <c r="F37" i="15"/>
  <c r="C37" i="15" s="1"/>
  <c r="H36" i="15"/>
  <c r="C36" i="15"/>
  <c r="H35" i="15"/>
  <c r="C35" i="15"/>
  <c r="K34" i="15"/>
  <c r="H34" i="15" s="1"/>
  <c r="F34" i="15"/>
  <c r="C34" i="15" s="1"/>
  <c r="H33" i="15"/>
  <c r="C33" i="15"/>
  <c r="K32" i="15"/>
  <c r="H32" i="15" s="1"/>
  <c r="F32" i="15"/>
  <c r="C32" i="15" s="1"/>
  <c r="H31" i="15"/>
  <c r="C31" i="15"/>
  <c r="H30" i="15"/>
  <c r="C30" i="15"/>
  <c r="H29" i="15"/>
  <c r="C29" i="15"/>
  <c r="K28" i="15"/>
  <c r="H28" i="15" s="1"/>
  <c r="F28" i="15"/>
  <c r="C28" i="15" s="1"/>
  <c r="K27" i="15"/>
  <c r="K300" i="15" s="1"/>
  <c r="F27" i="15"/>
  <c r="F300" i="15" s="1"/>
  <c r="H26" i="15"/>
  <c r="C26" i="15"/>
  <c r="H25" i="15"/>
  <c r="C25" i="15"/>
  <c r="H24" i="15"/>
  <c r="C24" i="15"/>
  <c r="H23" i="15"/>
  <c r="C23" i="15"/>
  <c r="L22" i="15"/>
  <c r="L303" i="15" s="1"/>
  <c r="L302" i="15" s="1"/>
  <c r="K22" i="15"/>
  <c r="K303" i="15" s="1"/>
  <c r="K302" i="15" s="1"/>
  <c r="J22" i="15"/>
  <c r="J303" i="15" s="1"/>
  <c r="J302" i="15" s="1"/>
  <c r="I22" i="15"/>
  <c r="I303" i="15" s="1"/>
  <c r="I302" i="15" s="1"/>
  <c r="H22" i="15"/>
  <c r="H303" i="15" s="1"/>
  <c r="H302" i="15" s="1"/>
  <c r="G22" i="15"/>
  <c r="G303" i="15" s="1"/>
  <c r="G302" i="15" s="1"/>
  <c r="F22" i="15"/>
  <c r="F303" i="15" s="1"/>
  <c r="F302" i="15" s="1"/>
  <c r="E22" i="15"/>
  <c r="E303" i="15" s="1"/>
  <c r="E302" i="15" s="1"/>
  <c r="D22" i="15"/>
  <c r="D303" i="15" s="1"/>
  <c r="D302" i="15" s="1"/>
  <c r="L21" i="15"/>
  <c r="K21" i="15"/>
  <c r="J21" i="15"/>
  <c r="I21" i="15"/>
  <c r="H21" i="15"/>
  <c r="G21" i="15"/>
  <c r="F21" i="15"/>
  <c r="E21" i="15"/>
  <c r="D21" i="15"/>
  <c r="C21" i="15" s="1"/>
  <c r="H315" i="14"/>
  <c r="C315" i="14"/>
  <c r="H313" i="14"/>
  <c r="C313" i="14"/>
  <c r="H311" i="14"/>
  <c r="C311" i="14"/>
  <c r="H310" i="14"/>
  <c r="C310" i="14"/>
  <c r="H309" i="14"/>
  <c r="C309" i="14"/>
  <c r="H308" i="14"/>
  <c r="C308" i="14"/>
  <c r="H307" i="14"/>
  <c r="C307" i="14"/>
  <c r="H306" i="14"/>
  <c r="C306" i="14"/>
  <c r="L305" i="14"/>
  <c r="K305" i="14"/>
  <c r="J305" i="14"/>
  <c r="I305" i="14"/>
  <c r="H305" i="14"/>
  <c r="G305" i="14"/>
  <c r="F305" i="14"/>
  <c r="E305" i="14"/>
  <c r="D305" i="14"/>
  <c r="C305" i="14"/>
  <c r="H297" i="14"/>
  <c r="C297" i="14"/>
  <c r="H296" i="14"/>
  <c r="C296" i="14"/>
  <c r="L295" i="14"/>
  <c r="L298" i="14" s="1"/>
  <c r="K295" i="14"/>
  <c r="K298" i="14" s="1"/>
  <c r="J295" i="14"/>
  <c r="J298" i="14" s="1"/>
  <c r="I295" i="14"/>
  <c r="I298" i="14" s="1"/>
  <c r="H295" i="14"/>
  <c r="G295" i="14"/>
  <c r="G298" i="14" s="1"/>
  <c r="F295" i="14"/>
  <c r="F298" i="14" s="1"/>
  <c r="E295" i="14"/>
  <c r="E298" i="14" s="1"/>
  <c r="D295" i="14"/>
  <c r="D298" i="14" s="1"/>
  <c r="H294" i="14"/>
  <c r="C294" i="14"/>
  <c r="H293" i="14"/>
  <c r="C293" i="14"/>
  <c r="H292" i="14"/>
  <c r="C292" i="14"/>
  <c r="H291" i="14"/>
  <c r="C291" i="14"/>
  <c r="L290" i="14"/>
  <c r="K290" i="14"/>
  <c r="J290" i="14"/>
  <c r="I290" i="14"/>
  <c r="H290" i="14"/>
  <c r="G290" i="14"/>
  <c r="F290" i="14"/>
  <c r="E290" i="14"/>
  <c r="D290" i="14"/>
  <c r="C290" i="14" s="1"/>
  <c r="H289" i="14"/>
  <c r="C289" i="14"/>
  <c r="H288" i="14"/>
  <c r="C288" i="14"/>
  <c r="H287" i="14"/>
  <c r="C287" i="14"/>
  <c r="L286" i="14"/>
  <c r="K286" i="14"/>
  <c r="J286" i="14"/>
  <c r="I286" i="14"/>
  <c r="H286" i="14"/>
  <c r="G286" i="14"/>
  <c r="F286" i="14"/>
  <c r="E286" i="14"/>
  <c r="D286" i="14"/>
  <c r="C286" i="14" s="1"/>
  <c r="H285" i="14"/>
  <c r="C285" i="14"/>
  <c r="L284" i="14"/>
  <c r="K284" i="14"/>
  <c r="J284" i="14"/>
  <c r="I284" i="14"/>
  <c r="H284" i="14"/>
  <c r="G284" i="14"/>
  <c r="F284" i="14"/>
  <c r="E284" i="14"/>
  <c r="D284" i="14"/>
  <c r="C284" i="14" s="1"/>
  <c r="L283" i="14"/>
  <c r="K283" i="14"/>
  <c r="J283" i="14"/>
  <c r="I283" i="14"/>
  <c r="H283" i="14"/>
  <c r="G283" i="14"/>
  <c r="F283" i="14"/>
  <c r="E283" i="14"/>
  <c r="D283" i="14"/>
  <c r="C283" i="14" s="1"/>
  <c r="H282" i="14"/>
  <c r="C282" i="14"/>
  <c r="H281" i="14"/>
  <c r="C281" i="14"/>
  <c r="H280" i="14"/>
  <c r="C280" i="14"/>
  <c r="L279" i="14"/>
  <c r="K279" i="14"/>
  <c r="J279" i="14"/>
  <c r="I279" i="14"/>
  <c r="H279" i="14" s="1"/>
  <c r="G279" i="14"/>
  <c r="F279" i="14"/>
  <c r="E279" i="14"/>
  <c r="D279" i="14"/>
  <c r="C279" i="14"/>
  <c r="H278" i="14"/>
  <c r="C278" i="14"/>
  <c r="H277" i="14"/>
  <c r="C277" i="14"/>
  <c r="H276" i="14"/>
  <c r="C276" i="14"/>
  <c r="L275" i="14"/>
  <c r="K275" i="14"/>
  <c r="J275" i="14"/>
  <c r="I275" i="14"/>
  <c r="H275" i="14" s="1"/>
  <c r="G275" i="14"/>
  <c r="F275" i="14"/>
  <c r="E275" i="14"/>
  <c r="D275" i="14"/>
  <c r="C275" i="14"/>
  <c r="L274" i="14"/>
  <c r="K274" i="14"/>
  <c r="J274" i="14"/>
  <c r="I274" i="14"/>
  <c r="H274" i="14" s="1"/>
  <c r="G274" i="14"/>
  <c r="F274" i="14"/>
  <c r="E274" i="14"/>
  <c r="D274" i="14"/>
  <c r="C274" i="14"/>
  <c r="H273" i="14"/>
  <c r="C273" i="14"/>
  <c r="H272" i="14"/>
  <c r="C272" i="14"/>
  <c r="H271" i="14"/>
  <c r="C271" i="14"/>
  <c r="L270" i="14"/>
  <c r="K270" i="14"/>
  <c r="J270" i="14"/>
  <c r="I270" i="14"/>
  <c r="H270" i="14" s="1"/>
  <c r="G270" i="14"/>
  <c r="F270" i="14"/>
  <c r="E270" i="14"/>
  <c r="D270" i="14"/>
  <c r="C270" i="14"/>
  <c r="H269" i="14"/>
  <c r="C269" i="14"/>
  <c r="H268" i="14"/>
  <c r="C268" i="14"/>
  <c r="L267" i="14"/>
  <c r="K267" i="14"/>
  <c r="J267" i="14"/>
  <c r="I267" i="14"/>
  <c r="H267" i="14" s="1"/>
  <c r="G267" i="14"/>
  <c r="F267" i="14"/>
  <c r="E267" i="14"/>
  <c r="D267" i="14"/>
  <c r="C267" i="14"/>
  <c r="L266" i="14"/>
  <c r="K266" i="14"/>
  <c r="J266" i="14"/>
  <c r="I266" i="14"/>
  <c r="H266" i="14" s="1"/>
  <c r="G266" i="14"/>
  <c r="F266" i="14"/>
  <c r="E266" i="14"/>
  <c r="D266" i="14"/>
  <c r="C266" i="14"/>
  <c r="H265" i="14"/>
  <c r="C265" i="14"/>
  <c r="H264" i="14"/>
  <c r="C264" i="14"/>
  <c r="H263" i="14"/>
  <c r="C263" i="14"/>
  <c r="L262" i="14"/>
  <c r="K262" i="14"/>
  <c r="J262" i="14"/>
  <c r="I262" i="14"/>
  <c r="H262" i="14" s="1"/>
  <c r="G262" i="14"/>
  <c r="F262" i="14"/>
  <c r="E262" i="14"/>
  <c r="D262" i="14"/>
  <c r="C262" i="14"/>
  <c r="H261" i="14"/>
  <c r="C261" i="14"/>
  <c r="H260" i="14"/>
  <c r="C260" i="14"/>
  <c r="H259" i="14"/>
  <c r="C259" i="14"/>
  <c r="L258" i="14"/>
  <c r="K258" i="14"/>
  <c r="J258" i="14"/>
  <c r="I258" i="14"/>
  <c r="H258" i="14" s="1"/>
  <c r="G258" i="14"/>
  <c r="F258" i="14"/>
  <c r="E258" i="14"/>
  <c r="D258" i="14"/>
  <c r="C258" i="14"/>
  <c r="L257" i="14"/>
  <c r="K257" i="14"/>
  <c r="J257" i="14"/>
  <c r="I257" i="14"/>
  <c r="H257" i="14" s="1"/>
  <c r="G257" i="14"/>
  <c r="F257" i="14"/>
  <c r="E257" i="14"/>
  <c r="D257" i="14"/>
  <c r="C257" i="14"/>
  <c r="H256" i="14"/>
  <c r="C256" i="14"/>
  <c r="H255" i="14"/>
  <c r="C255" i="14"/>
  <c r="H254" i="14"/>
  <c r="C254" i="14"/>
  <c r="H253" i="14"/>
  <c r="C253" i="14"/>
  <c r="H252" i="14"/>
  <c r="C252" i="14"/>
  <c r="L251" i="14"/>
  <c r="K251" i="14"/>
  <c r="J251" i="14"/>
  <c r="I251" i="14"/>
  <c r="H251" i="14" s="1"/>
  <c r="G251" i="14"/>
  <c r="F251" i="14"/>
  <c r="E251" i="14"/>
  <c r="D251" i="14"/>
  <c r="C251" i="14"/>
  <c r="L250" i="14"/>
  <c r="K250" i="14"/>
  <c r="J250" i="14"/>
  <c r="I250" i="14"/>
  <c r="H250" i="14" s="1"/>
  <c r="G250" i="14"/>
  <c r="F250" i="14"/>
  <c r="E250" i="14"/>
  <c r="D250" i="14"/>
  <c r="C250" i="14"/>
  <c r="H249" i="14"/>
  <c r="C249" i="14"/>
  <c r="H248" i="14"/>
  <c r="C248" i="14"/>
  <c r="H247" i="14"/>
  <c r="C247" i="14"/>
  <c r="H246" i="14"/>
  <c r="C246" i="14"/>
  <c r="L245" i="14"/>
  <c r="K245" i="14"/>
  <c r="J245" i="14"/>
  <c r="I245" i="14"/>
  <c r="H245" i="14" s="1"/>
  <c r="G245" i="14"/>
  <c r="F245" i="14"/>
  <c r="E245" i="14"/>
  <c r="D245" i="14"/>
  <c r="C245" i="14"/>
  <c r="H244" i="14"/>
  <c r="C244" i="14"/>
  <c r="H243" i="14"/>
  <c r="C243" i="14"/>
  <c r="H242" i="14"/>
  <c r="C242" i="14"/>
  <c r="H241" i="14"/>
  <c r="C241" i="14"/>
  <c r="H240" i="14"/>
  <c r="C240" i="14"/>
  <c r="H239" i="14"/>
  <c r="C239" i="14"/>
  <c r="H238" i="14"/>
  <c r="C238" i="14"/>
  <c r="L237" i="14"/>
  <c r="K237" i="14"/>
  <c r="J237" i="14"/>
  <c r="I237" i="14"/>
  <c r="H237" i="14" s="1"/>
  <c r="G237" i="14"/>
  <c r="F237" i="14"/>
  <c r="E237" i="14"/>
  <c r="D237" i="14"/>
  <c r="C237" i="14"/>
  <c r="H236" i="14"/>
  <c r="C236" i="14"/>
  <c r="H235" i="14"/>
  <c r="C235" i="14"/>
  <c r="L234" i="14"/>
  <c r="K234" i="14"/>
  <c r="J234" i="14"/>
  <c r="I234" i="14"/>
  <c r="H234" i="14" s="1"/>
  <c r="G234" i="14"/>
  <c r="F234" i="14"/>
  <c r="E234" i="14"/>
  <c r="D234" i="14"/>
  <c r="C234" i="14"/>
  <c r="H233" i="14"/>
  <c r="C233" i="14"/>
  <c r="L232" i="14"/>
  <c r="K232" i="14"/>
  <c r="J232" i="14"/>
  <c r="I232" i="14"/>
  <c r="H232" i="14" s="1"/>
  <c r="G232" i="14"/>
  <c r="F232" i="14"/>
  <c r="E232" i="14"/>
  <c r="D232" i="14"/>
  <c r="C232" i="14"/>
  <c r="L231" i="14"/>
  <c r="K231" i="14"/>
  <c r="J231" i="14"/>
  <c r="I231" i="14"/>
  <c r="H231" i="14" s="1"/>
  <c r="G231" i="14"/>
  <c r="F231" i="14"/>
  <c r="E231" i="14"/>
  <c r="D231" i="14"/>
  <c r="C231" i="14" s="1"/>
  <c r="H230" i="14"/>
  <c r="C230" i="14"/>
  <c r="L229" i="14"/>
  <c r="K229" i="14"/>
  <c r="J229" i="14"/>
  <c r="I229" i="14"/>
  <c r="H229" i="14"/>
  <c r="G229" i="14"/>
  <c r="F229" i="14"/>
  <c r="E229" i="14"/>
  <c r="D229" i="14"/>
  <c r="C229" i="14" s="1"/>
  <c r="H228" i="14"/>
  <c r="C228" i="14"/>
  <c r="L227" i="14"/>
  <c r="K227" i="14"/>
  <c r="J227" i="14"/>
  <c r="I227" i="14"/>
  <c r="H227" i="14"/>
  <c r="G227" i="14"/>
  <c r="F227" i="14"/>
  <c r="E227" i="14"/>
  <c r="D227" i="14"/>
  <c r="C227" i="14" s="1"/>
  <c r="H226" i="14"/>
  <c r="C226" i="14"/>
  <c r="H225" i="14"/>
  <c r="C225" i="14"/>
  <c r="L224" i="14"/>
  <c r="K224" i="14"/>
  <c r="J224" i="14"/>
  <c r="I224" i="14"/>
  <c r="H224" i="14"/>
  <c r="G224" i="14"/>
  <c r="F224" i="14"/>
  <c r="E224" i="14"/>
  <c r="D224" i="14"/>
  <c r="C224" i="14" s="1"/>
  <c r="H223" i="14"/>
  <c r="C223" i="14"/>
  <c r="H222" i="14"/>
  <c r="C222" i="14"/>
  <c r="H221" i="14"/>
  <c r="C221" i="14"/>
  <c r="H220" i="14"/>
  <c r="C220" i="14"/>
  <c r="H219" i="14"/>
  <c r="C219" i="14"/>
  <c r="H218" i="14"/>
  <c r="C218" i="14"/>
  <c r="H217" i="14"/>
  <c r="C217" i="14"/>
  <c r="H216" i="14"/>
  <c r="C216" i="14"/>
  <c r="H215" i="14"/>
  <c r="C215" i="14"/>
  <c r="H214" i="14"/>
  <c r="C214" i="14"/>
  <c r="L213" i="14"/>
  <c r="K213" i="14"/>
  <c r="J213" i="14"/>
  <c r="I213" i="14"/>
  <c r="H213" i="14"/>
  <c r="G213" i="14"/>
  <c r="F213" i="14"/>
  <c r="E213" i="14"/>
  <c r="D213" i="14"/>
  <c r="C213" i="14" s="1"/>
  <c r="H212" i="14"/>
  <c r="C212" i="14"/>
  <c r="H211" i="14"/>
  <c r="C211" i="14"/>
  <c r="H210" i="14"/>
  <c r="C210" i="14"/>
  <c r="H209" i="14"/>
  <c r="C209" i="14"/>
  <c r="H208" i="14"/>
  <c r="C208" i="14"/>
  <c r="H207" i="14"/>
  <c r="C207" i="14"/>
  <c r="H206" i="14"/>
  <c r="C206" i="14"/>
  <c r="H205" i="14"/>
  <c r="C205" i="14"/>
  <c r="H204" i="14"/>
  <c r="C204" i="14"/>
  <c r="H203" i="14"/>
  <c r="C203" i="14"/>
  <c r="L202" i="14"/>
  <c r="K202" i="14"/>
  <c r="J202" i="14"/>
  <c r="I202" i="14"/>
  <c r="H202" i="14"/>
  <c r="G202" i="14"/>
  <c r="F202" i="14"/>
  <c r="E202" i="14"/>
  <c r="D202" i="14"/>
  <c r="C202" i="14" s="1"/>
  <c r="L201" i="14"/>
  <c r="K201" i="14"/>
  <c r="J201" i="14"/>
  <c r="I201" i="14"/>
  <c r="H201" i="14"/>
  <c r="G201" i="14"/>
  <c r="F201" i="14"/>
  <c r="E201" i="14"/>
  <c r="D201" i="14"/>
  <c r="C201" i="14" s="1"/>
  <c r="H200" i="14"/>
  <c r="C200" i="14"/>
  <c r="H199" i="14"/>
  <c r="C199" i="14"/>
  <c r="H198" i="14"/>
  <c r="C198" i="14"/>
  <c r="H197" i="14"/>
  <c r="C197" i="14"/>
  <c r="H196" i="14"/>
  <c r="C196" i="14"/>
  <c r="L195" i="14"/>
  <c r="K195" i="14"/>
  <c r="J195" i="14"/>
  <c r="I195" i="14"/>
  <c r="H195" i="14" s="1"/>
  <c r="G195" i="14"/>
  <c r="F195" i="14"/>
  <c r="E195" i="14"/>
  <c r="D195" i="14"/>
  <c r="C195" i="14" s="1"/>
  <c r="H194" i="14"/>
  <c r="C194" i="14"/>
  <c r="L193" i="14"/>
  <c r="K193" i="14"/>
  <c r="J193" i="14"/>
  <c r="I193" i="14"/>
  <c r="H193" i="14"/>
  <c r="G193" i="14"/>
  <c r="F193" i="14"/>
  <c r="E193" i="14"/>
  <c r="D193" i="14"/>
  <c r="C193" i="14" s="1"/>
  <c r="L192" i="14"/>
  <c r="K192" i="14"/>
  <c r="J192" i="14"/>
  <c r="I192" i="14"/>
  <c r="H192" i="14"/>
  <c r="G192" i="14"/>
  <c r="F192" i="14"/>
  <c r="E192" i="14"/>
  <c r="D192" i="14"/>
  <c r="C192" i="14"/>
  <c r="L191" i="14"/>
  <c r="K191" i="14"/>
  <c r="J191" i="14"/>
  <c r="I191" i="14"/>
  <c r="H191" i="14"/>
  <c r="G191" i="14"/>
  <c r="F191" i="14"/>
  <c r="E191" i="14"/>
  <c r="D191" i="14"/>
  <c r="C191" i="14"/>
  <c r="H190" i="14"/>
  <c r="C190" i="14"/>
  <c r="L189" i="14"/>
  <c r="K189" i="14"/>
  <c r="J189" i="14"/>
  <c r="I189" i="14"/>
  <c r="H189" i="14" s="1"/>
  <c r="G189" i="14"/>
  <c r="F189" i="14"/>
  <c r="E189" i="14"/>
  <c r="D189" i="14"/>
  <c r="C189" i="14"/>
  <c r="L188" i="14"/>
  <c r="K188" i="14"/>
  <c r="J188" i="14"/>
  <c r="I188" i="14"/>
  <c r="H188" i="14" s="1"/>
  <c r="G188" i="14"/>
  <c r="F188" i="14"/>
  <c r="E188" i="14"/>
  <c r="D188" i="14"/>
  <c r="C188" i="14"/>
  <c r="H187" i="14"/>
  <c r="C187" i="14"/>
  <c r="H186" i="14"/>
  <c r="C186" i="14"/>
  <c r="L185" i="14"/>
  <c r="K185" i="14"/>
  <c r="J185" i="14"/>
  <c r="I185" i="14"/>
  <c r="H185" i="14" s="1"/>
  <c r="G185" i="14"/>
  <c r="F185" i="14"/>
  <c r="E185" i="14"/>
  <c r="D185" i="14"/>
  <c r="C185" i="14"/>
  <c r="L184" i="14"/>
  <c r="K184" i="14"/>
  <c r="J184" i="14"/>
  <c r="I184" i="14"/>
  <c r="H184" i="14" s="1"/>
  <c r="G184" i="14"/>
  <c r="F184" i="14"/>
  <c r="E184" i="14"/>
  <c r="D184" i="14"/>
  <c r="C184" i="14"/>
  <c r="H183" i="14"/>
  <c r="C183" i="14"/>
  <c r="H182" i="14"/>
  <c r="C182" i="14"/>
  <c r="L181" i="14"/>
  <c r="K181" i="14"/>
  <c r="J181" i="14"/>
  <c r="I181" i="14"/>
  <c r="H181" i="14" s="1"/>
  <c r="G181" i="14"/>
  <c r="F181" i="14"/>
  <c r="E181" i="14"/>
  <c r="D181" i="14"/>
  <c r="C181" i="14"/>
  <c r="H180" i="14"/>
  <c r="C180" i="14"/>
  <c r="H179" i="14"/>
  <c r="C179" i="14"/>
  <c r="H178" i="14"/>
  <c r="C178" i="14"/>
  <c r="H177" i="14"/>
  <c r="C177" i="14"/>
  <c r="L176" i="14"/>
  <c r="K176" i="14"/>
  <c r="J176" i="14"/>
  <c r="I176" i="14"/>
  <c r="H176" i="14" s="1"/>
  <c r="G176" i="14"/>
  <c r="F176" i="14"/>
  <c r="E176" i="14"/>
  <c r="D176" i="14"/>
  <c r="C176" i="14"/>
  <c r="H175" i="14"/>
  <c r="C175" i="14"/>
  <c r="H174" i="14"/>
  <c r="C174" i="14"/>
  <c r="H173" i="14"/>
  <c r="C173" i="14"/>
  <c r="L172" i="14"/>
  <c r="K172" i="14"/>
  <c r="J172" i="14"/>
  <c r="I172" i="14"/>
  <c r="H172" i="14" s="1"/>
  <c r="G172" i="14"/>
  <c r="F172" i="14"/>
  <c r="E172" i="14"/>
  <c r="D172" i="14"/>
  <c r="C172" i="14"/>
  <c r="L171" i="14"/>
  <c r="K171" i="14"/>
  <c r="J171" i="14"/>
  <c r="I171" i="14"/>
  <c r="H171" i="14" s="1"/>
  <c r="G171" i="14"/>
  <c r="F171" i="14"/>
  <c r="E171" i="14"/>
  <c r="D171" i="14"/>
  <c r="C171" i="14"/>
  <c r="L170" i="14"/>
  <c r="K170" i="14"/>
  <c r="J170" i="14"/>
  <c r="I170" i="14"/>
  <c r="H170" i="14" s="1"/>
  <c r="G170" i="14"/>
  <c r="F170" i="14"/>
  <c r="E170" i="14"/>
  <c r="D170" i="14"/>
  <c r="C170" i="14"/>
  <c r="H169" i="14"/>
  <c r="C169" i="14"/>
  <c r="H168" i="14"/>
  <c r="C168" i="14"/>
  <c r="H167" i="14"/>
  <c r="C167" i="14"/>
  <c r="H166" i="14"/>
  <c r="C166" i="14"/>
  <c r="H165" i="14"/>
  <c r="C165" i="14"/>
  <c r="H164" i="14"/>
  <c r="C164" i="14"/>
  <c r="L163" i="14"/>
  <c r="K163" i="14"/>
  <c r="J163" i="14"/>
  <c r="I163" i="14"/>
  <c r="H163" i="14" s="1"/>
  <c r="G163" i="14"/>
  <c r="F163" i="14"/>
  <c r="E163" i="14"/>
  <c r="D163" i="14"/>
  <c r="C163" i="14"/>
  <c r="L162" i="14"/>
  <c r="K162" i="14"/>
  <c r="J162" i="14"/>
  <c r="I162" i="14"/>
  <c r="H162" i="14" s="1"/>
  <c r="G162" i="14"/>
  <c r="F162" i="14"/>
  <c r="E162" i="14"/>
  <c r="D162" i="14"/>
  <c r="C162" i="14"/>
  <c r="H161" i="14"/>
  <c r="C161" i="14"/>
  <c r="H160" i="14"/>
  <c r="C160" i="14"/>
  <c r="H159" i="14"/>
  <c r="C159" i="14"/>
  <c r="H158" i="14"/>
  <c r="C158" i="14"/>
  <c r="L157" i="14"/>
  <c r="K157" i="14"/>
  <c r="J157" i="14"/>
  <c r="I157" i="14"/>
  <c r="H157" i="14" s="1"/>
  <c r="G157" i="14"/>
  <c r="F157" i="14"/>
  <c r="E157" i="14"/>
  <c r="D157" i="14"/>
  <c r="C157" i="14"/>
  <c r="H156" i="14"/>
  <c r="C156" i="14"/>
  <c r="H155" i="14"/>
  <c r="C155" i="14"/>
  <c r="H154" i="14"/>
  <c r="C154" i="14"/>
  <c r="H153" i="14"/>
  <c r="C153" i="14"/>
  <c r="H152" i="14"/>
  <c r="C152" i="14"/>
  <c r="H151" i="14"/>
  <c r="C151" i="14"/>
  <c r="H150" i="14"/>
  <c r="C150" i="14"/>
  <c r="H149" i="14"/>
  <c r="C149" i="14"/>
  <c r="L148" i="14"/>
  <c r="K148" i="14"/>
  <c r="J148" i="14"/>
  <c r="I148" i="14"/>
  <c r="H148" i="14" s="1"/>
  <c r="G148" i="14"/>
  <c r="F148" i="14"/>
  <c r="E148" i="14"/>
  <c r="D148" i="14"/>
  <c r="C148" i="14"/>
  <c r="H147" i="14"/>
  <c r="C147" i="14"/>
  <c r="H146" i="14"/>
  <c r="C146" i="14"/>
  <c r="H145" i="14"/>
  <c r="C145" i="14"/>
  <c r="H144" i="14"/>
  <c r="C144" i="14"/>
  <c r="H143" i="14"/>
  <c r="C143" i="14"/>
  <c r="H142" i="14"/>
  <c r="C142" i="14"/>
  <c r="L141" i="14"/>
  <c r="K141" i="14"/>
  <c r="J141" i="14"/>
  <c r="I141" i="14"/>
  <c r="H141" i="14" s="1"/>
  <c r="G141" i="14"/>
  <c r="F141" i="14"/>
  <c r="E141" i="14"/>
  <c r="D141" i="14"/>
  <c r="C141" i="14"/>
  <c r="H140" i="14"/>
  <c r="C140" i="14"/>
  <c r="H139" i="14"/>
  <c r="C139" i="14"/>
  <c r="L138" i="14"/>
  <c r="K138" i="14"/>
  <c r="J138" i="14"/>
  <c r="I138" i="14"/>
  <c r="H138" i="14" s="1"/>
  <c r="G138" i="14"/>
  <c r="F138" i="14"/>
  <c r="E138" i="14"/>
  <c r="D138" i="14"/>
  <c r="C138" i="14"/>
  <c r="H137" i="14"/>
  <c r="C137" i="14"/>
  <c r="H136" i="14"/>
  <c r="C136" i="14"/>
  <c r="H135" i="14"/>
  <c r="C135" i="14"/>
  <c r="H134" i="14"/>
  <c r="C134" i="14"/>
  <c r="L133" i="14"/>
  <c r="K133" i="14"/>
  <c r="J133" i="14"/>
  <c r="I133" i="14"/>
  <c r="H133" i="14" s="1"/>
  <c r="G133" i="14"/>
  <c r="F133" i="14"/>
  <c r="E133" i="14"/>
  <c r="D133" i="14"/>
  <c r="C133" i="14"/>
  <c r="H132" i="14"/>
  <c r="C132" i="14"/>
  <c r="H131" i="14"/>
  <c r="C131" i="14"/>
  <c r="H130" i="14"/>
  <c r="C130" i="14"/>
  <c r="L129" i="14"/>
  <c r="K129" i="14"/>
  <c r="J129" i="14"/>
  <c r="I129" i="14"/>
  <c r="H129" i="14" s="1"/>
  <c r="G129" i="14"/>
  <c r="F129" i="14"/>
  <c r="E129" i="14"/>
  <c r="D129" i="14"/>
  <c r="C129" i="14"/>
  <c r="L128" i="14"/>
  <c r="K128" i="14"/>
  <c r="J128" i="14"/>
  <c r="I128" i="14"/>
  <c r="H128" i="14" s="1"/>
  <c r="G128" i="14"/>
  <c r="F128" i="14"/>
  <c r="E128" i="14"/>
  <c r="D128" i="14"/>
  <c r="C128" i="14" s="1"/>
  <c r="H127" i="14"/>
  <c r="C127" i="14"/>
  <c r="L126" i="14"/>
  <c r="K126" i="14"/>
  <c r="J126" i="14"/>
  <c r="I126" i="14"/>
  <c r="H126" i="14"/>
  <c r="G126" i="14"/>
  <c r="F126" i="14"/>
  <c r="E126" i="14"/>
  <c r="D126" i="14"/>
  <c r="C126" i="14"/>
  <c r="H125" i="14"/>
  <c r="C125" i="14"/>
  <c r="H124" i="14"/>
  <c r="C124" i="14"/>
  <c r="H123" i="14"/>
  <c r="C123" i="14"/>
  <c r="H122" i="14"/>
  <c r="C122" i="14"/>
  <c r="H121" i="14"/>
  <c r="C121" i="14"/>
  <c r="L120" i="14"/>
  <c r="K120" i="14"/>
  <c r="J120" i="14"/>
  <c r="I120" i="14"/>
  <c r="H120" i="14"/>
  <c r="G120" i="14"/>
  <c r="F120" i="14"/>
  <c r="E120" i="14"/>
  <c r="D120" i="14"/>
  <c r="C120" i="14" s="1"/>
  <c r="H119" i="14"/>
  <c r="C119" i="14"/>
  <c r="H118" i="14"/>
  <c r="C118" i="14"/>
  <c r="H117" i="14"/>
  <c r="C117" i="14"/>
  <c r="H116" i="14"/>
  <c r="C116" i="14"/>
  <c r="H115" i="14"/>
  <c r="C115" i="14"/>
  <c r="L114" i="14"/>
  <c r="K114" i="14"/>
  <c r="J114" i="14"/>
  <c r="I114" i="14"/>
  <c r="H114" i="14" s="1"/>
  <c r="G114" i="14"/>
  <c r="F114" i="14"/>
  <c r="E114" i="14"/>
  <c r="D114" i="14"/>
  <c r="C114" i="14"/>
  <c r="H113" i="14"/>
  <c r="C113" i="14"/>
  <c r="H112" i="14"/>
  <c r="C112" i="14"/>
  <c r="H111" i="14"/>
  <c r="C111" i="14"/>
  <c r="L110" i="14"/>
  <c r="K110" i="14"/>
  <c r="J110" i="14"/>
  <c r="I110" i="14"/>
  <c r="H110" i="14" s="1"/>
  <c r="G110" i="14"/>
  <c r="F110" i="14"/>
  <c r="E110" i="14"/>
  <c r="D110" i="14"/>
  <c r="C110" i="14"/>
  <c r="H109" i="14"/>
  <c r="C109" i="14"/>
  <c r="H108" i="14"/>
  <c r="C108" i="14"/>
  <c r="H107" i="14"/>
  <c r="C107" i="14"/>
  <c r="H106" i="14"/>
  <c r="C106" i="14"/>
  <c r="H105" i="14"/>
  <c r="C105" i="14"/>
  <c r="H104" i="14"/>
  <c r="C104" i="14"/>
  <c r="H103" i="14"/>
  <c r="C103" i="14"/>
  <c r="H102" i="14"/>
  <c r="C102" i="14"/>
  <c r="L101" i="14"/>
  <c r="K101" i="14"/>
  <c r="J101" i="14"/>
  <c r="I101" i="14"/>
  <c r="H101" i="14" s="1"/>
  <c r="G101" i="14"/>
  <c r="F101" i="14"/>
  <c r="E101" i="14"/>
  <c r="D101" i="14"/>
  <c r="C101" i="14"/>
  <c r="H100" i="14"/>
  <c r="C100" i="14"/>
  <c r="H99" i="14"/>
  <c r="C99" i="14"/>
  <c r="H98" i="14"/>
  <c r="C98" i="14"/>
  <c r="H97" i="14"/>
  <c r="C97" i="14"/>
  <c r="H96" i="14"/>
  <c r="C96" i="14"/>
  <c r="H95" i="14"/>
  <c r="C95" i="14"/>
  <c r="H94" i="14"/>
  <c r="C94" i="14"/>
  <c r="L93" i="14"/>
  <c r="K93" i="14"/>
  <c r="J93" i="14"/>
  <c r="I93" i="14"/>
  <c r="H93" i="14" s="1"/>
  <c r="G93" i="14"/>
  <c r="F93" i="14"/>
  <c r="E93" i="14"/>
  <c r="D93" i="14"/>
  <c r="C93" i="14"/>
  <c r="H92" i="14"/>
  <c r="C92" i="14"/>
  <c r="H91" i="14"/>
  <c r="C91" i="14"/>
  <c r="H90" i="14"/>
  <c r="C90" i="14"/>
  <c r="H89" i="14"/>
  <c r="C89" i="14"/>
  <c r="H88" i="14"/>
  <c r="C88" i="14"/>
  <c r="L87" i="14"/>
  <c r="K87" i="14"/>
  <c r="J87" i="14"/>
  <c r="I87" i="14"/>
  <c r="H87" i="14" s="1"/>
  <c r="G87" i="14"/>
  <c r="F87" i="14"/>
  <c r="E87" i="14"/>
  <c r="D87" i="14"/>
  <c r="C87" i="14"/>
  <c r="H86" i="14"/>
  <c r="C86" i="14"/>
  <c r="H85" i="14"/>
  <c r="C85" i="14"/>
  <c r="H84" i="14"/>
  <c r="C84" i="14"/>
  <c r="H83" i="14"/>
  <c r="C83" i="14"/>
  <c r="L82" i="14"/>
  <c r="K82" i="14"/>
  <c r="J82" i="14"/>
  <c r="I82" i="14"/>
  <c r="H82" i="14" s="1"/>
  <c r="G82" i="14"/>
  <c r="F82" i="14"/>
  <c r="E82" i="14"/>
  <c r="D82" i="14"/>
  <c r="C82" i="14"/>
  <c r="L81" i="14"/>
  <c r="K81" i="14"/>
  <c r="J81" i="14"/>
  <c r="I81" i="14"/>
  <c r="H81" i="14" s="1"/>
  <c r="G81" i="14"/>
  <c r="F81" i="14"/>
  <c r="E81" i="14"/>
  <c r="D81" i="14"/>
  <c r="C81" i="14"/>
  <c r="H80" i="14"/>
  <c r="C80" i="14"/>
  <c r="H79" i="14"/>
  <c r="C79" i="14"/>
  <c r="L78" i="14"/>
  <c r="K78" i="14"/>
  <c r="J78" i="14"/>
  <c r="I78" i="14"/>
  <c r="H78" i="14" s="1"/>
  <c r="G78" i="14"/>
  <c r="F78" i="14"/>
  <c r="E78" i="14"/>
  <c r="D78" i="14"/>
  <c r="C78" i="14"/>
  <c r="H77" i="14"/>
  <c r="C77" i="14"/>
  <c r="H76" i="14"/>
  <c r="C76" i="14"/>
  <c r="L75" i="14"/>
  <c r="K75" i="14"/>
  <c r="J75" i="14"/>
  <c r="I75" i="14"/>
  <c r="H75" i="14" s="1"/>
  <c r="G75" i="14"/>
  <c r="F75" i="14"/>
  <c r="E75" i="14"/>
  <c r="D75" i="14"/>
  <c r="C75" i="14"/>
  <c r="L74" i="14"/>
  <c r="K74" i="14"/>
  <c r="J74" i="14"/>
  <c r="I74" i="14"/>
  <c r="H74" i="14" s="1"/>
  <c r="G74" i="14"/>
  <c r="F74" i="14"/>
  <c r="E74" i="14"/>
  <c r="D74" i="14"/>
  <c r="C74" i="14"/>
  <c r="L73" i="14"/>
  <c r="K73" i="14"/>
  <c r="J73" i="14"/>
  <c r="I73" i="14"/>
  <c r="H73" i="14" s="1"/>
  <c r="G73" i="14"/>
  <c r="F73" i="14"/>
  <c r="E73" i="14"/>
  <c r="D73" i="14"/>
  <c r="C73" i="14"/>
  <c r="H72" i="14"/>
  <c r="C72" i="14"/>
  <c r="H71" i="14"/>
  <c r="C71" i="14"/>
  <c r="H70" i="14"/>
  <c r="C70" i="14"/>
  <c r="H69" i="14"/>
  <c r="C69" i="14"/>
  <c r="L68" i="14"/>
  <c r="K68" i="14"/>
  <c r="J68" i="14"/>
  <c r="I68" i="14"/>
  <c r="H68" i="14" s="1"/>
  <c r="G68" i="14"/>
  <c r="F68" i="14"/>
  <c r="E68" i="14"/>
  <c r="D68" i="14"/>
  <c r="C68" i="14"/>
  <c r="H67" i="14"/>
  <c r="C67" i="14"/>
  <c r="L66" i="14"/>
  <c r="K66" i="14"/>
  <c r="J66" i="14"/>
  <c r="I66" i="14"/>
  <c r="H66" i="14" s="1"/>
  <c r="G66" i="14"/>
  <c r="F66" i="14"/>
  <c r="E66" i="14"/>
  <c r="D66" i="14"/>
  <c r="C66" i="14"/>
  <c r="H65" i="14"/>
  <c r="C65" i="14"/>
  <c r="H64" i="14"/>
  <c r="C64" i="14"/>
  <c r="H63" i="14"/>
  <c r="C63" i="14"/>
  <c r="H62" i="14"/>
  <c r="C62" i="14"/>
  <c r="H61" i="14"/>
  <c r="C61" i="14"/>
  <c r="H60" i="14"/>
  <c r="C60" i="14"/>
  <c r="H59" i="14"/>
  <c r="C59" i="14"/>
  <c r="H58" i="14"/>
  <c r="C58" i="14"/>
  <c r="L57" i="14"/>
  <c r="K57" i="14"/>
  <c r="J57" i="14"/>
  <c r="I57" i="14"/>
  <c r="H57" i="14" s="1"/>
  <c r="G57" i="14"/>
  <c r="F57" i="14"/>
  <c r="E57" i="14"/>
  <c r="D57" i="14"/>
  <c r="C57" i="14"/>
  <c r="H56" i="14"/>
  <c r="C56" i="14"/>
  <c r="H55" i="14"/>
  <c r="C55" i="14"/>
  <c r="L54" i="14"/>
  <c r="K54" i="14"/>
  <c r="J54" i="14"/>
  <c r="I54" i="14"/>
  <c r="H54" i="14" s="1"/>
  <c r="G54" i="14"/>
  <c r="F54" i="14"/>
  <c r="E54" i="14"/>
  <c r="D54" i="14"/>
  <c r="C54" i="14"/>
  <c r="L53" i="14"/>
  <c r="K53" i="14"/>
  <c r="J53" i="14"/>
  <c r="I53" i="14"/>
  <c r="H53" i="14" s="1"/>
  <c r="G53" i="14"/>
  <c r="F53" i="14"/>
  <c r="E53" i="14"/>
  <c r="D53" i="14"/>
  <c r="C53" i="14"/>
  <c r="L52" i="14"/>
  <c r="K52" i="14"/>
  <c r="J52" i="14"/>
  <c r="I52" i="14"/>
  <c r="H52" i="14" s="1"/>
  <c r="G52" i="14"/>
  <c r="F52" i="14"/>
  <c r="E52" i="14"/>
  <c r="D52" i="14"/>
  <c r="C52" i="14"/>
  <c r="L51" i="14"/>
  <c r="K51" i="14"/>
  <c r="J51" i="14"/>
  <c r="I51" i="14"/>
  <c r="H51" i="14" s="1"/>
  <c r="G51" i="14"/>
  <c r="F51" i="14"/>
  <c r="E51" i="14"/>
  <c r="D51" i="14"/>
  <c r="C51" i="14"/>
  <c r="L50" i="14"/>
  <c r="K50" i="14"/>
  <c r="J50" i="14"/>
  <c r="J300" i="14" s="1"/>
  <c r="I50" i="14"/>
  <c r="H50" i="14" s="1"/>
  <c r="G50" i="14"/>
  <c r="F50" i="14"/>
  <c r="E50" i="14"/>
  <c r="E300" i="14" s="1"/>
  <c r="D50" i="14"/>
  <c r="D300" i="14" s="1"/>
  <c r="C50" i="14"/>
  <c r="L49" i="14"/>
  <c r="K49" i="14"/>
  <c r="J49" i="14"/>
  <c r="I49" i="14"/>
  <c r="H49" i="14" s="1"/>
  <c r="G49" i="14"/>
  <c r="F49" i="14"/>
  <c r="E49" i="14"/>
  <c r="D49" i="14"/>
  <c r="C49" i="14"/>
  <c r="H46" i="14"/>
  <c r="C46" i="14"/>
  <c r="H45" i="14"/>
  <c r="C45" i="14"/>
  <c r="L44" i="14"/>
  <c r="L300" i="14" s="1"/>
  <c r="G44" i="14"/>
  <c r="G300" i="14" s="1"/>
  <c r="C44" i="14"/>
  <c r="H43" i="14"/>
  <c r="C43" i="14"/>
  <c r="I42" i="14"/>
  <c r="H42" i="14"/>
  <c r="D42" i="14"/>
  <c r="C42" i="14"/>
  <c r="H41" i="14"/>
  <c r="C41" i="14"/>
  <c r="H40" i="14"/>
  <c r="C40" i="14"/>
  <c r="H39" i="14"/>
  <c r="C39" i="14"/>
  <c r="H38" i="14"/>
  <c r="C38" i="14"/>
  <c r="K37" i="14"/>
  <c r="H37" i="14"/>
  <c r="F37" i="14"/>
  <c r="C37" i="14"/>
  <c r="H36" i="14"/>
  <c r="C36" i="14"/>
  <c r="H35" i="14"/>
  <c r="C35" i="14"/>
  <c r="K34" i="14"/>
  <c r="H34" i="14"/>
  <c r="F34" i="14"/>
  <c r="C34" i="14"/>
  <c r="H33" i="14"/>
  <c r="C33" i="14"/>
  <c r="K32" i="14"/>
  <c r="H32" i="14"/>
  <c r="F32" i="14"/>
  <c r="C32" i="14"/>
  <c r="H31" i="14"/>
  <c r="C31" i="14"/>
  <c r="H30" i="14"/>
  <c r="C30" i="14"/>
  <c r="H29" i="14"/>
  <c r="C29" i="14"/>
  <c r="K28" i="14"/>
  <c r="H28" i="14"/>
  <c r="F28" i="14"/>
  <c r="C28" i="14"/>
  <c r="K27" i="14"/>
  <c r="K300" i="14" s="1"/>
  <c r="H27" i="14"/>
  <c r="F27" i="14"/>
  <c r="F300" i="14" s="1"/>
  <c r="H26" i="14"/>
  <c r="C26" i="14"/>
  <c r="J25" i="14"/>
  <c r="I25" i="14"/>
  <c r="H25" i="14"/>
  <c r="C25" i="14"/>
  <c r="H24" i="14"/>
  <c r="C24" i="14"/>
  <c r="H23" i="14"/>
  <c r="C23" i="14"/>
  <c r="L22" i="14"/>
  <c r="L303" i="14" s="1"/>
  <c r="L302" i="14" s="1"/>
  <c r="K22" i="14"/>
  <c r="K303" i="14" s="1"/>
  <c r="K302" i="14" s="1"/>
  <c r="J22" i="14"/>
  <c r="J303" i="14" s="1"/>
  <c r="J302" i="14" s="1"/>
  <c r="I22" i="14"/>
  <c r="I303" i="14" s="1"/>
  <c r="I302" i="14" s="1"/>
  <c r="H22" i="14"/>
  <c r="H303" i="14" s="1"/>
  <c r="H302" i="14" s="1"/>
  <c r="G22" i="14"/>
  <c r="G303" i="14" s="1"/>
  <c r="G302" i="14" s="1"/>
  <c r="F22" i="14"/>
  <c r="F303" i="14" s="1"/>
  <c r="F302" i="14" s="1"/>
  <c r="E22" i="14"/>
  <c r="E303" i="14" s="1"/>
  <c r="E302" i="14" s="1"/>
  <c r="D22" i="14"/>
  <c r="D303" i="14" s="1"/>
  <c r="D302" i="14" s="1"/>
  <c r="L21" i="14"/>
  <c r="K21" i="14"/>
  <c r="J21" i="14"/>
  <c r="I21" i="14"/>
  <c r="H21" i="14" s="1"/>
  <c r="G21" i="14"/>
  <c r="F21" i="14"/>
  <c r="E21" i="14"/>
  <c r="D21" i="14"/>
  <c r="C21" i="14"/>
  <c r="H315" i="13"/>
  <c r="C315" i="13"/>
  <c r="H313" i="13"/>
  <c r="C313" i="13"/>
  <c r="H311" i="13"/>
  <c r="C311" i="13"/>
  <c r="H310" i="13"/>
  <c r="C310" i="13"/>
  <c r="H309" i="13"/>
  <c r="C309" i="13"/>
  <c r="H308" i="13"/>
  <c r="C308" i="13"/>
  <c r="H307" i="13"/>
  <c r="C307" i="13"/>
  <c r="H306" i="13"/>
  <c r="C306" i="13"/>
  <c r="L305" i="13"/>
  <c r="K305" i="13"/>
  <c r="J305" i="13"/>
  <c r="I305" i="13"/>
  <c r="H305" i="13"/>
  <c r="G305" i="13"/>
  <c r="F305" i="13"/>
  <c r="E305" i="13"/>
  <c r="D305" i="13"/>
  <c r="C305" i="13"/>
  <c r="H297" i="13"/>
  <c r="C297" i="13"/>
  <c r="H296" i="13"/>
  <c r="C296" i="13"/>
  <c r="L295" i="13"/>
  <c r="L298" i="13" s="1"/>
  <c r="K295" i="13"/>
  <c r="J295" i="13"/>
  <c r="J298" i="13" s="1"/>
  <c r="I295" i="13"/>
  <c r="H295" i="13" s="1"/>
  <c r="G295" i="13"/>
  <c r="F295" i="13"/>
  <c r="F298" i="13" s="1"/>
  <c r="E295" i="13"/>
  <c r="D295" i="13"/>
  <c r="D298" i="13" s="1"/>
  <c r="C295" i="13"/>
  <c r="H294" i="13"/>
  <c r="C294" i="13"/>
  <c r="H293" i="13"/>
  <c r="C293" i="13"/>
  <c r="H292" i="13"/>
  <c r="C292" i="13"/>
  <c r="H291" i="13"/>
  <c r="C291" i="13"/>
  <c r="L290" i="13"/>
  <c r="K290" i="13"/>
  <c r="J290" i="13"/>
  <c r="I290" i="13"/>
  <c r="H290" i="13" s="1"/>
  <c r="G290" i="13"/>
  <c r="F290" i="13"/>
  <c r="E290" i="13"/>
  <c r="D290" i="13"/>
  <c r="C290" i="13"/>
  <c r="H289" i="13"/>
  <c r="C289" i="13"/>
  <c r="H288" i="13"/>
  <c r="C288" i="13"/>
  <c r="H287" i="13"/>
  <c r="C287" i="13"/>
  <c r="L286" i="13"/>
  <c r="K286" i="13"/>
  <c r="J286" i="13"/>
  <c r="I286" i="13"/>
  <c r="H286" i="13" s="1"/>
  <c r="G286" i="13"/>
  <c r="F286" i="13"/>
  <c r="E286" i="13"/>
  <c r="D286" i="13"/>
  <c r="C286" i="13"/>
  <c r="H285" i="13"/>
  <c r="C285" i="13"/>
  <c r="L284" i="13"/>
  <c r="K284" i="13"/>
  <c r="J284" i="13"/>
  <c r="I284" i="13"/>
  <c r="H284" i="13" s="1"/>
  <c r="G284" i="13"/>
  <c r="F284" i="13"/>
  <c r="E284" i="13"/>
  <c r="D284" i="13"/>
  <c r="C284" i="13"/>
  <c r="L283" i="13"/>
  <c r="K283" i="13"/>
  <c r="J283" i="13"/>
  <c r="I283" i="13"/>
  <c r="H283" i="13" s="1"/>
  <c r="G283" i="13"/>
  <c r="F283" i="13"/>
  <c r="E283" i="13"/>
  <c r="D283" i="13"/>
  <c r="C283" i="13"/>
  <c r="H282" i="13"/>
  <c r="C282" i="13"/>
  <c r="H281" i="13"/>
  <c r="C281" i="13"/>
  <c r="H280" i="13"/>
  <c r="C280" i="13"/>
  <c r="L279" i="13"/>
  <c r="K279" i="13"/>
  <c r="J279" i="13"/>
  <c r="I279" i="13"/>
  <c r="H279" i="13" s="1"/>
  <c r="G279" i="13"/>
  <c r="F279" i="13"/>
  <c r="E279" i="13"/>
  <c r="D279" i="13"/>
  <c r="C279" i="13"/>
  <c r="H278" i="13"/>
  <c r="C278" i="13"/>
  <c r="H277" i="13"/>
  <c r="C277" i="13"/>
  <c r="H276" i="13"/>
  <c r="C276" i="13"/>
  <c r="L275" i="13"/>
  <c r="K275" i="13"/>
  <c r="J275" i="13"/>
  <c r="I275" i="13"/>
  <c r="H275" i="13" s="1"/>
  <c r="G275" i="13"/>
  <c r="F275" i="13"/>
  <c r="E275" i="13"/>
  <c r="D275" i="13"/>
  <c r="C275" i="13"/>
  <c r="L274" i="13"/>
  <c r="K274" i="13"/>
  <c r="J274" i="13"/>
  <c r="I274" i="13"/>
  <c r="H274" i="13" s="1"/>
  <c r="G274" i="13"/>
  <c r="F274" i="13"/>
  <c r="E274" i="13"/>
  <c r="D274" i="13"/>
  <c r="C274" i="13"/>
  <c r="H273" i="13"/>
  <c r="C273" i="13"/>
  <c r="H272" i="13"/>
  <c r="C272" i="13"/>
  <c r="H271" i="13"/>
  <c r="C271" i="13"/>
  <c r="L270" i="13"/>
  <c r="K270" i="13"/>
  <c r="J270" i="13"/>
  <c r="I270" i="13"/>
  <c r="H270" i="13" s="1"/>
  <c r="G270" i="13"/>
  <c r="F270" i="13"/>
  <c r="E270" i="13"/>
  <c r="D270" i="13"/>
  <c r="C270" i="13"/>
  <c r="H269" i="13"/>
  <c r="C269" i="13"/>
  <c r="H268" i="13"/>
  <c r="C268" i="13"/>
  <c r="L267" i="13"/>
  <c r="K267" i="13"/>
  <c r="J267" i="13"/>
  <c r="I267" i="13"/>
  <c r="H267" i="13" s="1"/>
  <c r="G267" i="13"/>
  <c r="F267" i="13"/>
  <c r="E267" i="13"/>
  <c r="D267" i="13"/>
  <c r="C267" i="13"/>
  <c r="L266" i="13"/>
  <c r="K266" i="13"/>
  <c r="J266" i="13"/>
  <c r="I266" i="13"/>
  <c r="H266" i="13" s="1"/>
  <c r="G266" i="13"/>
  <c r="F266" i="13"/>
  <c r="E266" i="13"/>
  <c r="D266" i="13"/>
  <c r="C266" i="13"/>
  <c r="H265" i="13"/>
  <c r="C265" i="13"/>
  <c r="H264" i="13"/>
  <c r="C264" i="13"/>
  <c r="H263" i="13"/>
  <c r="C263" i="13"/>
  <c r="L262" i="13"/>
  <c r="K262" i="13"/>
  <c r="J262" i="13"/>
  <c r="I262" i="13"/>
  <c r="H262" i="13" s="1"/>
  <c r="G262" i="13"/>
  <c r="F262" i="13"/>
  <c r="E262" i="13"/>
  <c r="D262" i="13"/>
  <c r="C262" i="13"/>
  <c r="H261" i="13"/>
  <c r="C261" i="13"/>
  <c r="H260" i="13"/>
  <c r="C260" i="13"/>
  <c r="H259" i="13"/>
  <c r="C259" i="13"/>
  <c r="L258" i="13"/>
  <c r="K258" i="13"/>
  <c r="J258" i="13"/>
  <c r="I258" i="13"/>
  <c r="H258" i="13" s="1"/>
  <c r="G258" i="13"/>
  <c r="F258" i="13"/>
  <c r="E258" i="13"/>
  <c r="D258" i="13"/>
  <c r="C258" i="13"/>
  <c r="L257" i="13"/>
  <c r="K257" i="13"/>
  <c r="J257" i="13"/>
  <c r="I257" i="13"/>
  <c r="H257" i="13" s="1"/>
  <c r="G257" i="13"/>
  <c r="F257" i="13"/>
  <c r="E257" i="13"/>
  <c r="D257" i="13"/>
  <c r="C257" i="13"/>
  <c r="H256" i="13"/>
  <c r="C256" i="13"/>
  <c r="H255" i="13"/>
  <c r="C255" i="13"/>
  <c r="H254" i="13"/>
  <c r="C254" i="13"/>
  <c r="H253" i="13"/>
  <c r="C253" i="13"/>
  <c r="H252" i="13"/>
  <c r="C252" i="13"/>
  <c r="L251" i="13"/>
  <c r="K251" i="13"/>
  <c r="J251" i="13"/>
  <c r="I251" i="13"/>
  <c r="H251" i="13" s="1"/>
  <c r="G251" i="13"/>
  <c r="F251" i="13"/>
  <c r="E251" i="13"/>
  <c r="D251" i="13"/>
  <c r="C251" i="13"/>
  <c r="L250" i="13"/>
  <c r="K250" i="13"/>
  <c r="J250" i="13"/>
  <c r="I250" i="13"/>
  <c r="H250" i="13" s="1"/>
  <c r="G250" i="13"/>
  <c r="F250" i="13"/>
  <c r="E250" i="13"/>
  <c r="D250" i="13"/>
  <c r="C250" i="13"/>
  <c r="H249" i="13"/>
  <c r="C249" i="13"/>
  <c r="H248" i="13"/>
  <c r="C248" i="13"/>
  <c r="H247" i="13"/>
  <c r="C247" i="13"/>
  <c r="H246" i="13"/>
  <c r="C246" i="13"/>
  <c r="L245" i="13"/>
  <c r="K245" i="13"/>
  <c r="J245" i="13"/>
  <c r="I245" i="13"/>
  <c r="H245" i="13" s="1"/>
  <c r="G245" i="13"/>
  <c r="F245" i="13"/>
  <c r="E245" i="13"/>
  <c r="D245" i="13"/>
  <c r="C245" i="13"/>
  <c r="H244" i="13"/>
  <c r="C244" i="13"/>
  <c r="H243" i="13"/>
  <c r="C243" i="13"/>
  <c r="H242" i="13"/>
  <c r="C242" i="13"/>
  <c r="H241" i="13"/>
  <c r="C241" i="13"/>
  <c r="H240" i="13"/>
  <c r="C240" i="13"/>
  <c r="H239" i="13"/>
  <c r="C239" i="13"/>
  <c r="H238" i="13"/>
  <c r="C238" i="13"/>
  <c r="L237" i="13"/>
  <c r="K237" i="13"/>
  <c r="J237" i="13"/>
  <c r="I237" i="13"/>
  <c r="H237" i="13" s="1"/>
  <c r="G237" i="13"/>
  <c r="F237" i="13"/>
  <c r="E237" i="13"/>
  <c r="D237" i="13"/>
  <c r="C237" i="13"/>
  <c r="H236" i="13"/>
  <c r="C236" i="13"/>
  <c r="H235" i="13"/>
  <c r="C235" i="13"/>
  <c r="L234" i="13"/>
  <c r="K234" i="13"/>
  <c r="J234" i="13"/>
  <c r="I234" i="13"/>
  <c r="H234" i="13" s="1"/>
  <c r="G234" i="13"/>
  <c r="F234" i="13"/>
  <c r="E234" i="13"/>
  <c r="D234" i="13"/>
  <c r="C234" i="13"/>
  <c r="H233" i="13"/>
  <c r="C233" i="13"/>
  <c r="L232" i="13"/>
  <c r="K232" i="13"/>
  <c r="J232" i="13"/>
  <c r="I232" i="13"/>
  <c r="H232" i="13" s="1"/>
  <c r="G232" i="13"/>
  <c r="F232" i="13"/>
  <c r="E232" i="13"/>
  <c r="D232" i="13"/>
  <c r="C232" i="13"/>
  <c r="L231" i="13"/>
  <c r="K231" i="13"/>
  <c r="J231" i="13"/>
  <c r="I231" i="13"/>
  <c r="H231" i="13"/>
  <c r="G231" i="13"/>
  <c r="F231" i="13"/>
  <c r="E231" i="13"/>
  <c r="D231" i="13"/>
  <c r="C231" i="13" s="1"/>
  <c r="H230" i="13"/>
  <c r="C230" i="13"/>
  <c r="L229" i="13"/>
  <c r="K229" i="13"/>
  <c r="J229" i="13"/>
  <c r="I229" i="13"/>
  <c r="H229" i="13"/>
  <c r="G229" i="13"/>
  <c r="F229" i="13"/>
  <c r="E229" i="13"/>
  <c r="D229" i="13"/>
  <c r="C229" i="13" s="1"/>
  <c r="H228" i="13"/>
  <c r="C228" i="13"/>
  <c r="L227" i="13"/>
  <c r="K227" i="13"/>
  <c r="J227" i="13"/>
  <c r="I227" i="13"/>
  <c r="H227" i="13"/>
  <c r="G227" i="13"/>
  <c r="F227" i="13"/>
  <c r="E227" i="13"/>
  <c r="D227" i="13"/>
  <c r="C227" i="13" s="1"/>
  <c r="H226" i="13"/>
  <c r="C226" i="13"/>
  <c r="H225" i="13"/>
  <c r="C225" i="13"/>
  <c r="L224" i="13"/>
  <c r="K224" i="13"/>
  <c r="J224" i="13"/>
  <c r="I224" i="13"/>
  <c r="H224" i="13"/>
  <c r="G224" i="13"/>
  <c r="F224" i="13"/>
  <c r="E224" i="13"/>
  <c r="D224" i="13"/>
  <c r="C224" i="13" s="1"/>
  <c r="H223" i="13"/>
  <c r="C223" i="13"/>
  <c r="H222" i="13"/>
  <c r="C222" i="13"/>
  <c r="H221" i="13"/>
  <c r="C221" i="13"/>
  <c r="H220" i="13"/>
  <c r="C220" i="13"/>
  <c r="H219" i="13"/>
  <c r="C219" i="13"/>
  <c r="H218" i="13"/>
  <c r="C218" i="13"/>
  <c r="H217" i="13"/>
  <c r="C217" i="13"/>
  <c r="I216" i="13"/>
  <c r="H216" i="13" s="1"/>
  <c r="C216" i="13"/>
  <c r="H215" i="13"/>
  <c r="C215" i="13"/>
  <c r="H214" i="13"/>
  <c r="C214" i="13"/>
  <c r="L213" i="13"/>
  <c r="K213" i="13"/>
  <c r="J213" i="13"/>
  <c r="I213" i="13"/>
  <c r="H213" i="13"/>
  <c r="G213" i="13"/>
  <c r="F213" i="13"/>
  <c r="E213" i="13"/>
  <c r="D213" i="13"/>
  <c r="C213" i="13" s="1"/>
  <c r="H212" i="13"/>
  <c r="C212" i="13"/>
  <c r="H211" i="13"/>
  <c r="C211" i="13"/>
  <c r="H210" i="13"/>
  <c r="C210" i="13"/>
  <c r="H209" i="13"/>
  <c r="C209" i="13"/>
  <c r="H208" i="13"/>
  <c r="C208" i="13"/>
  <c r="H207" i="13"/>
  <c r="C207" i="13"/>
  <c r="H206" i="13"/>
  <c r="C206" i="13"/>
  <c r="H205" i="13"/>
  <c r="C205" i="13"/>
  <c r="H204" i="13"/>
  <c r="C204" i="13"/>
  <c r="H203" i="13"/>
  <c r="C203" i="13"/>
  <c r="L202" i="13"/>
  <c r="K202" i="13"/>
  <c r="J202" i="13"/>
  <c r="I202" i="13"/>
  <c r="H202" i="13"/>
  <c r="G202" i="13"/>
  <c r="F202" i="13"/>
  <c r="E202" i="13"/>
  <c r="D202" i="13"/>
  <c r="C202" i="13" s="1"/>
  <c r="L201" i="13"/>
  <c r="K201" i="13"/>
  <c r="J201" i="13"/>
  <c r="I201" i="13"/>
  <c r="H201" i="13"/>
  <c r="G201" i="13"/>
  <c r="F201" i="13"/>
  <c r="E201" i="13"/>
  <c r="D201" i="13"/>
  <c r="C201" i="13" s="1"/>
  <c r="H200" i="13"/>
  <c r="C200" i="13"/>
  <c r="H199" i="13"/>
  <c r="C199" i="13"/>
  <c r="H198" i="13"/>
  <c r="C198" i="13"/>
  <c r="H197" i="13"/>
  <c r="C197" i="13"/>
  <c r="H196" i="13"/>
  <c r="C196" i="13"/>
  <c r="L195" i="13"/>
  <c r="K195" i="13"/>
  <c r="J195" i="13"/>
  <c r="I195" i="13"/>
  <c r="H195" i="13"/>
  <c r="G195" i="13"/>
  <c r="F195" i="13"/>
  <c r="E195" i="13"/>
  <c r="D195" i="13"/>
  <c r="C195" i="13" s="1"/>
  <c r="H194" i="13"/>
  <c r="C194" i="13"/>
  <c r="L193" i="13"/>
  <c r="K193" i="13"/>
  <c r="J193" i="13"/>
  <c r="I193" i="13"/>
  <c r="H193" i="13"/>
  <c r="G193" i="13"/>
  <c r="F193" i="13"/>
  <c r="E193" i="13"/>
  <c r="D193" i="13"/>
  <c r="C193" i="13" s="1"/>
  <c r="L192" i="13"/>
  <c r="K192" i="13"/>
  <c r="J192" i="13"/>
  <c r="I192" i="13"/>
  <c r="H192" i="13"/>
  <c r="G192" i="13"/>
  <c r="F192" i="13"/>
  <c r="E192" i="13"/>
  <c r="D192" i="13"/>
  <c r="C192" i="13" s="1"/>
  <c r="L191" i="13"/>
  <c r="K191" i="13"/>
  <c r="J191" i="13"/>
  <c r="I191" i="13"/>
  <c r="H191" i="13"/>
  <c r="G191" i="13"/>
  <c r="F191" i="13"/>
  <c r="E191" i="13"/>
  <c r="D191" i="13"/>
  <c r="C191" i="13" s="1"/>
  <c r="H190" i="13"/>
  <c r="C190" i="13"/>
  <c r="L189" i="13"/>
  <c r="K189" i="13"/>
  <c r="J189" i="13"/>
  <c r="I189" i="13"/>
  <c r="H189" i="13"/>
  <c r="G189" i="13"/>
  <c r="F189" i="13"/>
  <c r="E189" i="13"/>
  <c r="D189" i="13"/>
  <c r="C189" i="13" s="1"/>
  <c r="L188" i="13"/>
  <c r="K188" i="13"/>
  <c r="J188" i="13"/>
  <c r="I188" i="13"/>
  <c r="H188" i="13"/>
  <c r="G188" i="13"/>
  <c r="F188" i="13"/>
  <c r="E188" i="13"/>
  <c r="D188" i="13"/>
  <c r="C188" i="13" s="1"/>
  <c r="H187" i="13"/>
  <c r="C187" i="13"/>
  <c r="H186" i="13"/>
  <c r="C186" i="13"/>
  <c r="L185" i="13"/>
  <c r="K185" i="13"/>
  <c r="J185" i="13"/>
  <c r="I185" i="13"/>
  <c r="H185" i="13"/>
  <c r="G185" i="13"/>
  <c r="F185" i="13"/>
  <c r="E185" i="13"/>
  <c r="D185" i="13"/>
  <c r="C185" i="13" s="1"/>
  <c r="L184" i="13"/>
  <c r="K184" i="13"/>
  <c r="J184" i="13"/>
  <c r="I184" i="13"/>
  <c r="H184" i="13"/>
  <c r="G184" i="13"/>
  <c r="F184" i="13"/>
  <c r="E184" i="13"/>
  <c r="D184" i="13"/>
  <c r="C184" i="13" s="1"/>
  <c r="H183" i="13"/>
  <c r="C183" i="13"/>
  <c r="H182" i="13"/>
  <c r="C182" i="13"/>
  <c r="L181" i="13"/>
  <c r="K181" i="13"/>
  <c r="J181" i="13"/>
  <c r="I181" i="13"/>
  <c r="H181" i="13"/>
  <c r="G181" i="13"/>
  <c r="F181" i="13"/>
  <c r="E181" i="13"/>
  <c r="D181" i="13"/>
  <c r="C181" i="13" s="1"/>
  <c r="H180" i="13"/>
  <c r="C180" i="13"/>
  <c r="H179" i="13"/>
  <c r="C179" i="13"/>
  <c r="H178" i="13"/>
  <c r="C178" i="13"/>
  <c r="H177" i="13"/>
  <c r="C177" i="13"/>
  <c r="L176" i="13"/>
  <c r="K176" i="13"/>
  <c r="J176" i="13"/>
  <c r="I176" i="13"/>
  <c r="H176" i="13"/>
  <c r="G176" i="13"/>
  <c r="F176" i="13"/>
  <c r="E176" i="13"/>
  <c r="D176" i="13"/>
  <c r="C176" i="13" s="1"/>
  <c r="H175" i="13"/>
  <c r="C175" i="13"/>
  <c r="H174" i="13"/>
  <c r="C174" i="13"/>
  <c r="H173" i="13"/>
  <c r="C173" i="13"/>
  <c r="L172" i="13"/>
  <c r="K172" i="13"/>
  <c r="J172" i="13"/>
  <c r="I172" i="13"/>
  <c r="H172" i="13"/>
  <c r="G172" i="13"/>
  <c r="F172" i="13"/>
  <c r="E172" i="13"/>
  <c r="D172" i="13"/>
  <c r="C172" i="13" s="1"/>
  <c r="L171" i="13"/>
  <c r="K171" i="13"/>
  <c r="J171" i="13"/>
  <c r="I171" i="13"/>
  <c r="H171" i="13"/>
  <c r="G171" i="13"/>
  <c r="F171" i="13"/>
  <c r="E171" i="13"/>
  <c r="D171" i="13"/>
  <c r="C171" i="13" s="1"/>
  <c r="L170" i="13"/>
  <c r="K170" i="13"/>
  <c r="J170" i="13"/>
  <c r="I170" i="13"/>
  <c r="H170" i="13"/>
  <c r="G170" i="13"/>
  <c r="F170" i="13"/>
  <c r="E170" i="13"/>
  <c r="D170" i="13"/>
  <c r="C170" i="13"/>
  <c r="H169" i="13"/>
  <c r="C169" i="13"/>
  <c r="H168" i="13"/>
  <c r="C168" i="13"/>
  <c r="H167" i="13"/>
  <c r="C167" i="13"/>
  <c r="H166" i="13"/>
  <c r="C166" i="13"/>
  <c r="H165" i="13"/>
  <c r="C165" i="13"/>
  <c r="H164" i="13"/>
  <c r="C164" i="13"/>
  <c r="L163" i="13"/>
  <c r="K163" i="13"/>
  <c r="J163" i="13"/>
  <c r="I163" i="13"/>
  <c r="H163" i="13" s="1"/>
  <c r="G163" i="13"/>
  <c r="F163" i="13"/>
  <c r="E163" i="13"/>
  <c r="D163" i="13"/>
  <c r="C163" i="13"/>
  <c r="L162" i="13"/>
  <c r="K162" i="13"/>
  <c r="J162" i="13"/>
  <c r="I162" i="13"/>
  <c r="H162" i="13" s="1"/>
  <c r="G162" i="13"/>
  <c r="F162" i="13"/>
  <c r="E162" i="13"/>
  <c r="D162" i="13"/>
  <c r="C162" i="13"/>
  <c r="H161" i="13"/>
  <c r="C161" i="13"/>
  <c r="H160" i="13"/>
  <c r="C160" i="13"/>
  <c r="H159" i="13"/>
  <c r="C159" i="13"/>
  <c r="H158" i="13"/>
  <c r="C158" i="13"/>
  <c r="L157" i="13"/>
  <c r="K157" i="13"/>
  <c r="J157" i="13"/>
  <c r="I157" i="13"/>
  <c r="H157" i="13" s="1"/>
  <c r="G157" i="13"/>
  <c r="F157" i="13"/>
  <c r="E157" i="13"/>
  <c r="D157" i="13"/>
  <c r="C157" i="13"/>
  <c r="H156" i="13"/>
  <c r="C156" i="13"/>
  <c r="H155" i="13"/>
  <c r="C155" i="13"/>
  <c r="H154" i="13"/>
  <c r="C154" i="13"/>
  <c r="H153" i="13"/>
  <c r="C153" i="13"/>
  <c r="H152" i="13"/>
  <c r="C152" i="13"/>
  <c r="H151" i="13"/>
  <c r="C151" i="13"/>
  <c r="H150" i="13"/>
  <c r="C150" i="13"/>
  <c r="H149" i="13"/>
  <c r="C149" i="13"/>
  <c r="L148" i="13"/>
  <c r="K148" i="13"/>
  <c r="J148" i="13"/>
  <c r="I148" i="13"/>
  <c r="H148" i="13" s="1"/>
  <c r="G148" i="13"/>
  <c r="F148" i="13"/>
  <c r="E148" i="13"/>
  <c r="D148" i="13"/>
  <c r="C148" i="13"/>
  <c r="H147" i="13"/>
  <c r="C147" i="13"/>
  <c r="H146" i="13"/>
  <c r="C146" i="13"/>
  <c r="H145" i="13"/>
  <c r="C145" i="13"/>
  <c r="H144" i="13"/>
  <c r="C144" i="13"/>
  <c r="H143" i="13"/>
  <c r="C143" i="13"/>
  <c r="H142" i="13"/>
  <c r="C142" i="13"/>
  <c r="L141" i="13"/>
  <c r="K141" i="13"/>
  <c r="J141" i="13"/>
  <c r="I141" i="13"/>
  <c r="H141" i="13" s="1"/>
  <c r="G141" i="13"/>
  <c r="F141" i="13"/>
  <c r="E141" i="13"/>
  <c r="D141" i="13"/>
  <c r="C141" i="13"/>
  <c r="H140" i="13"/>
  <c r="C140" i="13"/>
  <c r="H139" i="13"/>
  <c r="C139" i="13"/>
  <c r="L138" i="13"/>
  <c r="K138" i="13"/>
  <c r="J138" i="13"/>
  <c r="I138" i="13"/>
  <c r="H138" i="13" s="1"/>
  <c r="G138" i="13"/>
  <c r="F138" i="13"/>
  <c r="E138" i="13"/>
  <c r="D138" i="13"/>
  <c r="C138" i="13"/>
  <c r="H137" i="13"/>
  <c r="C137" i="13"/>
  <c r="H136" i="13"/>
  <c r="C136" i="13"/>
  <c r="H135" i="13"/>
  <c r="C135" i="13"/>
  <c r="H134" i="13"/>
  <c r="C134" i="13"/>
  <c r="L133" i="13"/>
  <c r="K133" i="13"/>
  <c r="K128" i="13" s="1"/>
  <c r="K73" i="13" s="1"/>
  <c r="K51" i="13" s="1"/>
  <c r="K50" i="13" s="1"/>
  <c r="K49" i="13" s="1"/>
  <c r="J133" i="13"/>
  <c r="I133" i="13"/>
  <c r="H133" i="13" s="1"/>
  <c r="G133" i="13"/>
  <c r="G128" i="13" s="1"/>
  <c r="G73" i="13" s="1"/>
  <c r="G51" i="13" s="1"/>
  <c r="G50" i="13" s="1"/>
  <c r="G49" i="13" s="1"/>
  <c r="F133" i="13"/>
  <c r="E133" i="13"/>
  <c r="E128" i="13" s="1"/>
  <c r="E73" i="13" s="1"/>
  <c r="E51" i="13" s="1"/>
  <c r="E50" i="13" s="1"/>
  <c r="D133" i="13"/>
  <c r="C133" i="13"/>
  <c r="H132" i="13"/>
  <c r="C132" i="13"/>
  <c r="I131" i="13"/>
  <c r="H131" i="13"/>
  <c r="C131" i="13"/>
  <c r="H130" i="13"/>
  <c r="C130" i="13"/>
  <c r="L129" i="13"/>
  <c r="K129" i="13"/>
  <c r="J129" i="13"/>
  <c r="I129" i="13"/>
  <c r="H129" i="13"/>
  <c r="G129" i="13"/>
  <c r="F129" i="13"/>
  <c r="E129" i="13"/>
  <c r="D129" i="13"/>
  <c r="C129" i="13" s="1"/>
  <c r="L128" i="13"/>
  <c r="J128" i="13"/>
  <c r="F128" i="13"/>
  <c r="D128" i="13"/>
  <c r="C128" i="13" s="1"/>
  <c r="H127" i="13"/>
  <c r="C127" i="13"/>
  <c r="L126" i="13"/>
  <c r="K126" i="13"/>
  <c r="J126" i="13"/>
  <c r="I126" i="13"/>
  <c r="H126" i="13"/>
  <c r="G126" i="13"/>
  <c r="F126" i="13"/>
  <c r="E126" i="13"/>
  <c r="D126" i="13"/>
  <c r="C126" i="13"/>
  <c r="H125" i="13"/>
  <c r="C125" i="13"/>
  <c r="H124" i="13"/>
  <c r="C124" i="13"/>
  <c r="H123" i="13"/>
  <c r="C123" i="13"/>
  <c r="H122" i="13"/>
  <c r="C122" i="13"/>
  <c r="H121" i="13"/>
  <c r="C121" i="13"/>
  <c r="L120" i="13"/>
  <c r="K120" i="13"/>
  <c r="J120" i="13"/>
  <c r="I120" i="13"/>
  <c r="H120" i="13"/>
  <c r="G120" i="13"/>
  <c r="F120" i="13"/>
  <c r="E120" i="13"/>
  <c r="D120" i="13"/>
  <c r="C120" i="13" s="1"/>
  <c r="H119" i="13"/>
  <c r="C119" i="13"/>
  <c r="H118" i="13"/>
  <c r="C118" i="13"/>
  <c r="H117" i="13"/>
  <c r="C117" i="13"/>
  <c r="H116" i="13"/>
  <c r="C116" i="13"/>
  <c r="H115" i="13"/>
  <c r="C115" i="13"/>
  <c r="L114" i="13"/>
  <c r="K114" i="13"/>
  <c r="J114" i="13"/>
  <c r="I114" i="13"/>
  <c r="H114" i="13"/>
  <c r="G114" i="13"/>
  <c r="F114" i="13"/>
  <c r="E114" i="13"/>
  <c r="D114" i="13"/>
  <c r="C114" i="13" s="1"/>
  <c r="H113" i="13"/>
  <c r="C113" i="13"/>
  <c r="H112" i="13"/>
  <c r="C112" i="13"/>
  <c r="H111" i="13"/>
  <c r="C111" i="13"/>
  <c r="L110" i="13"/>
  <c r="K110" i="13"/>
  <c r="J110" i="13"/>
  <c r="I110" i="13"/>
  <c r="H110" i="13"/>
  <c r="G110" i="13"/>
  <c r="F110" i="13"/>
  <c r="E110" i="13"/>
  <c r="D110" i="13"/>
  <c r="C110" i="13" s="1"/>
  <c r="H109" i="13"/>
  <c r="C109" i="13"/>
  <c r="H108" i="13"/>
  <c r="C108" i="13"/>
  <c r="H107" i="13"/>
  <c r="C107" i="13"/>
  <c r="H106" i="13"/>
  <c r="C106" i="13"/>
  <c r="H105" i="13"/>
  <c r="C105" i="13"/>
  <c r="H104" i="13"/>
  <c r="C104" i="13"/>
  <c r="H103" i="13"/>
  <c r="C103" i="13"/>
  <c r="H102" i="13"/>
  <c r="C102" i="13"/>
  <c r="L101" i="13"/>
  <c r="K101" i="13"/>
  <c r="J101" i="13"/>
  <c r="I101" i="13"/>
  <c r="H101" i="13"/>
  <c r="G101" i="13"/>
  <c r="F101" i="13"/>
  <c r="E101" i="13"/>
  <c r="D101" i="13"/>
  <c r="C101" i="13" s="1"/>
  <c r="H100" i="13"/>
  <c r="C100" i="13"/>
  <c r="H99" i="13"/>
  <c r="C99" i="13"/>
  <c r="H98" i="13"/>
  <c r="C98" i="13"/>
  <c r="H97" i="13"/>
  <c r="C97" i="13"/>
  <c r="H96" i="13"/>
  <c r="C96" i="13"/>
  <c r="H95" i="13"/>
  <c r="C95" i="13"/>
  <c r="H94" i="13"/>
  <c r="C94" i="13"/>
  <c r="L93" i="13"/>
  <c r="K93" i="13"/>
  <c r="J93" i="13"/>
  <c r="I93" i="13"/>
  <c r="H93" i="13"/>
  <c r="G93" i="13"/>
  <c r="F93" i="13"/>
  <c r="E93" i="13"/>
  <c r="D93" i="13"/>
  <c r="C93" i="13" s="1"/>
  <c r="H92" i="13"/>
  <c r="C92" i="13"/>
  <c r="H91" i="13"/>
  <c r="C91" i="13"/>
  <c r="H90" i="13"/>
  <c r="C90" i="13"/>
  <c r="H89" i="13"/>
  <c r="C89" i="13"/>
  <c r="H88" i="13"/>
  <c r="C88" i="13"/>
  <c r="L87" i="13"/>
  <c r="K87" i="13"/>
  <c r="J87" i="13"/>
  <c r="I87" i="13"/>
  <c r="H87" i="13"/>
  <c r="G87" i="13"/>
  <c r="F87" i="13"/>
  <c r="E87" i="13"/>
  <c r="D87" i="13"/>
  <c r="C87" i="13" s="1"/>
  <c r="H86" i="13"/>
  <c r="C86" i="13"/>
  <c r="H85" i="13"/>
  <c r="C85" i="13"/>
  <c r="H84" i="13"/>
  <c r="C84" i="13"/>
  <c r="H83" i="13"/>
  <c r="C83" i="13"/>
  <c r="L82" i="13"/>
  <c r="K82" i="13"/>
  <c r="J82" i="13"/>
  <c r="I82" i="13"/>
  <c r="H82" i="13"/>
  <c r="G82" i="13"/>
  <c r="F82" i="13"/>
  <c r="E82" i="13"/>
  <c r="D82" i="13"/>
  <c r="C82" i="13" s="1"/>
  <c r="L81" i="13"/>
  <c r="K81" i="13"/>
  <c r="J81" i="13"/>
  <c r="I81" i="13"/>
  <c r="H81" i="13"/>
  <c r="G81" i="13"/>
  <c r="F81" i="13"/>
  <c r="E81" i="13"/>
  <c r="D81" i="13"/>
  <c r="C81" i="13" s="1"/>
  <c r="H80" i="13"/>
  <c r="C80" i="13"/>
  <c r="H79" i="13"/>
  <c r="C79" i="13"/>
  <c r="L78" i="13"/>
  <c r="K78" i="13"/>
  <c r="J78" i="13"/>
  <c r="I78" i="13"/>
  <c r="H78" i="13"/>
  <c r="G78" i="13"/>
  <c r="F78" i="13"/>
  <c r="E78" i="13"/>
  <c r="D78" i="13"/>
  <c r="C78" i="13" s="1"/>
  <c r="H77" i="13"/>
  <c r="C77" i="13"/>
  <c r="H76" i="13"/>
  <c r="C76" i="13"/>
  <c r="L75" i="13"/>
  <c r="K75" i="13"/>
  <c r="J75" i="13"/>
  <c r="I75" i="13"/>
  <c r="H75" i="13"/>
  <c r="G75" i="13"/>
  <c r="F75" i="13"/>
  <c r="E75" i="13"/>
  <c r="D75" i="13"/>
  <c r="C75" i="13" s="1"/>
  <c r="L74" i="13"/>
  <c r="K74" i="13"/>
  <c r="J74" i="13"/>
  <c r="I74" i="13"/>
  <c r="H74" i="13"/>
  <c r="G74" i="13"/>
  <c r="F74" i="13"/>
  <c r="E74" i="13"/>
  <c r="D74" i="13"/>
  <c r="C74" i="13" s="1"/>
  <c r="L73" i="13"/>
  <c r="J73" i="13"/>
  <c r="F73" i="13"/>
  <c r="D73" i="13"/>
  <c r="C73" i="13" s="1"/>
  <c r="H72" i="13"/>
  <c r="C72" i="13"/>
  <c r="H71" i="13"/>
  <c r="C71" i="13"/>
  <c r="H70" i="13"/>
  <c r="C70" i="13"/>
  <c r="H69" i="13"/>
  <c r="C69" i="13"/>
  <c r="L68" i="13"/>
  <c r="K68" i="13"/>
  <c r="J68" i="13"/>
  <c r="I68" i="13"/>
  <c r="H68" i="13"/>
  <c r="G68" i="13"/>
  <c r="F68" i="13"/>
  <c r="E68" i="13"/>
  <c r="D68" i="13"/>
  <c r="C68" i="13" s="1"/>
  <c r="H67" i="13"/>
  <c r="C67" i="13"/>
  <c r="L66" i="13"/>
  <c r="K66" i="13"/>
  <c r="J66" i="13"/>
  <c r="I66" i="13"/>
  <c r="H66" i="13"/>
  <c r="G66" i="13"/>
  <c r="F66" i="13"/>
  <c r="E66" i="13"/>
  <c r="D66" i="13"/>
  <c r="C66" i="13" s="1"/>
  <c r="H65" i="13"/>
  <c r="C65" i="13"/>
  <c r="H64" i="13"/>
  <c r="C64" i="13"/>
  <c r="H63" i="13"/>
  <c r="C63" i="13"/>
  <c r="H62" i="13"/>
  <c r="C62" i="13"/>
  <c r="H61" i="13"/>
  <c r="C61" i="13"/>
  <c r="H60" i="13"/>
  <c r="C60" i="13"/>
  <c r="H59" i="13"/>
  <c r="C59" i="13"/>
  <c r="H58" i="13"/>
  <c r="C58" i="13"/>
  <c r="L57" i="13"/>
  <c r="K57" i="13"/>
  <c r="J57" i="13"/>
  <c r="I57" i="13"/>
  <c r="H57" i="13"/>
  <c r="G57" i="13"/>
  <c r="F57" i="13"/>
  <c r="E57" i="13"/>
  <c r="D57" i="13"/>
  <c r="C57" i="13" s="1"/>
  <c r="H56" i="13"/>
  <c r="C56" i="13"/>
  <c r="H55" i="13"/>
  <c r="C55" i="13"/>
  <c r="L54" i="13"/>
  <c r="K54" i="13"/>
  <c r="J54" i="13"/>
  <c r="I54" i="13"/>
  <c r="H54" i="13"/>
  <c r="G54" i="13"/>
  <c r="F54" i="13"/>
  <c r="E54" i="13"/>
  <c r="D54" i="13"/>
  <c r="C54" i="13" s="1"/>
  <c r="L53" i="13"/>
  <c r="K53" i="13"/>
  <c r="J53" i="13"/>
  <c r="I53" i="13"/>
  <c r="H53" i="13"/>
  <c r="G53" i="13"/>
  <c r="F53" i="13"/>
  <c r="E53" i="13"/>
  <c r="D53" i="13"/>
  <c r="C53" i="13" s="1"/>
  <c r="L52" i="13"/>
  <c r="K52" i="13"/>
  <c r="J52" i="13"/>
  <c r="I52" i="13"/>
  <c r="H52" i="13"/>
  <c r="G52" i="13"/>
  <c r="F52" i="13"/>
  <c r="E52" i="13"/>
  <c r="D52" i="13"/>
  <c r="C52" i="13" s="1"/>
  <c r="L51" i="13"/>
  <c r="J51" i="13"/>
  <c r="F51" i="13"/>
  <c r="D51" i="13"/>
  <c r="C51" i="13" s="1"/>
  <c r="L50" i="13"/>
  <c r="J50" i="13"/>
  <c r="J300" i="13" s="1"/>
  <c r="F50" i="13"/>
  <c r="D50" i="13"/>
  <c r="L49" i="13"/>
  <c r="J49" i="13"/>
  <c r="F49" i="13"/>
  <c r="D49" i="13"/>
  <c r="H46" i="13"/>
  <c r="C46" i="13"/>
  <c r="H45" i="13"/>
  <c r="C45" i="13"/>
  <c r="L44" i="13"/>
  <c r="L300" i="13" s="1"/>
  <c r="G44" i="13"/>
  <c r="G300" i="13" s="1"/>
  <c r="H43" i="13"/>
  <c r="C43" i="13"/>
  <c r="I42" i="13"/>
  <c r="H42" i="13" s="1"/>
  <c r="D42" i="13"/>
  <c r="C42" i="13" s="1"/>
  <c r="H41" i="13"/>
  <c r="C41" i="13"/>
  <c r="H40" i="13"/>
  <c r="C40" i="13"/>
  <c r="H39" i="13"/>
  <c r="C39" i="13"/>
  <c r="H38" i="13"/>
  <c r="C38" i="13"/>
  <c r="K37" i="13"/>
  <c r="H37" i="13" s="1"/>
  <c r="F37" i="13"/>
  <c r="C37" i="13" s="1"/>
  <c r="H36" i="13"/>
  <c r="C36" i="13"/>
  <c r="H35" i="13"/>
  <c r="C35" i="13"/>
  <c r="K34" i="13"/>
  <c r="H34" i="13" s="1"/>
  <c r="F34" i="13"/>
  <c r="C34" i="13" s="1"/>
  <c r="H33" i="13"/>
  <c r="C33" i="13"/>
  <c r="K32" i="13"/>
  <c r="H32" i="13" s="1"/>
  <c r="F32" i="13"/>
  <c r="C32" i="13" s="1"/>
  <c r="H31" i="13"/>
  <c r="C31" i="13"/>
  <c r="H30" i="13"/>
  <c r="C30" i="13"/>
  <c r="H29" i="13"/>
  <c r="C29" i="13"/>
  <c r="K28" i="13"/>
  <c r="H28" i="13" s="1"/>
  <c r="F28" i="13"/>
  <c r="C28" i="13" s="1"/>
  <c r="K27" i="13"/>
  <c r="K300" i="13" s="1"/>
  <c r="F27" i="13"/>
  <c r="F300" i="13" s="1"/>
  <c r="H26" i="13"/>
  <c r="C26" i="13"/>
  <c r="H25" i="13"/>
  <c r="C25" i="13"/>
  <c r="H24" i="13"/>
  <c r="C24" i="13"/>
  <c r="H23" i="13"/>
  <c r="C23" i="13"/>
  <c r="L22" i="13"/>
  <c r="L303" i="13" s="1"/>
  <c r="L302" i="13" s="1"/>
  <c r="K22" i="13"/>
  <c r="K303" i="13" s="1"/>
  <c r="K302" i="13" s="1"/>
  <c r="J22" i="13"/>
  <c r="J303" i="13" s="1"/>
  <c r="J302" i="13" s="1"/>
  <c r="I22" i="13"/>
  <c r="I303" i="13" s="1"/>
  <c r="I302" i="13" s="1"/>
  <c r="H22" i="13"/>
  <c r="H303" i="13" s="1"/>
  <c r="H302" i="13" s="1"/>
  <c r="G22" i="13"/>
  <c r="G303" i="13" s="1"/>
  <c r="G302" i="13" s="1"/>
  <c r="F22" i="13"/>
  <c r="F303" i="13" s="1"/>
  <c r="F302" i="13" s="1"/>
  <c r="E22" i="13"/>
  <c r="E303" i="13" s="1"/>
  <c r="E302" i="13" s="1"/>
  <c r="D22" i="13"/>
  <c r="D303" i="13" s="1"/>
  <c r="D302" i="13" s="1"/>
  <c r="L21" i="13"/>
  <c r="K21" i="13"/>
  <c r="J21" i="13"/>
  <c r="I21" i="13"/>
  <c r="H21" i="13"/>
  <c r="G21" i="13"/>
  <c r="F21" i="13"/>
  <c r="E21" i="13"/>
  <c r="D21" i="13"/>
  <c r="C21" i="13" s="1"/>
  <c r="H315" i="12"/>
  <c r="C315" i="12"/>
  <c r="H313" i="12"/>
  <c r="C313" i="12"/>
  <c r="H311" i="12"/>
  <c r="C311" i="12"/>
  <c r="H310" i="12"/>
  <c r="C310" i="12"/>
  <c r="H309" i="12"/>
  <c r="C309" i="12"/>
  <c r="H308" i="12"/>
  <c r="C308" i="12"/>
  <c r="H307" i="12"/>
  <c r="C307" i="12"/>
  <c r="H306" i="12"/>
  <c r="C306" i="12"/>
  <c r="L305" i="12"/>
  <c r="K305" i="12"/>
  <c r="J305" i="12"/>
  <c r="I305" i="12"/>
  <c r="H305" i="12"/>
  <c r="G305" i="12"/>
  <c r="F305" i="12"/>
  <c r="E305" i="12"/>
  <c r="D305" i="12"/>
  <c r="C305" i="12"/>
  <c r="H297" i="12"/>
  <c r="C297" i="12"/>
  <c r="H296" i="12"/>
  <c r="C296" i="12"/>
  <c r="L295" i="12"/>
  <c r="K295" i="12"/>
  <c r="J295" i="12"/>
  <c r="I295" i="12"/>
  <c r="H295" i="12" s="1"/>
  <c r="G295" i="12"/>
  <c r="F295" i="12"/>
  <c r="E295" i="12"/>
  <c r="D295" i="12"/>
  <c r="H294" i="12"/>
  <c r="C294" i="12"/>
  <c r="H293" i="12"/>
  <c r="C293" i="12"/>
  <c r="H292" i="12"/>
  <c r="C292" i="12"/>
  <c r="H291" i="12"/>
  <c r="C291" i="12"/>
  <c r="L290" i="12"/>
  <c r="K290" i="12"/>
  <c r="J290" i="12"/>
  <c r="I290" i="12"/>
  <c r="H290" i="12" s="1"/>
  <c r="G290" i="12"/>
  <c r="F290" i="12"/>
  <c r="E290" i="12"/>
  <c r="D290" i="12"/>
  <c r="C290" i="12"/>
  <c r="H289" i="12"/>
  <c r="C289" i="12"/>
  <c r="H288" i="12"/>
  <c r="C288" i="12"/>
  <c r="H287" i="12"/>
  <c r="C287" i="12"/>
  <c r="L286" i="12"/>
  <c r="K286" i="12"/>
  <c r="J286" i="12"/>
  <c r="I286" i="12"/>
  <c r="H286" i="12" s="1"/>
  <c r="G286" i="12"/>
  <c r="F286" i="12"/>
  <c r="E286" i="12"/>
  <c r="D286" i="12"/>
  <c r="C286" i="12"/>
  <c r="H285" i="12"/>
  <c r="C285" i="12"/>
  <c r="L284" i="12"/>
  <c r="K284" i="12"/>
  <c r="J284" i="12"/>
  <c r="I284" i="12"/>
  <c r="H284" i="12" s="1"/>
  <c r="G284" i="12"/>
  <c r="F284" i="12"/>
  <c r="E284" i="12"/>
  <c r="D284" i="12"/>
  <c r="C284" i="12"/>
  <c r="L283" i="12"/>
  <c r="K283" i="12"/>
  <c r="J283" i="12"/>
  <c r="I283" i="12"/>
  <c r="H283" i="12" s="1"/>
  <c r="G283" i="12"/>
  <c r="F283" i="12"/>
  <c r="E283" i="12"/>
  <c r="D283" i="12"/>
  <c r="C283" i="12"/>
  <c r="H282" i="12"/>
  <c r="C282" i="12"/>
  <c r="H281" i="12"/>
  <c r="C281" i="12"/>
  <c r="H280" i="12"/>
  <c r="C280" i="12"/>
  <c r="L279" i="12"/>
  <c r="K279" i="12"/>
  <c r="J279" i="12"/>
  <c r="I279" i="12"/>
  <c r="H279" i="12" s="1"/>
  <c r="G279" i="12"/>
  <c r="F279" i="12"/>
  <c r="E279" i="12"/>
  <c r="D279" i="12"/>
  <c r="C279" i="12"/>
  <c r="H278" i="12"/>
  <c r="C278" i="12"/>
  <c r="H277" i="12"/>
  <c r="C277" i="12"/>
  <c r="H276" i="12"/>
  <c r="C276" i="12"/>
  <c r="L275" i="12"/>
  <c r="K275" i="12"/>
  <c r="J275" i="12"/>
  <c r="I275" i="12"/>
  <c r="H275" i="12" s="1"/>
  <c r="G275" i="12"/>
  <c r="F275" i="12"/>
  <c r="E275" i="12"/>
  <c r="D275" i="12"/>
  <c r="C275" i="12"/>
  <c r="L274" i="12"/>
  <c r="K274" i="12"/>
  <c r="J274" i="12"/>
  <c r="I274" i="12"/>
  <c r="H274" i="12" s="1"/>
  <c r="G274" i="12"/>
  <c r="F274" i="12"/>
  <c r="E274" i="12"/>
  <c r="D274" i="12"/>
  <c r="C274" i="12"/>
  <c r="H273" i="12"/>
  <c r="C273" i="12"/>
  <c r="H272" i="12"/>
  <c r="C272" i="12"/>
  <c r="H271" i="12"/>
  <c r="C271" i="12"/>
  <c r="L270" i="12"/>
  <c r="K270" i="12"/>
  <c r="J270" i="12"/>
  <c r="I270" i="12"/>
  <c r="H270" i="12" s="1"/>
  <c r="G270" i="12"/>
  <c r="F270" i="12"/>
  <c r="E270" i="12"/>
  <c r="D270" i="12"/>
  <c r="C270" i="12"/>
  <c r="H269" i="12"/>
  <c r="C269" i="12"/>
  <c r="H268" i="12"/>
  <c r="C268" i="12"/>
  <c r="L267" i="12"/>
  <c r="K267" i="12"/>
  <c r="J267" i="12"/>
  <c r="I267" i="12"/>
  <c r="H267" i="12" s="1"/>
  <c r="G267" i="12"/>
  <c r="F267" i="12"/>
  <c r="E267" i="12"/>
  <c r="D267" i="12"/>
  <c r="C267" i="12"/>
  <c r="L266" i="12"/>
  <c r="K266" i="12"/>
  <c r="J266" i="12"/>
  <c r="I266" i="12"/>
  <c r="H266" i="12" s="1"/>
  <c r="G266" i="12"/>
  <c r="F266" i="12"/>
  <c r="E266" i="12"/>
  <c r="D266" i="12"/>
  <c r="C266" i="12"/>
  <c r="H265" i="12"/>
  <c r="C265" i="12"/>
  <c r="H264" i="12"/>
  <c r="C264" i="12"/>
  <c r="H263" i="12"/>
  <c r="C263" i="12"/>
  <c r="L262" i="12"/>
  <c r="K262" i="12"/>
  <c r="J262" i="12"/>
  <c r="I262" i="12"/>
  <c r="H262" i="12" s="1"/>
  <c r="G262" i="12"/>
  <c r="F262" i="12"/>
  <c r="E262" i="12"/>
  <c r="D262" i="12"/>
  <c r="C262" i="12"/>
  <c r="H261" i="12"/>
  <c r="C261" i="12"/>
  <c r="H260" i="12"/>
  <c r="C260" i="12"/>
  <c r="H259" i="12"/>
  <c r="C259" i="12"/>
  <c r="L258" i="12"/>
  <c r="K258" i="12"/>
  <c r="J258" i="12"/>
  <c r="I258" i="12"/>
  <c r="H258" i="12" s="1"/>
  <c r="G258" i="12"/>
  <c r="F258" i="12"/>
  <c r="E258" i="12"/>
  <c r="D258" i="12"/>
  <c r="C258" i="12"/>
  <c r="L257" i="12"/>
  <c r="K257" i="12"/>
  <c r="J257" i="12"/>
  <c r="I257" i="12"/>
  <c r="H257" i="12" s="1"/>
  <c r="G257" i="12"/>
  <c r="F257" i="12"/>
  <c r="E257" i="12"/>
  <c r="D257" i="12"/>
  <c r="C257" i="12"/>
  <c r="H256" i="12"/>
  <c r="C256" i="12"/>
  <c r="H255" i="12"/>
  <c r="C255" i="12"/>
  <c r="H254" i="12"/>
  <c r="C254" i="12"/>
  <c r="H253" i="12"/>
  <c r="C253" i="12"/>
  <c r="H252" i="12"/>
  <c r="C252" i="12"/>
  <c r="L251" i="12"/>
  <c r="K251" i="12"/>
  <c r="J251" i="12"/>
  <c r="I251" i="12"/>
  <c r="H251" i="12" s="1"/>
  <c r="G251" i="12"/>
  <c r="F251" i="12"/>
  <c r="E251" i="12"/>
  <c r="D251" i="12"/>
  <c r="C251" i="12"/>
  <c r="L250" i="12"/>
  <c r="K250" i="12"/>
  <c r="J250" i="12"/>
  <c r="I250" i="12"/>
  <c r="H250" i="12" s="1"/>
  <c r="G250" i="12"/>
  <c r="F250" i="12"/>
  <c r="E250" i="12"/>
  <c r="D250" i="12"/>
  <c r="C250" i="12"/>
  <c r="H249" i="12"/>
  <c r="C249" i="12"/>
  <c r="H248" i="12"/>
  <c r="C248" i="12"/>
  <c r="H247" i="12"/>
  <c r="C247" i="12"/>
  <c r="H246" i="12"/>
  <c r="C246" i="12"/>
  <c r="L245" i="12"/>
  <c r="K245" i="12"/>
  <c r="J245" i="12"/>
  <c r="I245" i="12"/>
  <c r="H245" i="12" s="1"/>
  <c r="G245" i="12"/>
  <c r="F245" i="12"/>
  <c r="E245" i="12"/>
  <c r="D245" i="12"/>
  <c r="C245" i="12"/>
  <c r="H244" i="12"/>
  <c r="C244" i="12"/>
  <c r="H243" i="12"/>
  <c r="C243" i="12"/>
  <c r="H242" i="12"/>
  <c r="C242" i="12"/>
  <c r="H241" i="12"/>
  <c r="C241" i="12"/>
  <c r="H240" i="12"/>
  <c r="C240" i="12"/>
  <c r="H239" i="12"/>
  <c r="C239" i="12"/>
  <c r="H238" i="12"/>
  <c r="C238" i="12"/>
  <c r="L237" i="12"/>
  <c r="K237" i="12"/>
  <c r="J237" i="12"/>
  <c r="I237" i="12"/>
  <c r="H237" i="12" s="1"/>
  <c r="G237" i="12"/>
  <c r="F237" i="12"/>
  <c r="E237" i="12"/>
  <c r="D237" i="12"/>
  <c r="C237" i="12"/>
  <c r="H236" i="12"/>
  <c r="C236" i="12"/>
  <c r="H235" i="12"/>
  <c r="C235" i="12"/>
  <c r="L234" i="12"/>
  <c r="K234" i="12"/>
  <c r="J234" i="12"/>
  <c r="I234" i="12"/>
  <c r="H234" i="12" s="1"/>
  <c r="G234" i="12"/>
  <c r="F234" i="12"/>
  <c r="E234" i="12"/>
  <c r="D234" i="12"/>
  <c r="C234" i="12"/>
  <c r="H233" i="12"/>
  <c r="C233" i="12"/>
  <c r="L232" i="12"/>
  <c r="K232" i="12"/>
  <c r="J232" i="12"/>
  <c r="I232" i="12"/>
  <c r="H232" i="12" s="1"/>
  <c r="G232" i="12"/>
  <c r="F232" i="12"/>
  <c r="E232" i="12"/>
  <c r="D232" i="12"/>
  <c r="C232" i="12"/>
  <c r="L231" i="12"/>
  <c r="K231" i="12"/>
  <c r="J231" i="12"/>
  <c r="I231" i="12"/>
  <c r="H231" i="12" s="1"/>
  <c r="G231" i="12"/>
  <c r="F231" i="12"/>
  <c r="E231" i="12"/>
  <c r="D231" i="12"/>
  <c r="C231" i="12"/>
  <c r="H230" i="12"/>
  <c r="C230" i="12"/>
  <c r="L229" i="12"/>
  <c r="K229" i="12"/>
  <c r="J229" i="12"/>
  <c r="I229" i="12"/>
  <c r="H229" i="12" s="1"/>
  <c r="G229" i="12"/>
  <c r="F229" i="12"/>
  <c r="E229" i="12"/>
  <c r="D229" i="12"/>
  <c r="C229" i="12"/>
  <c r="H228" i="12"/>
  <c r="C228" i="12"/>
  <c r="L227" i="12"/>
  <c r="K227" i="12"/>
  <c r="J227" i="12"/>
  <c r="I227" i="12"/>
  <c r="H227" i="12" s="1"/>
  <c r="G227" i="12"/>
  <c r="F227" i="12"/>
  <c r="E227" i="12"/>
  <c r="D227" i="12"/>
  <c r="C227" i="12"/>
  <c r="H226" i="12"/>
  <c r="C226" i="12"/>
  <c r="H225" i="12"/>
  <c r="C225" i="12"/>
  <c r="L224" i="12"/>
  <c r="K224" i="12"/>
  <c r="J224" i="12"/>
  <c r="I224" i="12"/>
  <c r="H224" i="12" s="1"/>
  <c r="G224" i="12"/>
  <c r="F224" i="12"/>
  <c r="E224" i="12"/>
  <c r="D224" i="12"/>
  <c r="C224" i="12"/>
  <c r="H223" i="12"/>
  <c r="C223" i="12"/>
  <c r="H222" i="12"/>
  <c r="C222" i="12"/>
  <c r="H221" i="12"/>
  <c r="C221" i="12"/>
  <c r="H220" i="12"/>
  <c r="C220" i="12"/>
  <c r="H219" i="12"/>
  <c r="C219" i="12"/>
  <c r="H218" i="12"/>
  <c r="C218" i="12"/>
  <c r="H217" i="12"/>
  <c r="C217" i="12"/>
  <c r="H216" i="12"/>
  <c r="C216" i="12"/>
  <c r="H215" i="12"/>
  <c r="C215" i="12"/>
  <c r="H214" i="12"/>
  <c r="C214" i="12"/>
  <c r="L213" i="12"/>
  <c r="K213" i="12"/>
  <c r="J213" i="12"/>
  <c r="I213" i="12"/>
  <c r="H213" i="12" s="1"/>
  <c r="G213" i="12"/>
  <c r="F213" i="12"/>
  <c r="E213" i="12"/>
  <c r="D213" i="12"/>
  <c r="C213" i="12"/>
  <c r="H212" i="12"/>
  <c r="C212" i="12"/>
  <c r="H211" i="12"/>
  <c r="C211" i="12"/>
  <c r="H210" i="12"/>
  <c r="C210" i="12"/>
  <c r="H209" i="12"/>
  <c r="C209" i="12"/>
  <c r="H208" i="12"/>
  <c r="C208" i="12"/>
  <c r="H207" i="12"/>
  <c r="C207" i="12"/>
  <c r="H206" i="12"/>
  <c r="C206" i="12"/>
  <c r="H205" i="12"/>
  <c r="C205" i="12"/>
  <c r="H204" i="12"/>
  <c r="C204" i="12"/>
  <c r="H203" i="12"/>
  <c r="C203" i="12"/>
  <c r="L202" i="12"/>
  <c r="K202" i="12"/>
  <c r="J202" i="12"/>
  <c r="I202" i="12"/>
  <c r="H202" i="12" s="1"/>
  <c r="G202" i="12"/>
  <c r="F202" i="12"/>
  <c r="E202" i="12"/>
  <c r="D202" i="12"/>
  <c r="C202" i="12"/>
  <c r="L201" i="12"/>
  <c r="K201" i="12"/>
  <c r="J201" i="12"/>
  <c r="I201" i="12"/>
  <c r="H201" i="12" s="1"/>
  <c r="G201" i="12"/>
  <c r="F201" i="12"/>
  <c r="E201" i="12"/>
  <c r="D201" i="12"/>
  <c r="C201" i="12"/>
  <c r="H200" i="12"/>
  <c r="C200" i="12"/>
  <c r="H199" i="12"/>
  <c r="C199" i="12"/>
  <c r="H198" i="12"/>
  <c r="C198" i="12"/>
  <c r="H197" i="12"/>
  <c r="C197" i="12"/>
  <c r="H196" i="12"/>
  <c r="C196" i="12"/>
  <c r="L195" i="12"/>
  <c r="K195" i="12"/>
  <c r="J195" i="12"/>
  <c r="I195" i="12"/>
  <c r="H195" i="12" s="1"/>
  <c r="G195" i="12"/>
  <c r="F195" i="12"/>
  <c r="E195" i="12"/>
  <c r="D195" i="12"/>
  <c r="C195" i="12"/>
  <c r="H194" i="12"/>
  <c r="C194" i="12"/>
  <c r="L193" i="12"/>
  <c r="K193" i="12"/>
  <c r="J193" i="12"/>
  <c r="I193" i="12"/>
  <c r="H193" i="12" s="1"/>
  <c r="G193" i="12"/>
  <c r="F193" i="12"/>
  <c r="E193" i="12"/>
  <c r="D193" i="12"/>
  <c r="C193" i="12"/>
  <c r="L192" i="12"/>
  <c r="K192" i="12"/>
  <c r="J192" i="12"/>
  <c r="I192" i="12"/>
  <c r="H192" i="12" s="1"/>
  <c r="G192" i="12"/>
  <c r="F192" i="12"/>
  <c r="E192" i="12"/>
  <c r="D192" i="12"/>
  <c r="C192" i="12"/>
  <c r="L191" i="12"/>
  <c r="K191" i="12"/>
  <c r="J191" i="12"/>
  <c r="I191" i="12"/>
  <c r="H191" i="12" s="1"/>
  <c r="G191" i="12"/>
  <c r="F191" i="12"/>
  <c r="E191" i="12"/>
  <c r="D191" i="12"/>
  <c r="C191" i="12"/>
  <c r="H190" i="12"/>
  <c r="C190" i="12"/>
  <c r="L189" i="12"/>
  <c r="K189" i="12"/>
  <c r="J189" i="12"/>
  <c r="I189" i="12"/>
  <c r="H189" i="12" s="1"/>
  <c r="G189" i="12"/>
  <c r="F189" i="12"/>
  <c r="E189" i="12"/>
  <c r="D189" i="12"/>
  <c r="C189" i="12"/>
  <c r="L188" i="12"/>
  <c r="K188" i="12"/>
  <c r="J188" i="12"/>
  <c r="I188" i="12"/>
  <c r="H188" i="12" s="1"/>
  <c r="G188" i="12"/>
  <c r="F188" i="12"/>
  <c r="E188" i="12"/>
  <c r="D188" i="12"/>
  <c r="C188" i="12"/>
  <c r="H187" i="12"/>
  <c r="C187" i="12"/>
  <c r="H186" i="12"/>
  <c r="C186" i="12"/>
  <c r="L185" i="12"/>
  <c r="K185" i="12"/>
  <c r="J185" i="12"/>
  <c r="I185" i="12"/>
  <c r="H185" i="12" s="1"/>
  <c r="G185" i="12"/>
  <c r="F185" i="12"/>
  <c r="E185" i="12"/>
  <c r="D185" i="12"/>
  <c r="C185" i="12"/>
  <c r="L184" i="12"/>
  <c r="K184" i="12"/>
  <c r="J184" i="12"/>
  <c r="I184" i="12"/>
  <c r="H184" i="12" s="1"/>
  <c r="G184" i="12"/>
  <c r="F184" i="12"/>
  <c r="E184" i="12"/>
  <c r="D184" i="12"/>
  <c r="C184" i="12"/>
  <c r="H183" i="12"/>
  <c r="C183" i="12"/>
  <c r="H182" i="12"/>
  <c r="C182" i="12"/>
  <c r="L181" i="12"/>
  <c r="K181" i="12"/>
  <c r="J181" i="12"/>
  <c r="I181" i="12"/>
  <c r="H181" i="12" s="1"/>
  <c r="G181" i="12"/>
  <c r="F181" i="12"/>
  <c r="E181" i="12"/>
  <c r="D181" i="12"/>
  <c r="C181" i="12"/>
  <c r="H180" i="12"/>
  <c r="C180" i="12"/>
  <c r="H179" i="12"/>
  <c r="C179" i="12"/>
  <c r="H178" i="12"/>
  <c r="C178" i="12"/>
  <c r="H177" i="12"/>
  <c r="C177" i="12"/>
  <c r="L176" i="12"/>
  <c r="K176" i="12"/>
  <c r="J176" i="12"/>
  <c r="I176" i="12"/>
  <c r="H176" i="12" s="1"/>
  <c r="G176" i="12"/>
  <c r="F176" i="12"/>
  <c r="E176" i="12"/>
  <c r="D176" i="12"/>
  <c r="C176" i="12"/>
  <c r="H175" i="12"/>
  <c r="C175" i="12"/>
  <c r="H174" i="12"/>
  <c r="C174" i="12"/>
  <c r="H173" i="12"/>
  <c r="C173" i="12"/>
  <c r="L172" i="12"/>
  <c r="K172" i="12"/>
  <c r="J172" i="12"/>
  <c r="I172" i="12"/>
  <c r="H172" i="12" s="1"/>
  <c r="G172" i="12"/>
  <c r="F172" i="12"/>
  <c r="E172" i="12"/>
  <c r="D172" i="12"/>
  <c r="C172" i="12"/>
  <c r="L171" i="12"/>
  <c r="K171" i="12"/>
  <c r="J171" i="12"/>
  <c r="I171" i="12"/>
  <c r="H171" i="12" s="1"/>
  <c r="G171" i="12"/>
  <c r="F171" i="12"/>
  <c r="E171" i="12"/>
  <c r="D171" i="12"/>
  <c r="C171" i="12"/>
  <c r="L170" i="12"/>
  <c r="K170" i="12"/>
  <c r="J170" i="12"/>
  <c r="I170" i="12"/>
  <c r="H170" i="12" s="1"/>
  <c r="G170" i="12"/>
  <c r="F170" i="12"/>
  <c r="E170" i="12"/>
  <c r="D170" i="12"/>
  <c r="C170" i="12"/>
  <c r="H169" i="12"/>
  <c r="C169" i="12"/>
  <c r="H168" i="12"/>
  <c r="C168" i="12"/>
  <c r="H167" i="12"/>
  <c r="C167" i="12"/>
  <c r="H166" i="12"/>
  <c r="C166" i="12"/>
  <c r="H165" i="12"/>
  <c r="C165" i="12"/>
  <c r="H164" i="12"/>
  <c r="C164" i="12"/>
  <c r="L163" i="12"/>
  <c r="K163" i="12"/>
  <c r="J163" i="12"/>
  <c r="I163" i="12"/>
  <c r="H163" i="12" s="1"/>
  <c r="G163" i="12"/>
  <c r="F163" i="12"/>
  <c r="E163" i="12"/>
  <c r="D163" i="12"/>
  <c r="C163" i="12"/>
  <c r="L162" i="12"/>
  <c r="K162" i="12"/>
  <c r="J162" i="12"/>
  <c r="I162" i="12"/>
  <c r="H162" i="12" s="1"/>
  <c r="G162" i="12"/>
  <c r="F162" i="12"/>
  <c r="E162" i="12"/>
  <c r="D162" i="12"/>
  <c r="C162" i="12"/>
  <c r="H161" i="12"/>
  <c r="C161" i="12"/>
  <c r="H160" i="12"/>
  <c r="C160" i="12"/>
  <c r="H159" i="12"/>
  <c r="C159" i="12"/>
  <c r="H158" i="12"/>
  <c r="C158" i="12"/>
  <c r="L157" i="12"/>
  <c r="K157" i="12"/>
  <c r="J157" i="12"/>
  <c r="I157" i="12"/>
  <c r="H157" i="12" s="1"/>
  <c r="G157" i="12"/>
  <c r="F157" i="12"/>
  <c r="E157" i="12"/>
  <c r="D157" i="12"/>
  <c r="C157" i="12"/>
  <c r="H156" i="12"/>
  <c r="C156" i="12"/>
  <c r="H155" i="12"/>
  <c r="C155" i="12"/>
  <c r="H154" i="12"/>
  <c r="C154" i="12"/>
  <c r="H153" i="12"/>
  <c r="C153" i="12"/>
  <c r="H152" i="12"/>
  <c r="C152" i="12"/>
  <c r="H151" i="12"/>
  <c r="C151" i="12"/>
  <c r="H150" i="12"/>
  <c r="C150" i="12"/>
  <c r="H149" i="12"/>
  <c r="C149" i="12"/>
  <c r="L148" i="12"/>
  <c r="K148" i="12"/>
  <c r="J148" i="12"/>
  <c r="I148" i="12"/>
  <c r="H148" i="12" s="1"/>
  <c r="G148" i="12"/>
  <c r="F148" i="12"/>
  <c r="E148" i="12"/>
  <c r="D148" i="12"/>
  <c r="C148" i="12"/>
  <c r="H147" i="12"/>
  <c r="C147" i="12"/>
  <c r="H146" i="12"/>
  <c r="C146" i="12"/>
  <c r="H145" i="12"/>
  <c r="C145" i="12"/>
  <c r="H144" i="12"/>
  <c r="C144" i="12"/>
  <c r="H143" i="12"/>
  <c r="C143" i="12"/>
  <c r="H142" i="12"/>
  <c r="C142" i="12"/>
  <c r="L141" i="12"/>
  <c r="K141" i="12"/>
  <c r="J141" i="12"/>
  <c r="I141" i="12"/>
  <c r="H141" i="12" s="1"/>
  <c r="G141" i="12"/>
  <c r="F141" i="12"/>
  <c r="E141" i="12"/>
  <c r="D141" i="12"/>
  <c r="C141" i="12"/>
  <c r="H140" i="12"/>
  <c r="C140" i="12"/>
  <c r="H139" i="12"/>
  <c r="C139" i="12"/>
  <c r="L138" i="12"/>
  <c r="K138" i="12"/>
  <c r="J138" i="12"/>
  <c r="I138" i="12"/>
  <c r="H138" i="12" s="1"/>
  <c r="G138" i="12"/>
  <c r="F138" i="12"/>
  <c r="E138" i="12"/>
  <c r="D138" i="12"/>
  <c r="C138" i="12"/>
  <c r="H137" i="12"/>
  <c r="C137" i="12"/>
  <c r="H136" i="12"/>
  <c r="C136" i="12"/>
  <c r="H135" i="12"/>
  <c r="C135" i="12"/>
  <c r="H134" i="12"/>
  <c r="C134" i="12"/>
  <c r="L133" i="12"/>
  <c r="K133" i="12"/>
  <c r="J133" i="12"/>
  <c r="I133" i="12"/>
  <c r="H133" i="12" s="1"/>
  <c r="G133" i="12"/>
  <c r="F133" i="12"/>
  <c r="E133" i="12"/>
  <c r="D133" i="12"/>
  <c r="C133" i="12"/>
  <c r="H132" i="12"/>
  <c r="C132" i="12"/>
  <c r="H131" i="12"/>
  <c r="C131" i="12"/>
  <c r="H130" i="12"/>
  <c r="C130" i="12"/>
  <c r="L129" i="12"/>
  <c r="K129" i="12"/>
  <c r="J129" i="12"/>
  <c r="I129" i="12"/>
  <c r="H129" i="12" s="1"/>
  <c r="G129" i="12"/>
  <c r="F129" i="12"/>
  <c r="E129" i="12"/>
  <c r="D129" i="12"/>
  <c r="C129" i="12"/>
  <c r="L128" i="12"/>
  <c r="K128" i="12"/>
  <c r="J128" i="12"/>
  <c r="I128" i="12"/>
  <c r="H128" i="12" s="1"/>
  <c r="G128" i="12"/>
  <c r="F128" i="12"/>
  <c r="E128" i="12"/>
  <c r="D128" i="12"/>
  <c r="C128" i="12"/>
  <c r="H127" i="12"/>
  <c r="C127" i="12"/>
  <c r="L126" i="12"/>
  <c r="K126" i="12"/>
  <c r="J126" i="12"/>
  <c r="I126" i="12"/>
  <c r="H126" i="12"/>
  <c r="G126" i="12"/>
  <c r="F126" i="12"/>
  <c r="E126" i="12"/>
  <c r="D126" i="12"/>
  <c r="C126" i="12"/>
  <c r="H125" i="12"/>
  <c r="C125" i="12"/>
  <c r="H124" i="12"/>
  <c r="C124" i="12"/>
  <c r="H123" i="12"/>
  <c r="C123" i="12"/>
  <c r="H122" i="12"/>
  <c r="C122" i="12"/>
  <c r="H121" i="12"/>
  <c r="C121" i="12"/>
  <c r="L120" i="12"/>
  <c r="K120" i="12"/>
  <c r="J120" i="12"/>
  <c r="I120" i="12"/>
  <c r="H120" i="12" s="1"/>
  <c r="G120" i="12"/>
  <c r="F120" i="12"/>
  <c r="E120" i="12"/>
  <c r="D120" i="12"/>
  <c r="C120" i="12"/>
  <c r="H119" i="12"/>
  <c r="C119" i="12"/>
  <c r="H118" i="12"/>
  <c r="C118" i="12"/>
  <c r="H117" i="12"/>
  <c r="C117" i="12"/>
  <c r="H116" i="12"/>
  <c r="C116" i="12"/>
  <c r="H115" i="12"/>
  <c r="C115" i="12"/>
  <c r="L114" i="12"/>
  <c r="K114" i="12"/>
  <c r="J114" i="12"/>
  <c r="I114" i="12"/>
  <c r="H114" i="12" s="1"/>
  <c r="G114" i="12"/>
  <c r="F114" i="12"/>
  <c r="E114" i="12"/>
  <c r="D114" i="12"/>
  <c r="C114" i="12"/>
  <c r="H113" i="12"/>
  <c r="C113" i="12"/>
  <c r="H112" i="12"/>
  <c r="C112" i="12"/>
  <c r="H111" i="12"/>
  <c r="C111" i="12"/>
  <c r="L110" i="12"/>
  <c r="K110" i="12"/>
  <c r="J110" i="12"/>
  <c r="I110" i="12"/>
  <c r="H110" i="12" s="1"/>
  <c r="G110" i="12"/>
  <c r="F110" i="12"/>
  <c r="E110" i="12"/>
  <c r="D110" i="12"/>
  <c r="C110" i="12"/>
  <c r="H109" i="12"/>
  <c r="C109" i="12"/>
  <c r="H108" i="12"/>
  <c r="C108" i="12"/>
  <c r="H107" i="12"/>
  <c r="C107" i="12"/>
  <c r="H106" i="12"/>
  <c r="C106" i="12"/>
  <c r="H105" i="12"/>
  <c r="C105" i="12"/>
  <c r="H104" i="12"/>
  <c r="C104" i="12"/>
  <c r="H103" i="12"/>
  <c r="C103" i="12"/>
  <c r="H102" i="12"/>
  <c r="C102" i="12"/>
  <c r="L101" i="12"/>
  <c r="K101" i="12"/>
  <c r="J101" i="12"/>
  <c r="I101" i="12"/>
  <c r="H101" i="12" s="1"/>
  <c r="G101" i="12"/>
  <c r="F101" i="12"/>
  <c r="E101" i="12"/>
  <c r="D101" i="12"/>
  <c r="C101" i="12"/>
  <c r="H100" i="12"/>
  <c r="C100" i="12"/>
  <c r="H99" i="12"/>
  <c r="C99" i="12"/>
  <c r="H98" i="12"/>
  <c r="C98" i="12"/>
  <c r="H97" i="12"/>
  <c r="C97" i="12"/>
  <c r="H96" i="12"/>
  <c r="C96" i="12"/>
  <c r="H95" i="12"/>
  <c r="C95" i="12"/>
  <c r="H94" i="12"/>
  <c r="C94" i="12"/>
  <c r="L93" i="12"/>
  <c r="K93" i="12"/>
  <c r="J93" i="12"/>
  <c r="I93" i="12"/>
  <c r="H93" i="12" s="1"/>
  <c r="G93" i="12"/>
  <c r="F93" i="12"/>
  <c r="E93" i="12"/>
  <c r="D93" i="12"/>
  <c r="C93" i="12"/>
  <c r="H92" i="12"/>
  <c r="C92" i="12"/>
  <c r="H91" i="12"/>
  <c r="C91" i="12"/>
  <c r="H90" i="12"/>
  <c r="C90" i="12"/>
  <c r="H89" i="12"/>
  <c r="C89" i="12"/>
  <c r="H88" i="12"/>
  <c r="C88" i="12"/>
  <c r="L87" i="12"/>
  <c r="K87" i="12"/>
  <c r="J87" i="12"/>
  <c r="I87" i="12"/>
  <c r="H87" i="12" s="1"/>
  <c r="G87" i="12"/>
  <c r="F87" i="12"/>
  <c r="E87" i="12"/>
  <c r="D87" i="12"/>
  <c r="C87" i="12"/>
  <c r="H86" i="12"/>
  <c r="C86" i="12"/>
  <c r="H85" i="12"/>
  <c r="C85" i="12"/>
  <c r="H84" i="12"/>
  <c r="C84" i="12"/>
  <c r="H83" i="12"/>
  <c r="C83" i="12"/>
  <c r="L82" i="12"/>
  <c r="K82" i="12"/>
  <c r="J82" i="12"/>
  <c r="I82" i="12"/>
  <c r="H82" i="12" s="1"/>
  <c r="G82" i="12"/>
  <c r="F82" i="12"/>
  <c r="E82" i="12"/>
  <c r="D82" i="12"/>
  <c r="C82" i="12"/>
  <c r="L81" i="12"/>
  <c r="K81" i="12"/>
  <c r="J81" i="12"/>
  <c r="I81" i="12"/>
  <c r="H81" i="12" s="1"/>
  <c r="G81" i="12"/>
  <c r="F81" i="12"/>
  <c r="E81" i="12"/>
  <c r="D81" i="12"/>
  <c r="C81" i="12"/>
  <c r="H80" i="12"/>
  <c r="C80" i="12"/>
  <c r="H79" i="12"/>
  <c r="C79" i="12"/>
  <c r="L78" i="12"/>
  <c r="K78" i="12"/>
  <c r="J78" i="12"/>
  <c r="I78" i="12"/>
  <c r="H78" i="12" s="1"/>
  <c r="G78" i="12"/>
  <c r="F78" i="12"/>
  <c r="E78" i="12"/>
  <c r="D78" i="12"/>
  <c r="C78" i="12"/>
  <c r="H77" i="12"/>
  <c r="C77" i="12"/>
  <c r="H76" i="12"/>
  <c r="C76" i="12"/>
  <c r="L75" i="12"/>
  <c r="K75" i="12"/>
  <c r="J75" i="12"/>
  <c r="I75" i="12"/>
  <c r="H75" i="12" s="1"/>
  <c r="G75" i="12"/>
  <c r="F75" i="12"/>
  <c r="E75" i="12"/>
  <c r="D75" i="12"/>
  <c r="C75" i="12"/>
  <c r="L74" i="12"/>
  <c r="K74" i="12"/>
  <c r="J74" i="12"/>
  <c r="I74" i="12"/>
  <c r="H74" i="12" s="1"/>
  <c r="G74" i="12"/>
  <c r="F74" i="12"/>
  <c r="E74" i="12"/>
  <c r="D74" i="12"/>
  <c r="C74" i="12"/>
  <c r="L73" i="12"/>
  <c r="K73" i="12"/>
  <c r="J73" i="12"/>
  <c r="I73" i="12"/>
  <c r="H73" i="12" s="1"/>
  <c r="G73" i="12"/>
  <c r="F73" i="12"/>
  <c r="E73" i="12"/>
  <c r="D73" i="12"/>
  <c r="C73" i="12"/>
  <c r="H72" i="12"/>
  <c r="C72" i="12"/>
  <c r="H71" i="12"/>
  <c r="C71" i="12"/>
  <c r="H70" i="12"/>
  <c r="C70" i="12"/>
  <c r="H69" i="12"/>
  <c r="C69" i="12"/>
  <c r="L68" i="12"/>
  <c r="K68" i="12"/>
  <c r="J68" i="12"/>
  <c r="I68" i="12"/>
  <c r="H68" i="12" s="1"/>
  <c r="G68" i="12"/>
  <c r="F68" i="12"/>
  <c r="E68" i="12"/>
  <c r="D68" i="12"/>
  <c r="C68" i="12"/>
  <c r="H67" i="12"/>
  <c r="C67" i="12"/>
  <c r="L66" i="12"/>
  <c r="K66" i="12"/>
  <c r="J66" i="12"/>
  <c r="I66" i="12"/>
  <c r="H66" i="12" s="1"/>
  <c r="G66" i="12"/>
  <c r="F66" i="12"/>
  <c r="E66" i="12"/>
  <c r="D66" i="12"/>
  <c r="C66" i="12"/>
  <c r="H65" i="12"/>
  <c r="C65" i="12"/>
  <c r="H64" i="12"/>
  <c r="C64" i="12"/>
  <c r="H63" i="12"/>
  <c r="C63" i="12"/>
  <c r="H62" i="12"/>
  <c r="C62" i="12"/>
  <c r="H61" i="12"/>
  <c r="C61" i="12"/>
  <c r="H60" i="12"/>
  <c r="C60" i="12"/>
  <c r="H59" i="12"/>
  <c r="C59" i="12"/>
  <c r="H58" i="12"/>
  <c r="C58" i="12"/>
  <c r="L57" i="12"/>
  <c r="K57" i="12"/>
  <c r="J57" i="12"/>
  <c r="I57" i="12"/>
  <c r="H57" i="12" s="1"/>
  <c r="G57" i="12"/>
  <c r="F57" i="12"/>
  <c r="E57" i="12"/>
  <c r="D57" i="12"/>
  <c r="C57" i="12"/>
  <c r="H56" i="12"/>
  <c r="C56" i="12"/>
  <c r="H55" i="12"/>
  <c r="C55" i="12"/>
  <c r="L54" i="12"/>
  <c r="K54" i="12"/>
  <c r="J54" i="12"/>
  <c r="I54" i="12"/>
  <c r="H54" i="12" s="1"/>
  <c r="G54" i="12"/>
  <c r="F54" i="12"/>
  <c r="E54" i="12"/>
  <c r="D54" i="12"/>
  <c r="C54" i="12"/>
  <c r="L53" i="12"/>
  <c r="K53" i="12"/>
  <c r="J53" i="12"/>
  <c r="I53" i="12"/>
  <c r="H53" i="12" s="1"/>
  <c r="G53" i="12"/>
  <c r="F53" i="12"/>
  <c r="E53" i="12"/>
  <c r="D53" i="12"/>
  <c r="C53" i="12"/>
  <c r="L52" i="12"/>
  <c r="K52" i="12"/>
  <c r="J52" i="12"/>
  <c r="I52" i="12"/>
  <c r="H52" i="12" s="1"/>
  <c r="G52" i="12"/>
  <c r="F52" i="12"/>
  <c r="E52" i="12"/>
  <c r="D52" i="12"/>
  <c r="C52" i="12"/>
  <c r="L51" i="12"/>
  <c r="K51" i="12"/>
  <c r="J51" i="12"/>
  <c r="I51" i="12"/>
  <c r="H51" i="12" s="1"/>
  <c r="G51" i="12"/>
  <c r="F51" i="12"/>
  <c r="E51" i="12"/>
  <c r="D51" i="12"/>
  <c r="C51" i="12"/>
  <c r="L50" i="12"/>
  <c r="K50" i="12"/>
  <c r="J50" i="12"/>
  <c r="J300" i="12" s="1"/>
  <c r="I50" i="12"/>
  <c r="G50" i="12"/>
  <c r="F50" i="12"/>
  <c r="E50" i="12"/>
  <c r="E300" i="12" s="1"/>
  <c r="D50" i="12"/>
  <c r="C50" i="12"/>
  <c r="L49" i="12"/>
  <c r="K49" i="12"/>
  <c r="J49" i="12"/>
  <c r="I49" i="12"/>
  <c r="H49" i="12" s="1"/>
  <c r="G49" i="12"/>
  <c r="F49" i="12"/>
  <c r="E49" i="12"/>
  <c r="D49" i="12"/>
  <c r="C49" i="12"/>
  <c r="H46" i="12"/>
  <c r="C46" i="12"/>
  <c r="H45" i="12"/>
  <c r="C45" i="12"/>
  <c r="L44" i="12"/>
  <c r="L300" i="12" s="1"/>
  <c r="H44" i="12"/>
  <c r="G44" i="12"/>
  <c r="G300" i="12" s="1"/>
  <c r="C44" i="12"/>
  <c r="H43" i="12"/>
  <c r="C43" i="12"/>
  <c r="I42" i="12"/>
  <c r="H42" i="12"/>
  <c r="D42" i="12"/>
  <c r="C42" i="12"/>
  <c r="H41" i="12"/>
  <c r="C41" i="12"/>
  <c r="H40" i="12"/>
  <c r="C40" i="12"/>
  <c r="H39" i="12"/>
  <c r="C39" i="12"/>
  <c r="H38" i="12"/>
  <c r="C38" i="12"/>
  <c r="K37" i="12"/>
  <c r="H37" i="12"/>
  <c r="F37" i="12"/>
  <c r="C37" i="12"/>
  <c r="H36" i="12"/>
  <c r="C36" i="12"/>
  <c r="H35" i="12"/>
  <c r="C35" i="12"/>
  <c r="K34" i="12"/>
  <c r="H34" i="12"/>
  <c r="F34" i="12"/>
  <c r="C34" i="12"/>
  <c r="H33" i="12"/>
  <c r="C33" i="12"/>
  <c r="K32" i="12"/>
  <c r="H32" i="12"/>
  <c r="F32" i="12"/>
  <c r="C32" i="12"/>
  <c r="H31" i="12"/>
  <c r="C31" i="12"/>
  <c r="H30" i="12"/>
  <c r="C30" i="12"/>
  <c r="H29" i="12"/>
  <c r="C29" i="12"/>
  <c r="K28" i="12"/>
  <c r="H28" i="12"/>
  <c r="F28" i="12"/>
  <c r="C28" i="12"/>
  <c r="K27" i="12"/>
  <c r="K300" i="12" s="1"/>
  <c r="H27" i="12"/>
  <c r="F27" i="12"/>
  <c r="F300" i="12" s="1"/>
  <c r="C27" i="12"/>
  <c r="H26" i="12"/>
  <c r="C26" i="12"/>
  <c r="H25" i="12"/>
  <c r="C25" i="12"/>
  <c r="H24" i="12"/>
  <c r="C24" i="12"/>
  <c r="H23" i="12"/>
  <c r="C23" i="12"/>
  <c r="L22" i="12"/>
  <c r="L303" i="12" s="1"/>
  <c r="L302" i="12" s="1"/>
  <c r="K22" i="12"/>
  <c r="K303" i="12" s="1"/>
  <c r="K302" i="12" s="1"/>
  <c r="J22" i="12"/>
  <c r="J303" i="12" s="1"/>
  <c r="J302" i="12" s="1"/>
  <c r="I22" i="12"/>
  <c r="I303" i="12" s="1"/>
  <c r="I302" i="12" s="1"/>
  <c r="G22" i="12"/>
  <c r="G303" i="12" s="1"/>
  <c r="G302" i="12" s="1"/>
  <c r="F22" i="12"/>
  <c r="F303" i="12" s="1"/>
  <c r="F302" i="12" s="1"/>
  <c r="E22" i="12"/>
  <c r="E303" i="12" s="1"/>
  <c r="E302" i="12" s="1"/>
  <c r="D22" i="12"/>
  <c r="D303" i="12" s="1"/>
  <c r="D302" i="12" s="1"/>
  <c r="C22" i="12"/>
  <c r="L21" i="12"/>
  <c r="K21" i="12"/>
  <c r="J21" i="12"/>
  <c r="I21" i="12"/>
  <c r="H21" i="12" s="1"/>
  <c r="G21" i="12"/>
  <c r="F21" i="12"/>
  <c r="E21" i="12"/>
  <c r="D21" i="12"/>
  <c r="C21" i="12"/>
  <c r="D22" i="11"/>
  <c r="C22" i="11" s="1"/>
  <c r="E22" i="11"/>
  <c r="E21" i="11" s="1"/>
  <c r="F22" i="11"/>
  <c r="G22" i="11"/>
  <c r="G21" i="11" s="1"/>
  <c r="I22" i="11"/>
  <c r="J22" i="11"/>
  <c r="K22" i="11"/>
  <c r="L22" i="11"/>
  <c r="L21" i="11" s="1"/>
  <c r="C23" i="11"/>
  <c r="H23" i="11"/>
  <c r="C24" i="11"/>
  <c r="H24" i="11"/>
  <c r="C25" i="11"/>
  <c r="C26" i="11"/>
  <c r="H26" i="11"/>
  <c r="F28" i="11"/>
  <c r="C28" i="11" s="1"/>
  <c r="K28" i="11"/>
  <c r="H28" i="11" s="1"/>
  <c r="C29" i="11"/>
  <c r="H29" i="11"/>
  <c r="C30" i="11"/>
  <c r="H30" i="11"/>
  <c r="C31" i="11"/>
  <c r="H31" i="11"/>
  <c r="F32" i="11"/>
  <c r="C32" i="11" s="1"/>
  <c r="K32" i="11"/>
  <c r="H32" i="11" s="1"/>
  <c r="C33" i="11"/>
  <c r="H33" i="11"/>
  <c r="F34" i="11"/>
  <c r="C34" i="11" s="1"/>
  <c r="K34" i="11"/>
  <c r="H34" i="11" s="1"/>
  <c r="C35" i="11"/>
  <c r="H35" i="11"/>
  <c r="C36" i="11"/>
  <c r="H36" i="11"/>
  <c r="F37" i="11"/>
  <c r="C37" i="11" s="1"/>
  <c r="K37" i="11"/>
  <c r="H37" i="11" s="1"/>
  <c r="C38" i="11"/>
  <c r="H38" i="11"/>
  <c r="C39" i="11"/>
  <c r="H39" i="11"/>
  <c r="C40" i="11"/>
  <c r="H40" i="11"/>
  <c r="C41" i="11"/>
  <c r="H41" i="11"/>
  <c r="D42" i="11"/>
  <c r="C42" i="11" s="1"/>
  <c r="I42" i="11"/>
  <c r="H42" i="11" s="1"/>
  <c r="C43" i="11"/>
  <c r="H43" i="11"/>
  <c r="G44" i="11"/>
  <c r="C44" i="11" s="1"/>
  <c r="L44" i="11"/>
  <c r="H44" i="11" s="1"/>
  <c r="C45" i="11"/>
  <c r="H45" i="11"/>
  <c r="C46" i="11"/>
  <c r="H46" i="11"/>
  <c r="D54" i="11"/>
  <c r="C54" i="11" s="1"/>
  <c r="E54" i="11"/>
  <c r="E53" i="11" s="1"/>
  <c r="F54" i="11"/>
  <c r="F53" i="11" s="1"/>
  <c r="G54" i="11"/>
  <c r="G53" i="11" s="1"/>
  <c r="I54" i="11"/>
  <c r="I53" i="11" s="1"/>
  <c r="J54" i="11"/>
  <c r="J53" i="11" s="1"/>
  <c r="K54" i="11"/>
  <c r="K53" i="11" s="1"/>
  <c r="L54" i="11"/>
  <c r="L53" i="11" s="1"/>
  <c r="C55" i="11"/>
  <c r="H55" i="11"/>
  <c r="C56" i="11"/>
  <c r="H56" i="11"/>
  <c r="D57" i="11"/>
  <c r="C57" i="11" s="1"/>
  <c r="E57" i="11"/>
  <c r="F57" i="11"/>
  <c r="G57" i="11"/>
  <c r="I57" i="11"/>
  <c r="J57" i="11"/>
  <c r="H57" i="11" s="1"/>
  <c r="K57" i="11"/>
  <c r="L57" i="11"/>
  <c r="C58" i="11"/>
  <c r="H58" i="11"/>
  <c r="C59" i="11"/>
  <c r="H59" i="11"/>
  <c r="C60" i="11"/>
  <c r="H60" i="11"/>
  <c r="C61" i="11"/>
  <c r="H61" i="11"/>
  <c r="C62" i="11"/>
  <c r="H62" i="11"/>
  <c r="C63" i="11"/>
  <c r="H63" i="11"/>
  <c r="C64" i="11"/>
  <c r="H64" i="11"/>
  <c r="C65" i="11"/>
  <c r="H65" i="11"/>
  <c r="C67" i="11"/>
  <c r="H67" i="11"/>
  <c r="D68" i="11"/>
  <c r="C68" i="11" s="1"/>
  <c r="E68" i="11"/>
  <c r="E66" i="11" s="1"/>
  <c r="F68" i="11"/>
  <c r="F66" i="11" s="1"/>
  <c r="G68" i="11"/>
  <c r="G66" i="11" s="1"/>
  <c r="I68" i="11"/>
  <c r="I66" i="11" s="1"/>
  <c r="J68" i="11"/>
  <c r="J66" i="11" s="1"/>
  <c r="K68" i="11"/>
  <c r="K66" i="11" s="1"/>
  <c r="L68" i="11"/>
  <c r="L66" i="11" s="1"/>
  <c r="C69" i="11"/>
  <c r="H69" i="11"/>
  <c r="C70" i="11"/>
  <c r="H70" i="11"/>
  <c r="C71" i="11"/>
  <c r="H71" i="11"/>
  <c r="C72" i="11"/>
  <c r="H72" i="11"/>
  <c r="D75" i="11"/>
  <c r="C75" i="11" s="1"/>
  <c r="E75" i="11"/>
  <c r="E74" i="11" s="1"/>
  <c r="F75" i="11"/>
  <c r="F74" i="11" s="1"/>
  <c r="G75" i="11"/>
  <c r="G74" i="11" s="1"/>
  <c r="I75" i="11"/>
  <c r="I74" i="11" s="1"/>
  <c r="J75" i="11"/>
  <c r="J74" i="11" s="1"/>
  <c r="K75" i="11"/>
  <c r="K74" i="11" s="1"/>
  <c r="L75" i="11"/>
  <c r="L74" i="11" s="1"/>
  <c r="C76" i="11"/>
  <c r="H76" i="11"/>
  <c r="C77" i="11"/>
  <c r="H77" i="11"/>
  <c r="D78" i="11"/>
  <c r="C78" i="11" s="1"/>
  <c r="E78" i="11"/>
  <c r="F78" i="11"/>
  <c r="G78" i="11"/>
  <c r="I78" i="11"/>
  <c r="J78" i="11"/>
  <c r="H78" i="11" s="1"/>
  <c r="K78" i="11"/>
  <c r="L78" i="11"/>
  <c r="C79" i="11"/>
  <c r="H79" i="11"/>
  <c r="C80" i="11"/>
  <c r="H80" i="11"/>
  <c r="D82" i="11"/>
  <c r="C82" i="11" s="1"/>
  <c r="E82" i="11"/>
  <c r="E81" i="11" s="1"/>
  <c r="F82" i="11"/>
  <c r="G82" i="11"/>
  <c r="G81" i="11" s="1"/>
  <c r="I82" i="11"/>
  <c r="I81" i="11" s="1"/>
  <c r="J82" i="11"/>
  <c r="K82" i="11"/>
  <c r="K81" i="11" s="1"/>
  <c r="L82" i="11"/>
  <c r="C83" i="11"/>
  <c r="H83" i="11"/>
  <c r="C84" i="11"/>
  <c r="H84" i="11"/>
  <c r="C85" i="11"/>
  <c r="H85" i="11"/>
  <c r="C86" i="11"/>
  <c r="H86" i="11"/>
  <c r="D87" i="11"/>
  <c r="C87" i="11" s="1"/>
  <c r="E87" i="11"/>
  <c r="F87" i="11"/>
  <c r="G87" i="11"/>
  <c r="I87" i="11"/>
  <c r="J87" i="11"/>
  <c r="H87" i="11" s="1"/>
  <c r="K87" i="11"/>
  <c r="L87" i="11"/>
  <c r="C88" i="11"/>
  <c r="H88" i="11"/>
  <c r="C89" i="11"/>
  <c r="H89" i="11"/>
  <c r="C90" i="11"/>
  <c r="H90" i="11"/>
  <c r="C91" i="11"/>
  <c r="H91" i="11"/>
  <c r="C92" i="11"/>
  <c r="H92" i="11"/>
  <c r="D93" i="11"/>
  <c r="C93" i="11" s="1"/>
  <c r="E93" i="11"/>
  <c r="F93" i="11"/>
  <c r="G93" i="11"/>
  <c r="I93" i="11"/>
  <c r="J93" i="11"/>
  <c r="H93" i="11" s="1"/>
  <c r="K93" i="11"/>
  <c r="L93" i="11"/>
  <c r="C94" i="11"/>
  <c r="H94" i="11"/>
  <c r="C95" i="11"/>
  <c r="H95" i="11"/>
  <c r="C96" i="11"/>
  <c r="H96" i="11"/>
  <c r="C97" i="11"/>
  <c r="H97" i="11"/>
  <c r="C98" i="11"/>
  <c r="H98" i="11"/>
  <c r="C99" i="11"/>
  <c r="H99" i="11"/>
  <c r="C100" i="11"/>
  <c r="H100" i="11"/>
  <c r="D101" i="11"/>
  <c r="C101" i="11" s="1"/>
  <c r="E101" i="11"/>
  <c r="F101" i="11"/>
  <c r="G101" i="11"/>
  <c r="I101" i="11"/>
  <c r="J101" i="11"/>
  <c r="H101" i="11" s="1"/>
  <c r="K101" i="11"/>
  <c r="L101" i="11"/>
  <c r="C102" i="11"/>
  <c r="H102" i="11"/>
  <c r="C103" i="11"/>
  <c r="H103" i="11"/>
  <c r="C104" i="11"/>
  <c r="H104" i="11"/>
  <c r="C105" i="11"/>
  <c r="H105" i="11"/>
  <c r="C106" i="11"/>
  <c r="H106" i="11"/>
  <c r="C107" i="11"/>
  <c r="H107" i="11"/>
  <c r="C108" i="11"/>
  <c r="H108" i="11"/>
  <c r="C109" i="11"/>
  <c r="H109" i="11"/>
  <c r="D110" i="11"/>
  <c r="C110" i="11" s="1"/>
  <c r="E110" i="11"/>
  <c r="F110" i="11"/>
  <c r="G110" i="11"/>
  <c r="I110" i="11"/>
  <c r="J110" i="11"/>
  <c r="H110" i="11" s="1"/>
  <c r="K110" i="11"/>
  <c r="L110" i="11"/>
  <c r="C111" i="11"/>
  <c r="H111" i="11"/>
  <c r="C112" i="11"/>
  <c r="H112" i="11"/>
  <c r="C113" i="11"/>
  <c r="H113" i="11"/>
  <c r="D114" i="11"/>
  <c r="E114" i="11"/>
  <c r="F114" i="11"/>
  <c r="G114" i="11"/>
  <c r="I114" i="11"/>
  <c r="J114" i="11"/>
  <c r="H114" i="11" s="1"/>
  <c r="K114" i="11"/>
  <c r="L114" i="11"/>
  <c r="C115" i="11"/>
  <c r="H115" i="11"/>
  <c r="C116" i="11"/>
  <c r="H116" i="11"/>
  <c r="C117" i="11"/>
  <c r="H117" i="11"/>
  <c r="C118" i="11"/>
  <c r="H118" i="11"/>
  <c r="C119" i="11"/>
  <c r="H119" i="11"/>
  <c r="D120" i="11"/>
  <c r="E120" i="11"/>
  <c r="F120" i="11"/>
  <c r="G120" i="11"/>
  <c r="I120" i="11"/>
  <c r="J120" i="11"/>
  <c r="H120" i="11" s="1"/>
  <c r="K120" i="11"/>
  <c r="L120" i="11"/>
  <c r="C121" i="11"/>
  <c r="H121" i="11"/>
  <c r="C122" i="11"/>
  <c r="H122" i="11"/>
  <c r="C123" i="11"/>
  <c r="H123" i="11"/>
  <c r="C124" i="11"/>
  <c r="H124" i="11"/>
  <c r="C125" i="11"/>
  <c r="H125" i="11"/>
  <c r="D126" i="11"/>
  <c r="E126" i="11"/>
  <c r="F126" i="11"/>
  <c r="G126" i="11"/>
  <c r="I126" i="11"/>
  <c r="J126" i="11"/>
  <c r="K126" i="11"/>
  <c r="L126" i="11"/>
  <c r="C127" i="11"/>
  <c r="C126" i="11" s="1"/>
  <c r="H127" i="11"/>
  <c r="H126" i="11" s="1"/>
  <c r="D129" i="11"/>
  <c r="D128" i="11" s="1"/>
  <c r="E129" i="11"/>
  <c r="F129" i="11"/>
  <c r="F128" i="11" s="1"/>
  <c r="G129" i="11"/>
  <c r="I129" i="11"/>
  <c r="J129" i="11"/>
  <c r="J128" i="11" s="1"/>
  <c r="K129" i="11"/>
  <c r="L129" i="11"/>
  <c r="L128" i="11" s="1"/>
  <c r="C130" i="11"/>
  <c r="H130" i="11"/>
  <c r="C131" i="11"/>
  <c r="H131" i="11"/>
  <c r="C132" i="11"/>
  <c r="H132" i="11"/>
  <c r="D133" i="11"/>
  <c r="C133" i="11" s="1"/>
  <c r="E133" i="11"/>
  <c r="F133" i="11"/>
  <c r="G133" i="11"/>
  <c r="I133" i="11"/>
  <c r="J133" i="11"/>
  <c r="H133" i="11" s="1"/>
  <c r="K133" i="11"/>
  <c r="L133" i="11"/>
  <c r="C134" i="11"/>
  <c r="H134" i="11"/>
  <c r="C135" i="11"/>
  <c r="H135" i="11"/>
  <c r="C136" i="11"/>
  <c r="H136" i="11"/>
  <c r="C137" i="11"/>
  <c r="H137" i="11"/>
  <c r="D138" i="11"/>
  <c r="C138" i="11" s="1"/>
  <c r="E138" i="11"/>
  <c r="F138" i="11"/>
  <c r="G138" i="11"/>
  <c r="I138" i="11"/>
  <c r="J138" i="11"/>
  <c r="H138" i="11" s="1"/>
  <c r="K138" i="11"/>
  <c r="L138" i="11"/>
  <c r="C139" i="11"/>
  <c r="H139" i="11"/>
  <c r="C140" i="11"/>
  <c r="H140" i="11"/>
  <c r="D141" i="11"/>
  <c r="C141" i="11" s="1"/>
  <c r="E141" i="11"/>
  <c r="F141" i="11"/>
  <c r="G141" i="11"/>
  <c r="I141" i="11"/>
  <c r="J141" i="11"/>
  <c r="H141" i="11" s="1"/>
  <c r="K141" i="11"/>
  <c r="L141" i="11"/>
  <c r="C142" i="11"/>
  <c r="H142" i="11"/>
  <c r="C143" i="11"/>
  <c r="H143" i="11"/>
  <c r="C144" i="11"/>
  <c r="H144" i="11"/>
  <c r="C145" i="11"/>
  <c r="H145" i="11"/>
  <c r="C146" i="11"/>
  <c r="H146" i="11"/>
  <c r="C147" i="11"/>
  <c r="H147" i="11"/>
  <c r="D148" i="11"/>
  <c r="C148" i="11" s="1"/>
  <c r="E148" i="11"/>
  <c r="F148" i="11"/>
  <c r="G148" i="11"/>
  <c r="I148" i="11"/>
  <c r="J148" i="11"/>
  <c r="H148" i="11" s="1"/>
  <c r="K148" i="11"/>
  <c r="L148" i="11"/>
  <c r="C149" i="11"/>
  <c r="H149" i="11"/>
  <c r="C150" i="11"/>
  <c r="H150" i="11"/>
  <c r="C151" i="11"/>
  <c r="H151" i="11"/>
  <c r="C152" i="11"/>
  <c r="H152" i="11"/>
  <c r="C153" i="11"/>
  <c r="H153" i="11"/>
  <c r="C154" i="11"/>
  <c r="H154" i="11"/>
  <c r="C155" i="11"/>
  <c r="H155" i="11"/>
  <c r="C156" i="11"/>
  <c r="H156" i="11"/>
  <c r="D157" i="11"/>
  <c r="C157" i="11" s="1"/>
  <c r="E157" i="11"/>
  <c r="F157" i="11"/>
  <c r="G157" i="11"/>
  <c r="I157" i="11"/>
  <c r="J157" i="11"/>
  <c r="H157" i="11" s="1"/>
  <c r="K157" i="11"/>
  <c r="L157" i="11"/>
  <c r="C158" i="11"/>
  <c r="H158" i="11"/>
  <c r="C159" i="11"/>
  <c r="H159" i="11"/>
  <c r="C160" i="11"/>
  <c r="H160" i="11"/>
  <c r="C161" i="11"/>
  <c r="H161" i="11"/>
  <c r="D163" i="11"/>
  <c r="D162" i="11" s="1"/>
  <c r="E163" i="11"/>
  <c r="E162" i="11" s="1"/>
  <c r="F163" i="11"/>
  <c r="F162" i="11" s="1"/>
  <c r="G163" i="11"/>
  <c r="G162" i="11" s="1"/>
  <c r="I163" i="11"/>
  <c r="I162" i="11" s="1"/>
  <c r="J163" i="11"/>
  <c r="J162" i="11" s="1"/>
  <c r="K163" i="11"/>
  <c r="K162" i="11" s="1"/>
  <c r="L163" i="11"/>
  <c r="L162" i="11" s="1"/>
  <c r="C164" i="11"/>
  <c r="H164" i="11"/>
  <c r="C165" i="11"/>
  <c r="H165" i="11"/>
  <c r="C166" i="11"/>
  <c r="H166" i="11"/>
  <c r="C167" i="11"/>
  <c r="H167" i="11"/>
  <c r="C168" i="11"/>
  <c r="H168" i="11"/>
  <c r="C169" i="11"/>
  <c r="H169" i="11"/>
  <c r="D172" i="11"/>
  <c r="D171" i="11" s="1"/>
  <c r="E172" i="11"/>
  <c r="E171" i="11" s="1"/>
  <c r="E170" i="11" s="1"/>
  <c r="F172" i="11"/>
  <c r="F171" i="11" s="1"/>
  <c r="F170" i="11" s="1"/>
  <c r="G172" i="11"/>
  <c r="G171" i="11" s="1"/>
  <c r="G170" i="11" s="1"/>
  <c r="I172" i="11"/>
  <c r="I171" i="11" s="1"/>
  <c r="J172" i="11"/>
  <c r="J171" i="11" s="1"/>
  <c r="J170" i="11" s="1"/>
  <c r="K172" i="11"/>
  <c r="K171" i="11" s="1"/>
  <c r="K170" i="11" s="1"/>
  <c r="L172" i="11"/>
  <c r="L171" i="11" s="1"/>
  <c r="L170" i="11" s="1"/>
  <c r="C173" i="11"/>
  <c r="H173" i="11"/>
  <c r="C174" i="11"/>
  <c r="H174" i="11"/>
  <c r="C175" i="11"/>
  <c r="H175" i="11"/>
  <c r="D176" i="11"/>
  <c r="C176" i="11" s="1"/>
  <c r="E176" i="11"/>
  <c r="F176" i="11"/>
  <c r="G176" i="11"/>
  <c r="I176" i="11"/>
  <c r="J176" i="11"/>
  <c r="H176" i="11" s="1"/>
  <c r="K176" i="11"/>
  <c r="L176" i="11"/>
  <c r="C177" i="11"/>
  <c r="H177" i="11"/>
  <c r="C178" i="11"/>
  <c r="H178" i="11"/>
  <c r="C179" i="11"/>
  <c r="H179" i="11"/>
  <c r="C180" i="11"/>
  <c r="H180" i="11"/>
  <c r="D181" i="11"/>
  <c r="C181" i="11" s="1"/>
  <c r="E181" i="11"/>
  <c r="F181" i="11"/>
  <c r="G181" i="11"/>
  <c r="I181" i="11"/>
  <c r="J181" i="11"/>
  <c r="H181" i="11" s="1"/>
  <c r="K181" i="11"/>
  <c r="L181" i="11"/>
  <c r="C182" i="11"/>
  <c r="H182" i="11"/>
  <c r="C183" i="11"/>
  <c r="H183" i="11"/>
  <c r="D185" i="11"/>
  <c r="E185" i="11"/>
  <c r="F185" i="11"/>
  <c r="G185" i="11"/>
  <c r="I185" i="11"/>
  <c r="H185" i="11" s="1"/>
  <c r="J185" i="11"/>
  <c r="K185" i="11"/>
  <c r="L185" i="11"/>
  <c r="C186" i="11"/>
  <c r="H186" i="11"/>
  <c r="C187" i="11"/>
  <c r="H187" i="11"/>
  <c r="D189" i="11"/>
  <c r="D188" i="11" s="1"/>
  <c r="E189" i="11"/>
  <c r="E188" i="11" s="1"/>
  <c r="F189" i="11"/>
  <c r="F188" i="11" s="1"/>
  <c r="G189" i="11"/>
  <c r="G188" i="11" s="1"/>
  <c r="I189" i="11"/>
  <c r="H189" i="11" s="1"/>
  <c r="J189" i="11"/>
  <c r="J188" i="11" s="1"/>
  <c r="K189" i="11"/>
  <c r="K188" i="11" s="1"/>
  <c r="L189" i="11"/>
  <c r="L188" i="11" s="1"/>
  <c r="C190" i="11"/>
  <c r="H190" i="11"/>
  <c r="C194" i="11"/>
  <c r="H194" i="11"/>
  <c r="D195" i="11"/>
  <c r="D193" i="11" s="1"/>
  <c r="E195" i="11"/>
  <c r="E193" i="11" s="1"/>
  <c r="F195" i="11"/>
  <c r="F193" i="11" s="1"/>
  <c r="G195" i="11"/>
  <c r="G193" i="11" s="1"/>
  <c r="I195" i="11"/>
  <c r="H195" i="11" s="1"/>
  <c r="J195" i="11"/>
  <c r="J193" i="11" s="1"/>
  <c r="K195" i="11"/>
  <c r="K193" i="11" s="1"/>
  <c r="L195" i="11"/>
  <c r="L193" i="11" s="1"/>
  <c r="C196" i="11"/>
  <c r="H196" i="11"/>
  <c r="C197" i="11"/>
  <c r="H197" i="11"/>
  <c r="C198" i="11"/>
  <c r="H198" i="11"/>
  <c r="C199" i="11"/>
  <c r="H199" i="11"/>
  <c r="C200" i="11"/>
  <c r="H200" i="11"/>
  <c r="D202" i="11"/>
  <c r="D201" i="11" s="1"/>
  <c r="E202" i="11"/>
  <c r="E201" i="11" s="1"/>
  <c r="F202" i="11"/>
  <c r="F201" i="11" s="1"/>
  <c r="G202" i="11"/>
  <c r="G201" i="11" s="1"/>
  <c r="I202" i="11"/>
  <c r="H202" i="11" s="1"/>
  <c r="J202" i="11"/>
  <c r="J201" i="11" s="1"/>
  <c r="K202" i="11"/>
  <c r="K201" i="11" s="1"/>
  <c r="L202" i="11"/>
  <c r="L201" i="11" s="1"/>
  <c r="C203" i="11"/>
  <c r="H203" i="11"/>
  <c r="C204" i="11"/>
  <c r="H204" i="11"/>
  <c r="C205" i="11"/>
  <c r="H205" i="11"/>
  <c r="C206" i="11"/>
  <c r="H206" i="11"/>
  <c r="C207" i="11"/>
  <c r="H207" i="11"/>
  <c r="C208" i="11"/>
  <c r="H208" i="11"/>
  <c r="C209" i="11"/>
  <c r="H209" i="11"/>
  <c r="C210" i="11"/>
  <c r="H210" i="11"/>
  <c r="C211" i="11"/>
  <c r="H211" i="11"/>
  <c r="C212" i="11"/>
  <c r="H212" i="11"/>
  <c r="D213" i="11"/>
  <c r="E213" i="11"/>
  <c r="C213" i="11" s="1"/>
  <c r="F213" i="11"/>
  <c r="G213" i="11"/>
  <c r="I213" i="11"/>
  <c r="H213" i="11" s="1"/>
  <c r="J213" i="11"/>
  <c r="K213" i="11"/>
  <c r="L213" i="11"/>
  <c r="C214" i="11"/>
  <c r="H214" i="11"/>
  <c r="C215" i="11"/>
  <c r="H215" i="11"/>
  <c r="C216" i="11"/>
  <c r="H216" i="11"/>
  <c r="C217" i="11"/>
  <c r="H217" i="11"/>
  <c r="C218" i="11"/>
  <c r="H218" i="11"/>
  <c r="C219" i="11"/>
  <c r="H219" i="11"/>
  <c r="C220" i="11"/>
  <c r="H220" i="11"/>
  <c r="C221" i="11"/>
  <c r="H221" i="11"/>
  <c r="C222" i="11"/>
  <c r="H222" i="11"/>
  <c r="C223" i="11"/>
  <c r="H223" i="11"/>
  <c r="D224" i="11"/>
  <c r="E224" i="11"/>
  <c r="C224" i="11" s="1"/>
  <c r="F224" i="11"/>
  <c r="G224" i="11"/>
  <c r="I224" i="11"/>
  <c r="H224" i="11" s="1"/>
  <c r="J224" i="11"/>
  <c r="K224" i="11"/>
  <c r="L224" i="11"/>
  <c r="C225" i="11"/>
  <c r="H225" i="11"/>
  <c r="C226" i="11"/>
  <c r="H226" i="11"/>
  <c r="C228" i="11"/>
  <c r="H228" i="11"/>
  <c r="D229" i="11"/>
  <c r="D227" i="11" s="1"/>
  <c r="E229" i="11"/>
  <c r="F229" i="11"/>
  <c r="F227" i="11" s="1"/>
  <c r="G229" i="11"/>
  <c r="G227" i="11" s="1"/>
  <c r="I229" i="11"/>
  <c r="J229" i="11"/>
  <c r="J227" i="11" s="1"/>
  <c r="K229" i="11"/>
  <c r="K227" i="11" s="1"/>
  <c r="L229" i="11"/>
  <c r="L227" i="11" s="1"/>
  <c r="C230" i="11"/>
  <c r="H230" i="11"/>
  <c r="C233" i="11"/>
  <c r="H233" i="11"/>
  <c r="D234" i="11"/>
  <c r="E234" i="11"/>
  <c r="F234" i="11"/>
  <c r="G234" i="11"/>
  <c r="G232" i="11" s="1"/>
  <c r="I234" i="11"/>
  <c r="I232" i="11" s="1"/>
  <c r="J234" i="11"/>
  <c r="J232" i="11" s="1"/>
  <c r="K234" i="11"/>
  <c r="K232" i="11" s="1"/>
  <c r="L234" i="11"/>
  <c r="L232" i="11" s="1"/>
  <c r="C235" i="11"/>
  <c r="H235" i="11"/>
  <c r="C236" i="11"/>
  <c r="H236" i="11"/>
  <c r="D237" i="11"/>
  <c r="C237" i="11" s="1"/>
  <c r="E237" i="11"/>
  <c r="E232" i="11" s="1"/>
  <c r="F237" i="11"/>
  <c r="G237" i="11"/>
  <c r="I237" i="11"/>
  <c r="J237" i="11"/>
  <c r="H237" i="11" s="1"/>
  <c r="K237" i="11"/>
  <c r="L237" i="11"/>
  <c r="C238" i="11"/>
  <c r="H238" i="11"/>
  <c r="C239" i="11"/>
  <c r="H239" i="11"/>
  <c r="C240" i="11"/>
  <c r="H240" i="11"/>
  <c r="C241" i="11"/>
  <c r="H241" i="11"/>
  <c r="C242" i="11"/>
  <c r="H242" i="11"/>
  <c r="C243" i="11"/>
  <c r="H243" i="11"/>
  <c r="C244" i="11"/>
  <c r="H244" i="11"/>
  <c r="D245" i="11"/>
  <c r="C245" i="11" s="1"/>
  <c r="E245" i="11"/>
  <c r="F245" i="11"/>
  <c r="G245" i="11"/>
  <c r="I245" i="11"/>
  <c r="J245" i="11"/>
  <c r="H245" i="11" s="1"/>
  <c r="K245" i="11"/>
  <c r="L245" i="11"/>
  <c r="C246" i="11"/>
  <c r="H246" i="11"/>
  <c r="C247" i="11"/>
  <c r="H247" i="11"/>
  <c r="C248" i="11"/>
  <c r="H248" i="11"/>
  <c r="C249" i="11"/>
  <c r="H249" i="11"/>
  <c r="D251" i="11"/>
  <c r="C251" i="11" s="1"/>
  <c r="E251" i="11"/>
  <c r="E250" i="11" s="1"/>
  <c r="F251" i="11"/>
  <c r="F250" i="11" s="1"/>
  <c r="G251" i="11"/>
  <c r="G250" i="11" s="1"/>
  <c r="I251" i="11"/>
  <c r="I250" i="11" s="1"/>
  <c r="J251" i="11"/>
  <c r="J250" i="11" s="1"/>
  <c r="K251" i="11"/>
  <c r="K250" i="11" s="1"/>
  <c r="L251" i="11"/>
  <c r="L250" i="11" s="1"/>
  <c r="C252" i="11"/>
  <c r="H252" i="11"/>
  <c r="C253" i="11"/>
  <c r="H253" i="11"/>
  <c r="C254" i="11"/>
  <c r="H254" i="11"/>
  <c r="C255" i="11"/>
  <c r="H255" i="11"/>
  <c r="C256" i="11"/>
  <c r="H256" i="11"/>
  <c r="D258" i="11"/>
  <c r="C258" i="11" s="1"/>
  <c r="E258" i="11"/>
  <c r="E257" i="11" s="1"/>
  <c r="F258" i="11"/>
  <c r="F257" i="11" s="1"/>
  <c r="G258" i="11"/>
  <c r="G257" i="11" s="1"/>
  <c r="I258" i="11"/>
  <c r="I257" i="11" s="1"/>
  <c r="J258" i="11"/>
  <c r="J257" i="11" s="1"/>
  <c r="K258" i="11"/>
  <c r="K257" i="11" s="1"/>
  <c r="L258" i="11"/>
  <c r="L257" i="11" s="1"/>
  <c r="C259" i="11"/>
  <c r="H259" i="11"/>
  <c r="C260" i="11"/>
  <c r="H260" i="11"/>
  <c r="C261" i="11"/>
  <c r="H261" i="11"/>
  <c r="D262" i="11"/>
  <c r="C262" i="11" s="1"/>
  <c r="E262" i="11"/>
  <c r="F262" i="11"/>
  <c r="G262" i="11"/>
  <c r="I262" i="11"/>
  <c r="J262" i="11"/>
  <c r="H262" i="11" s="1"/>
  <c r="K262" i="11"/>
  <c r="L262" i="11"/>
  <c r="C263" i="11"/>
  <c r="H263" i="11"/>
  <c r="C264" i="11"/>
  <c r="H264" i="11"/>
  <c r="C265" i="11"/>
  <c r="H265" i="11"/>
  <c r="C268" i="11"/>
  <c r="H268" i="11"/>
  <c r="C269" i="11"/>
  <c r="H269" i="11"/>
  <c r="D270" i="11"/>
  <c r="C270" i="11" s="1"/>
  <c r="E270" i="11"/>
  <c r="E267" i="11" s="1"/>
  <c r="F270" i="11"/>
  <c r="F267" i="11" s="1"/>
  <c r="G270" i="11"/>
  <c r="G267" i="11" s="1"/>
  <c r="I270" i="11"/>
  <c r="I267" i="11" s="1"/>
  <c r="J270" i="11"/>
  <c r="J267" i="11" s="1"/>
  <c r="K270" i="11"/>
  <c r="K267" i="11" s="1"/>
  <c r="L270" i="11"/>
  <c r="L267" i="11" s="1"/>
  <c r="C271" i="11"/>
  <c r="H271" i="11"/>
  <c r="C272" i="11"/>
  <c r="H272" i="11"/>
  <c r="C273" i="11"/>
  <c r="H273" i="11"/>
  <c r="D275" i="11"/>
  <c r="C275" i="11" s="1"/>
  <c r="E275" i="11"/>
  <c r="E274" i="11" s="1"/>
  <c r="F275" i="11"/>
  <c r="F274" i="11" s="1"/>
  <c r="G275" i="11"/>
  <c r="G274" i="11" s="1"/>
  <c r="I275" i="11"/>
  <c r="I274" i="11" s="1"/>
  <c r="J275" i="11"/>
  <c r="J274" i="11" s="1"/>
  <c r="K275" i="11"/>
  <c r="K274" i="11" s="1"/>
  <c r="L275" i="11"/>
  <c r="L274" i="11" s="1"/>
  <c r="C276" i="11"/>
  <c r="H276" i="11"/>
  <c r="C277" i="11"/>
  <c r="H277" i="11"/>
  <c r="C278" i="11"/>
  <c r="H278" i="11"/>
  <c r="D279" i="11"/>
  <c r="C279" i="11" s="1"/>
  <c r="E279" i="11"/>
  <c r="F279" i="11"/>
  <c r="G279" i="11"/>
  <c r="I279" i="11"/>
  <c r="J279" i="11"/>
  <c r="H279" i="11" s="1"/>
  <c r="K279" i="11"/>
  <c r="L279" i="11"/>
  <c r="C280" i="11"/>
  <c r="H280" i="11"/>
  <c r="C281" i="11"/>
  <c r="H281" i="11"/>
  <c r="C282" i="11"/>
  <c r="H282" i="11"/>
  <c r="C285" i="11"/>
  <c r="H285" i="11"/>
  <c r="D286" i="11"/>
  <c r="C286" i="11" s="1"/>
  <c r="E286" i="11"/>
  <c r="E284" i="11" s="1"/>
  <c r="E283" i="11" s="1"/>
  <c r="F286" i="11"/>
  <c r="F284" i="11" s="1"/>
  <c r="F283" i="11" s="1"/>
  <c r="G286" i="11"/>
  <c r="G284" i="11" s="1"/>
  <c r="G283" i="11" s="1"/>
  <c r="I286" i="11"/>
  <c r="I284" i="11" s="1"/>
  <c r="J286" i="11"/>
  <c r="J284" i="11" s="1"/>
  <c r="J283" i="11" s="1"/>
  <c r="K286" i="11"/>
  <c r="K284" i="11" s="1"/>
  <c r="K283" i="11" s="1"/>
  <c r="L286" i="11"/>
  <c r="L284" i="11" s="1"/>
  <c r="L283" i="11" s="1"/>
  <c r="C287" i="11"/>
  <c r="H287" i="11"/>
  <c r="C288" i="11"/>
  <c r="H288" i="11"/>
  <c r="C289" i="11"/>
  <c r="H289" i="11"/>
  <c r="D290" i="11"/>
  <c r="C290" i="11" s="1"/>
  <c r="E290" i="11"/>
  <c r="F290" i="11"/>
  <c r="G290" i="11"/>
  <c r="I290" i="11"/>
  <c r="J290" i="11"/>
  <c r="H290" i="11" s="1"/>
  <c r="K290" i="11"/>
  <c r="L290" i="11"/>
  <c r="C291" i="11"/>
  <c r="H291" i="11"/>
  <c r="C292" i="11"/>
  <c r="H292" i="11"/>
  <c r="C293" i="11"/>
  <c r="H293" i="11"/>
  <c r="C294" i="11"/>
  <c r="H294" i="11"/>
  <c r="D295" i="11"/>
  <c r="C295" i="11" s="1"/>
  <c r="E295" i="11"/>
  <c r="F295" i="11"/>
  <c r="G295" i="11"/>
  <c r="I295" i="11"/>
  <c r="J295" i="11"/>
  <c r="H295" i="11" s="1"/>
  <c r="K295" i="11"/>
  <c r="L295" i="11"/>
  <c r="C296" i="11"/>
  <c r="H296" i="11"/>
  <c r="C297" i="11"/>
  <c r="H297" i="11"/>
  <c r="D303" i="11"/>
  <c r="D302" i="11" s="1"/>
  <c r="E303" i="11"/>
  <c r="E302" i="11" s="1"/>
  <c r="F303" i="11"/>
  <c r="F302" i="11" s="1"/>
  <c r="G303" i="11"/>
  <c r="G302" i="11" s="1"/>
  <c r="I303" i="11"/>
  <c r="I302" i="11" s="1"/>
  <c r="J303" i="11"/>
  <c r="J302" i="11" s="1"/>
  <c r="K303" i="11"/>
  <c r="K302" i="11" s="1"/>
  <c r="L303" i="11"/>
  <c r="L302" i="11" s="1"/>
  <c r="D305" i="11"/>
  <c r="E305" i="11"/>
  <c r="F305" i="11"/>
  <c r="G305" i="11"/>
  <c r="I305" i="11"/>
  <c r="J305" i="11"/>
  <c r="K305" i="11"/>
  <c r="L305" i="11"/>
  <c r="C306" i="11"/>
  <c r="C305" i="11" s="1"/>
  <c r="H306" i="11"/>
  <c r="H305" i="11" s="1"/>
  <c r="C307" i="11"/>
  <c r="H307" i="11"/>
  <c r="C308" i="11"/>
  <c r="H308" i="11"/>
  <c r="C309" i="11"/>
  <c r="H309" i="11"/>
  <c r="C310" i="11"/>
  <c r="H310" i="11"/>
  <c r="C311" i="11"/>
  <c r="H311" i="11"/>
  <c r="C313" i="11"/>
  <c r="H313" i="11"/>
  <c r="C315" i="11"/>
  <c r="H315" i="11"/>
  <c r="J300" i="31" l="1"/>
  <c r="H300" i="31" s="1"/>
  <c r="H50" i="31"/>
  <c r="J49" i="31"/>
  <c r="H49" i="31" s="1"/>
  <c r="H53" i="31"/>
  <c r="H51" i="31"/>
  <c r="C303" i="32"/>
  <c r="C302" i="32" s="1"/>
  <c r="J298" i="31"/>
  <c r="H54" i="31"/>
  <c r="H52" i="31"/>
  <c r="H298" i="31" s="1"/>
  <c r="C303" i="29"/>
  <c r="C302" i="29" s="1"/>
  <c r="C74" i="27"/>
  <c r="D73" i="27"/>
  <c r="C66" i="27"/>
  <c r="D52" i="27"/>
  <c r="C303" i="27"/>
  <c r="C302" i="27" s="1"/>
  <c r="I81" i="27"/>
  <c r="H87" i="27"/>
  <c r="J300" i="27"/>
  <c r="J49" i="27"/>
  <c r="I52" i="27"/>
  <c r="H53" i="27"/>
  <c r="J298" i="27"/>
  <c r="H66" i="27"/>
  <c r="C303" i="26"/>
  <c r="C302" i="26" s="1"/>
  <c r="C300" i="24"/>
  <c r="H298" i="24"/>
  <c r="C298" i="24"/>
  <c r="I298" i="24"/>
  <c r="I300" i="24"/>
  <c r="H300" i="24" s="1"/>
  <c r="I303" i="24"/>
  <c r="I302" i="24" s="1"/>
  <c r="H298" i="23"/>
  <c r="C298" i="23"/>
  <c r="C22" i="23"/>
  <c r="C303" i="23" s="1"/>
  <c r="C302" i="23" s="1"/>
  <c r="C27" i="23"/>
  <c r="I298" i="23"/>
  <c r="I300" i="23"/>
  <c r="H300" i="23" s="1"/>
  <c r="C22" i="22"/>
  <c r="H298" i="22"/>
  <c r="C300" i="22"/>
  <c r="C295" i="22"/>
  <c r="C298" i="22" s="1"/>
  <c r="I298" i="22"/>
  <c r="I300" i="22"/>
  <c r="H300" i="22" s="1"/>
  <c r="C300" i="20"/>
  <c r="H298" i="20"/>
  <c r="C295" i="20"/>
  <c r="C298" i="20" s="1"/>
  <c r="I300" i="20"/>
  <c r="H300" i="20" s="1"/>
  <c r="I303" i="20"/>
  <c r="I302" i="20" s="1"/>
  <c r="E300" i="19"/>
  <c r="E49" i="19"/>
  <c r="C49" i="19" s="1"/>
  <c r="C22" i="19"/>
  <c r="C27" i="19"/>
  <c r="H44" i="19"/>
  <c r="I74" i="19"/>
  <c r="D298" i="19"/>
  <c r="F298" i="19"/>
  <c r="J298" i="19"/>
  <c r="L298" i="19"/>
  <c r="K300" i="19"/>
  <c r="G300" i="19"/>
  <c r="D300" i="19"/>
  <c r="C300" i="19" s="1"/>
  <c r="E298" i="19"/>
  <c r="G298" i="19"/>
  <c r="K298" i="19"/>
  <c r="I128" i="19"/>
  <c r="H128" i="19" s="1"/>
  <c r="C295" i="19"/>
  <c r="C298" i="19" s="1"/>
  <c r="D300" i="18"/>
  <c r="C300" i="18" s="1"/>
  <c r="I66" i="18"/>
  <c r="D298" i="18"/>
  <c r="F298" i="18"/>
  <c r="K298" i="18"/>
  <c r="C22" i="18"/>
  <c r="C27" i="18"/>
  <c r="E298" i="18"/>
  <c r="G298" i="18"/>
  <c r="J298" i="18"/>
  <c r="L298" i="18"/>
  <c r="C295" i="18"/>
  <c r="C298" i="18" s="1"/>
  <c r="C300" i="17"/>
  <c r="H298" i="17"/>
  <c r="C295" i="17"/>
  <c r="C298" i="17" s="1"/>
  <c r="I300" i="17"/>
  <c r="H300" i="17" s="1"/>
  <c r="I303" i="17"/>
  <c r="I302" i="17" s="1"/>
  <c r="C22" i="16"/>
  <c r="C27" i="16"/>
  <c r="C44" i="16"/>
  <c r="H44" i="16"/>
  <c r="I300" i="16"/>
  <c r="K81" i="16"/>
  <c r="H87" i="16"/>
  <c r="E298" i="16"/>
  <c r="G298" i="16"/>
  <c r="I298" i="16"/>
  <c r="D300" i="16"/>
  <c r="C300" i="16" s="1"/>
  <c r="D298" i="16"/>
  <c r="F298" i="16"/>
  <c r="J298" i="16"/>
  <c r="L298" i="16"/>
  <c r="C295" i="16"/>
  <c r="C298" i="16" s="1"/>
  <c r="C22" i="15"/>
  <c r="C303" i="15" s="1"/>
  <c r="C302" i="15" s="1"/>
  <c r="C27" i="15"/>
  <c r="H27" i="15"/>
  <c r="C44" i="15"/>
  <c r="H44" i="15"/>
  <c r="D300" i="15"/>
  <c r="C300" i="15" s="1"/>
  <c r="H298" i="15"/>
  <c r="I298" i="15"/>
  <c r="I300" i="15"/>
  <c r="H300" i="15" s="1"/>
  <c r="C300" i="14"/>
  <c r="H298" i="14"/>
  <c r="C22" i="14"/>
  <c r="C303" i="14" s="1"/>
  <c r="C302" i="14" s="1"/>
  <c r="C27" i="14"/>
  <c r="H44" i="14"/>
  <c r="C295" i="14"/>
  <c r="C298" i="14" s="1"/>
  <c r="I300" i="14"/>
  <c r="H300" i="14" s="1"/>
  <c r="E300" i="13"/>
  <c r="E49" i="13"/>
  <c r="K298" i="13"/>
  <c r="C22" i="13"/>
  <c r="C303" i="13" s="1"/>
  <c r="C302" i="13" s="1"/>
  <c r="C27" i="13"/>
  <c r="H27" i="13"/>
  <c r="C49" i="13"/>
  <c r="D300" i="13"/>
  <c r="C300" i="13" s="1"/>
  <c r="C298" i="13"/>
  <c r="E298" i="13"/>
  <c r="G298" i="13"/>
  <c r="C44" i="13"/>
  <c r="H44" i="13"/>
  <c r="C50" i="13"/>
  <c r="I128" i="13"/>
  <c r="I300" i="12"/>
  <c r="H300" i="12" s="1"/>
  <c r="D298" i="12"/>
  <c r="F298" i="12"/>
  <c r="H298" i="12"/>
  <c r="K298" i="12"/>
  <c r="H22" i="12"/>
  <c r="H303" i="12" s="1"/>
  <c r="H302" i="12" s="1"/>
  <c r="D300" i="12"/>
  <c r="C300" i="12" s="1"/>
  <c r="H50" i="12"/>
  <c r="E298" i="12"/>
  <c r="G298" i="12"/>
  <c r="J298" i="12"/>
  <c r="L298" i="12"/>
  <c r="C295" i="12"/>
  <c r="C298" i="12" s="1"/>
  <c r="I298" i="12"/>
  <c r="C303" i="11"/>
  <c r="C302" i="11" s="1"/>
  <c r="I283" i="11"/>
  <c r="H284" i="11"/>
  <c r="H274" i="11"/>
  <c r="K266" i="11"/>
  <c r="K298" i="11" s="1"/>
  <c r="I266" i="11"/>
  <c r="H267" i="11"/>
  <c r="F266" i="11"/>
  <c r="F298" i="11" s="1"/>
  <c r="H257" i="11"/>
  <c r="H250" i="11"/>
  <c r="K231" i="11"/>
  <c r="I231" i="11"/>
  <c r="H232" i="11"/>
  <c r="L266" i="11"/>
  <c r="L298" i="11" s="1"/>
  <c r="J266" i="11"/>
  <c r="J298" i="11" s="1"/>
  <c r="G266" i="11"/>
  <c r="G298" i="11" s="1"/>
  <c r="E266" i="11"/>
  <c r="E231" i="11"/>
  <c r="L231" i="11"/>
  <c r="J231" i="11"/>
  <c r="G231" i="11"/>
  <c r="H286" i="11"/>
  <c r="D284" i="11"/>
  <c r="H275" i="11"/>
  <c r="D274" i="11"/>
  <c r="C274" i="11" s="1"/>
  <c r="H270" i="11"/>
  <c r="D267" i="11"/>
  <c r="H258" i="11"/>
  <c r="D257" i="11"/>
  <c r="C257" i="11" s="1"/>
  <c r="H251" i="11"/>
  <c r="D250" i="11"/>
  <c r="C250" i="11" s="1"/>
  <c r="H234" i="11"/>
  <c r="F232" i="11"/>
  <c r="F231" i="11" s="1"/>
  <c r="D232" i="11"/>
  <c r="H229" i="11"/>
  <c r="I227" i="11"/>
  <c r="H227" i="11" s="1"/>
  <c r="C201" i="11"/>
  <c r="K192" i="11"/>
  <c r="K191" i="11" s="1"/>
  <c r="F192" i="11"/>
  <c r="D192" i="11"/>
  <c r="C193" i="11"/>
  <c r="C188" i="11"/>
  <c r="K184" i="11"/>
  <c r="F184" i="11"/>
  <c r="D184" i="11"/>
  <c r="H171" i="11"/>
  <c r="I170" i="11"/>
  <c r="H170" i="11" s="1"/>
  <c r="D170" i="11"/>
  <c r="C170" i="11" s="1"/>
  <c r="C171" i="11"/>
  <c r="H162" i="11"/>
  <c r="C162" i="11"/>
  <c r="C234" i="11"/>
  <c r="E227" i="11"/>
  <c r="C227" i="11" s="1"/>
  <c r="C229" i="11"/>
  <c r="L192" i="11"/>
  <c r="L191" i="11" s="1"/>
  <c r="J192" i="11"/>
  <c r="J191" i="11" s="1"/>
  <c r="G192" i="11"/>
  <c r="G191" i="11" s="1"/>
  <c r="L184" i="11"/>
  <c r="J184" i="11"/>
  <c r="G184" i="11"/>
  <c r="E184" i="11"/>
  <c r="C202" i="11"/>
  <c r="I201" i="11"/>
  <c r="H201" i="11" s="1"/>
  <c r="C195" i="11"/>
  <c r="I193" i="11"/>
  <c r="C189" i="11"/>
  <c r="I188" i="11"/>
  <c r="H188" i="11" s="1"/>
  <c r="C185" i="11"/>
  <c r="I184" i="11"/>
  <c r="H184" i="11" s="1"/>
  <c r="C172" i="11"/>
  <c r="C163" i="11"/>
  <c r="K128" i="11"/>
  <c r="I128" i="11"/>
  <c r="G128" i="11"/>
  <c r="E128" i="11"/>
  <c r="C128" i="11" s="1"/>
  <c r="C120" i="11"/>
  <c r="F81" i="11"/>
  <c r="K73" i="11"/>
  <c r="I73" i="11"/>
  <c r="H74" i="11"/>
  <c r="F73" i="11"/>
  <c r="H66" i="11"/>
  <c r="K52" i="11"/>
  <c r="K51" i="11" s="1"/>
  <c r="K50" i="11" s="1"/>
  <c r="K49" i="11" s="1"/>
  <c r="I52" i="11"/>
  <c r="H53" i="11"/>
  <c r="F52" i="11"/>
  <c r="H172" i="11"/>
  <c r="H163" i="11"/>
  <c r="H129" i="11"/>
  <c r="C129" i="11"/>
  <c r="C114" i="11"/>
  <c r="L81" i="11"/>
  <c r="J81" i="11"/>
  <c r="H81" i="11" s="1"/>
  <c r="L73" i="11"/>
  <c r="J73" i="11"/>
  <c r="G73" i="11"/>
  <c r="E73" i="11"/>
  <c r="L52" i="11"/>
  <c r="L51" i="11" s="1"/>
  <c r="L50" i="11" s="1"/>
  <c r="J52" i="11"/>
  <c r="J51" i="11" s="1"/>
  <c r="J50" i="11" s="1"/>
  <c r="G52" i="11"/>
  <c r="G51" i="11" s="1"/>
  <c r="G50" i="11" s="1"/>
  <c r="E52" i="11"/>
  <c r="E51" i="11" s="1"/>
  <c r="K21" i="11"/>
  <c r="H82" i="11"/>
  <c r="D81" i="11"/>
  <c r="C81" i="11" s="1"/>
  <c r="H75" i="11"/>
  <c r="D74" i="11"/>
  <c r="H68" i="11"/>
  <c r="D66" i="11"/>
  <c r="C66" i="11" s="1"/>
  <c r="H54" i="11"/>
  <c r="D53" i="11"/>
  <c r="K27" i="11"/>
  <c r="F27" i="11"/>
  <c r="H22" i="11"/>
  <c r="H303" i="11" s="1"/>
  <c r="H302" i="11" s="1"/>
  <c r="D21" i="11"/>
  <c r="H52" i="27" l="1"/>
  <c r="I73" i="27"/>
  <c r="H81" i="27"/>
  <c r="C52" i="27"/>
  <c r="D51" i="27"/>
  <c r="C73" i="27"/>
  <c r="C298" i="27" s="1"/>
  <c r="D298" i="27"/>
  <c r="C303" i="22"/>
  <c r="C302" i="22" s="1"/>
  <c r="C303" i="20"/>
  <c r="C302" i="20" s="1"/>
  <c r="C303" i="19"/>
  <c r="C302" i="19" s="1"/>
  <c r="H74" i="19"/>
  <c r="I73" i="19"/>
  <c r="H66" i="18"/>
  <c r="I52" i="18"/>
  <c r="C303" i="18"/>
  <c r="C302" i="18" s="1"/>
  <c r="C303" i="17"/>
  <c r="C302" i="17" s="1"/>
  <c r="K73" i="16"/>
  <c r="H81" i="16"/>
  <c r="C303" i="16"/>
  <c r="C302" i="16" s="1"/>
  <c r="H128" i="13"/>
  <c r="I73" i="13"/>
  <c r="C303" i="12"/>
  <c r="C302" i="12" s="1"/>
  <c r="E298" i="11"/>
  <c r="C53" i="11"/>
  <c r="D52" i="11"/>
  <c r="H27" i="11"/>
  <c r="K300" i="11"/>
  <c r="E50" i="11"/>
  <c r="J49" i="11"/>
  <c r="J25" i="11" s="1"/>
  <c r="J21" i="11" s="1"/>
  <c r="J300" i="11"/>
  <c r="F51" i="11"/>
  <c r="I51" i="11"/>
  <c r="H52" i="11"/>
  <c r="H128" i="11"/>
  <c r="H193" i="11"/>
  <c r="I192" i="11"/>
  <c r="E192" i="11"/>
  <c r="E191" i="11" s="1"/>
  <c r="C184" i="11"/>
  <c r="F191" i="11"/>
  <c r="D231" i="11"/>
  <c r="C231" i="11" s="1"/>
  <c r="C232" i="11"/>
  <c r="H231" i="11"/>
  <c r="H266" i="11"/>
  <c r="C27" i="11"/>
  <c r="C74" i="11"/>
  <c r="D73" i="11"/>
  <c r="C73" i="11" s="1"/>
  <c r="F21" i="11"/>
  <c r="C21" i="11" s="1"/>
  <c r="G49" i="11"/>
  <c r="G300" i="11"/>
  <c r="L49" i="11"/>
  <c r="L300" i="11"/>
  <c r="H73" i="11"/>
  <c r="D191" i="11"/>
  <c r="C191" i="11" s="1"/>
  <c r="C192" i="11"/>
  <c r="C267" i="11"/>
  <c r="D266" i="11"/>
  <c r="C266" i="11" s="1"/>
  <c r="C284" i="11"/>
  <c r="D283" i="11"/>
  <c r="I298" i="11"/>
  <c r="H283" i="11"/>
  <c r="C51" i="27" l="1"/>
  <c r="D50" i="27"/>
  <c r="H73" i="27"/>
  <c r="H298" i="27" s="1"/>
  <c r="I298" i="27"/>
  <c r="I51" i="27"/>
  <c r="H73" i="19"/>
  <c r="H298" i="19" s="1"/>
  <c r="I51" i="19"/>
  <c r="I298" i="19"/>
  <c r="I51" i="18"/>
  <c r="H52" i="18"/>
  <c r="H298" i="18" s="1"/>
  <c r="I298" i="18"/>
  <c r="H73" i="16"/>
  <c r="H298" i="16" s="1"/>
  <c r="K51" i="16"/>
  <c r="K298" i="16"/>
  <c r="H73" i="13"/>
  <c r="H298" i="13" s="1"/>
  <c r="I51" i="13"/>
  <c r="I298" i="13"/>
  <c r="C283" i="11"/>
  <c r="D298" i="11"/>
  <c r="F50" i="11"/>
  <c r="C52" i="11"/>
  <c r="D51" i="11"/>
  <c r="H192" i="11"/>
  <c r="H298" i="11" s="1"/>
  <c r="I191" i="11"/>
  <c r="H191" i="11" s="1"/>
  <c r="I50" i="11"/>
  <c r="H51" i="11"/>
  <c r="E49" i="11"/>
  <c r="E300" i="11"/>
  <c r="I50" i="27" l="1"/>
  <c r="H51" i="27"/>
  <c r="D300" i="27"/>
  <c r="C300" i="27" s="1"/>
  <c r="C50" i="27"/>
  <c r="D49" i="27"/>
  <c r="C49" i="27" s="1"/>
  <c r="H51" i="19"/>
  <c r="I50" i="19"/>
  <c r="I50" i="18"/>
  <c r="H51" i="18"/>
  <c r="H51" i="16"/>
  <c r="K50" i="16"/>
  <c r="H51" i="13"/>
  <c r="I50" i="13"/>
  <c r="C51" i="11"/>
  <c r="D50" i="11"/>
  <c r="F49" i="11"/>
  <c r="F300" i="11"/>
  <c r="C298" i="11"/>
  <c r="I49" i="11"/>
  <c r="H50" i="11"/>
  <c r="I300" i="27" l="1"/>
  <c r="H300" i="27" s="1"/>
  <c r="I49" i="27"/>
  <c r="H49" i="27" s="1"/>
  <c r="H50" i="27"/>
  <c r="I300" i="19"/>
  <c r="H300" i="19" s="1"/>
  <c r="H50" i="19"/>
  <c r="I49" i="19"/>
  <c r="H49" i="19" s="1"/>
  <c r="I300" i="18"/>
  <c r="H300" i="18" s="1"/>
  <c r="I49" i="18"/>
  <c r="H49" i="18" s="1"/>
  <c r="H50" i="18"/>
  <c r="H50" i="16"/>
  <c r="K49" i="16"/>
  <c r="H49" i="16" s="1"/>
  <c r="K300" i="16"/>
  <c r="H300" i="16" s="1"/>
  <c r="H50" i="13"/>
  <c r="I300" i="13"/>
  <c r="H300" i="13" s="1"/>
  <c r="I49" i="13"/>
  <c r="H49" i="13" s="1"/>
  <c r="I25" i="11"/>
  <c r="H49" i="11"/>
  <c r="C50" i="11"/>
  <c r="D49" i="11"/>
  <c r="C49" i="11" s="1"/>
  <c r="D300" i="11"/>
  <c r="C300" i="11" s="1"/>
  <c r="H25" i="11" l="1"/>
  <c r="I21" i="11"/>
  <c r="H21" i="11" s="1"/>
  <c r="I300" i="11"/>
  <c r="H300" i="11" s="1"/>
  <c r="H315" i="10" l="1"/>
  <c r="C315" i="10"/>
  <c r="H313" i="10"/>
  <c r="C313" i="10"/>
  <c r="H311" i="10"/>
  <c r="C311" i="10"/>
  <c r="H310" i="10"/>
  <c r="C310" i="10"/>
  <c r="H309" i="10"/>
  <c r="C309" i="10"/>
  <c r="H308" i="10"/>
  <c r="C308" i="10"/>
  <c r="H307" i="10"/>
  <c r="C307" i="10"/>
  <c r="H306" i="10"/>
  <c r="C306" i="10"/>
  <c r="L305" i="10"/>
  <c r="K305" i="10"/>
  <c r="J305" i="10"/>
  <c r="I305" i="10"/>
  <c r="H305" i="10"/>
  <c r="G305" i="10"/>
  <c r="F305" i="10"/>
  <c r="E305" i="10"/>
  <c r="D305" i="10"/>
  <c r="C305" i="10"/>
  <c r="H297" i="10"/>
  <c r="C297" i="10"/>
  <c r="H296" i="10"/>
  <c r="C296" i="10"/>
  <c r="L295" i="10"/>
  <c r="L298" i="10" s="1"/>
  <c r="K295" i="10"/>
  <c r="K298" i="10" s="1"/>
  <c r="J295" i="10"/>
  <c r="J298" i="10" s="1"/>
  <c r="I295" i="10"/>
  <c r="I298" i="10" s="1"/>
  <c r="H295" i="10"/>
  <c r="G295" i="10"/>
  <c r="G298" i="10" s="1"/>
  <c r="F295" i="10"/>
  <c r="F298" i="10" s="1"/>
  <c r="E295" i="10"/>
  <c r="E298" i="10" s="1"/>
  <c r="D295" i="10"/>
  <c r="D298" i="10" s="1"/>
  <c r="C295" i="10"/>
  <c r="H294" i="10"/>
  <c r="C294" i="10"/>
  <c r="H293" i="10"/>
  <c r="C293" i="10"/>
  <c r="H292" i="10"/>
  <c r="C292" i="10"/>
  <c r="H291" i="10"/>
  <c r="C291" i="10"/>
  <c r="L290" i="10"/>
  <c r="K290" i="10"/>
  <c r="J290" i="10"/>
  <c r="I290" i="10"/>
  <c r="H290" i="10" s="1"/>
  <c r="G290" i="10"/>
  <c r="F290" i="10"/>
  <c r="E290" i="10"/>
  <c r="D290" i="10"/>
  <c r="C290" i="10"/>
  <c r="H289" i="10"/>
  <c r="C289" i="10"/>
  <c r="H288" i="10"/>
  <c r="C288" i="10"/>
  <c r="H287" i="10"/>
  <c r="C287" i="10"/>
  <c r="L286" i="10"/>
  <c r="K286" i="10"/>
  <c r="J286" i="10"/>
  <c r="I286" i="10"/>
  <c r="H286" i="10" s="1"/>
  <c r="G286" i="10"/>
  <c r="F286" i="10"/>
  <c r="E286" i="10"/>
  <c r="D286" i="10"/>
  <c r="C286" i="10"/>
  <c r="H285" i="10"/>
  <c r="C285" i="10"/>
  <c r="L284" i="10"/>
  <c r="K284" i="10"/>
  <c r="J284" i="10"/>
  <c r="I284" i="10"/>
  <c r="H284" i="10" s="1"/>
  <c r="G284" i="10"/>
  <c r="F284" i="10"/>
  <c r="E284" i="10"/>
  <c r="D284" i="10"/>
  <c r="C284" i="10"/>
  <c r="L283" i="10"/>
  <c r="K283" i="10"/>
  <c r="J283" i="10"/>
  <c r="I283" i="10"/>
  <c r="H283" i="10" s="1"/>
  <c r="G283" i="10"/>
  <c r="F283" i="10"/>
  <c r="E283" i="10"/>
  <c r="D283" i="10"/>
  <c r="C283" i="10"/>
  <c r="H282" i="10"/>
  <c r="C282" i="10"/>
  <c r="H281" i="10"/>
  <c r="C281" i="10"/>
  <c r="H280" i="10"/>
  <c r="C280" i="10"/>
  <c r="L279" i="10"/>
  <c r="K279" i="10"/>
  <c r="J279" i="10"/>
  <c r="I279" i="10"/>
  <c r="H279" i="10" s="1"/>
  <c r="G279" i="10"/>
  <c r="F279" i="10"/>
  <c r="E279" i="10"/>
  <c r="D279" i="10"/>
  <c r="C279" i="10"/>
  <c r="H278" i="10"/>
  <c r="C278" i="10"/>
  <c r="H277" i="10"/>
  <c r="C277" i="10"/>
  <c r="H276" i="10"/>
  <c r="C276" i="10"/>
  <c r="L275" i="10"/>
  <c r="K275" i="10"/>
  <c r="J275" i="10"/>
  <c r="I275" i="10"/>
  <c r="H275" i="10" s="1"/>
  <c r="G275" i="10"/>
  <c r="F275" i="10"/>
  <c r="E275" i="10"/>
  <c r="D275" i="10"/>
  <c r="C275" i="10"/>
  <c r="L274" i="10"/>
  <c r="K274" i="10"/>
  <c r="J274" i="10"/>
  <c r="I274" i="10"/>
  <c r="H274" i="10" s="1"/>
  <c r="G274" i="10"/>
  <c r="F274" i="10"/>
  <c r="E274" i="10"/>
  <c r="D274" i="10"/>
  <c r="C274" i="10"/>
  <c r="H273" i="10"/>
  <c r="C273" i="10"/>
  <c r="H272" i="10"/>
  <c r="C272" i="10"/>
  <c r="H271" i="10"/>
  <c r="C271" i="10"/>
  <c r="L270" i="10"/>
  <c r="K270" i="10"/>
  <c r="J270" i="10"/>
  <c r="I270" i="10"/>
  <c r="H270" i="10" s="1"/>
  <c r="G270" i="10"/>
  <c r="F270" i="10"/>
  <c r="E270" i="10"/>
  <c r="D270" i="10"/>
  <c r="C270" i="10"/>
  <c r="H269" i="10"/>
  <c r="C269" i="10"/>
  <c r="H268" i="10"/>
  <c r="C268" i="10"/>
  <c r="L267" i="10"/>
  <c r="K267" i="10"/>
  <c r="J267" i="10"/>
  <c r="I267" i="10"/>
  <c r="H267" i="10" s="1"/>
  <c r="G267" i="10"/>
  <c r="F267" i="10"/>
  <c r="E267" i="10"/>
  <c r="D267" i="10"/>
  <c r="C267" i="10"/>
  <c r="L266" i="10"/>
  <c r="K266" i="10"/>
  <c r="J266" i="10"/>
  <c r="I266" i="10"/>
  <c r="H266" i="10" s="1"/>
  <c r="G266" i="10"/>
  <c r="F266" i="10"/>
  <c r="E266" i="10"/>
  <c r="D266" i="10"/>
  <c r="C266" i="10"/>
  <c r="H265" i="10"/>
  <c r="C265" i="10"/>
  <c r="H264" i="10"/>
  <c r="C264" i="10"/>
  <c r="H263" i="10"/>
  <c r="C263" i="10"/>
  <c r="L262" i="10"/>
  <c r="K262" i="10"/>
  <c r="J262" i="10"/>
  <c r="I262" i="10"/>
  <c r="H262" i="10" s="1"/>
  <c r="G262" i="10"/>
  <c r="F262" i="10"/>
  <c r="E262" i="10"/>
  <c r="D262" i="10"/>
  <c r="C262" i="10"/>
  <c r="H261" i="10"/>
  <c r="C261" i="10"/>
  <c r="H260" i="10"/>
  <c r="C260" i="10"/>
  <c r="H259" i="10"/>
  <c r="C259" i="10"/>
  <c r="L258" i="10"/>
  <c r="K258" i="10"/>
  <c r="J258" i="10"/>
  <c r="I258" i="10"/>
  <c r="H258" i="10" s="1"/>
  <c r="G258" i="10"/>
  <c r="F258" i="10"/>
  <c r="E258" i="10"/>
  <c r="D258" i="10"/>
  <c r="C258" i="10"/>
  <c r="L257" i="10"/>
  <c r="K257" i="10"/>
  <c r="J257" i="10"/>
  <c r="I257" i="10"/>
  <c r="H257" i="10"/>
  <c r="G257" i="10"/>
  <c r="F257" i="10"/>
  <c r="E257" i="10"/>
  <c r="D257" i="10"/>
  <c r="C257" i="10" s="1"/>
  <c r="H256" i="10"/>
  <c r="C256" i="10"/>
  <c r="H255" i="10"/>
  <c r="C255" i="10"/>
  <c r="H254" i="10"/>
  <c r="C254" i="10"/>
  <c r="H253" i="10"/>
  <c r="C253" i="10"/>
  <c r="H252" i="10"/>
  <c r="C252" i="10"/>
  <c r="L251" i="10"/>
  <c r="K251" i="10"/>
  <c r="J251" i="10"/>
  <c r="I251" i="10"/>
  <c r="H251" i="10" s="1"/>
  <c r="G251" i="10"/>
  <c r="F251" i="10"/>
  <c r="E251" i="10"/>
  <c r="D251" i="10"/>
  <c r="C251" i="10"/>
  <c r="L250" i="10"/>
  <c r="K250" i="10"/>
  <c r="J250" i="10"/>
  <c r="I250" i="10"/>
  <c r="H250" i="10" s="1"/>
  <c r="G250" i="10"/>
  <c r="F250" i="10"/>
  <c r="E250" i="10"/>
  <c r="D250" i="10"/>
  <c r="C250" i="10"/>
  <c r="H249" i="10"/>
  <c r="C249" i="10"/>
  <c r="H248" i="10"/>
  <c r="C248" i="10"/>
  <c r="H247" i="10"/>
  <c r="C247" i="10"/>
  <c r="H246" i="10"/>
  <c r="C246" i="10"/>
  <c r="L245" i="10"/>
  <c r="K245" i="10"/>
  <c r="J245" i="10"/>
  <c r="I245" i="10"/>
  <c r="H245" i="10" s="1"/>
  <c r="G245" i="10"/>
  <c r="F245" i="10"/>
  <c r="E245" i="10"/>
  <c r="D245" i="10"/>
  <c r="C245" i="10"/>
  <c r="H244" i="10"/>
  <c r="C244" i="10"/>
  <c r="H243" i="10"/>
  <c r="C243" i="10"/>
  <c r="H242" i="10"/>
  <c r="C242" i="10"/>
  <c r="H241" i="10"/>
  <c r="C241" i="10"/>
  <c r="H240" i="10"/>
  <c r="C240" i="10"/>
  <c r="H239" i="10"/>
  <c r="C239" i="10"/>
  <c r="H238" i="10"/>
  <c r="C238" i="10"/>
  <c r="L237" i="10"/>
  <c r="K237" i="10"/>
  <c r="J237" i="10"/>
  <c r="I237" i="10"/>
  <c r="H237" i="10" s="1"/>
  <c r="G237" i="10"/>
  <c r="F237" i="10"/>
  <c r="E237" i="10"/>
  <c r="D237" i="10"/>
  <c r="C237" i="10"/>
  <c r="H236" i="10"/>
  <c r="C236" i="10"/>
  <c r="H235" i="10"/>
  <c r="C235" i="10"/>
  <c r="L234" i="10"/>
  <c r="K234" i="10"/>
  <c r="J234" i="10"/>
  <c r="I234" i="10"/>
  <c r="H234" i="10" s="1"/>
  <c r="G234" i="10"/>
  <c r="F234" i="10"/>
  <c r="E234" i="10"/>
  <c r="D234" i="10"/>
  <c r="C234" i="10"/>
  <c r="H233" i="10"/>
  <c r="C233" i="10"/>
  <c r="L232" i="10"/>
  <c r="K232" i="10"/>
  <c r="J232" i="10"/>
  <c r="I232" i="10"/>
  <c r="H232" i="10" s="1"/>
  <c r="G232" i="10"/>
  <c r="F232" i="10"/>
  <c r="E232" i="10"/>
  <c r="D232" i="10"/>
  <c r="C232" i="10" s="1"/>
  <c r="L231" i="10"/>
  <c r="K231" i="10"/>
  <c r="J231" i="10"/>
  <c r="I231" i="10"/>
  <c r="H231" i="10"/>
  <c r="G231" i="10"/>
  <c r="F231" i="10"/>
  <c r="E231" i="10"/>
  <c r="D231" i="10"/>
  <c r="C231" i="10" s="1"/>
  <c r="H230" i="10"/>
  <c r="C230" i="10"/>
  <c r="L229" i="10"/>
  <c r="K229" i="10"/>
  <c r="J229" i="10"/>
  <c r="I229" i="10"/>
  <c r="H229" i="10"/>
  <c r="G229" i="10"/>
  <c r="F229" i="10"/>
  <c r="E229" i="10"/>
  <c r="D229" i="10"/>
  <c r="C229" i="10" s="1"/>
  <c r="H228" i="10"/>
  <c r="C228" i="10"/>
  <c r="L227" i="10"/>
  <c r="K227" i="10"/>
  <c r="J227" i="10"/>
  <c r="I227" i="10"/>
  <c r="H227" i="10"/>
  <c r="G227" i="10"/>
  <c r="F227" i="10"/>
  <c r="E227" i="10"/>
  <c r="D227" i="10"/>
  <c r="C227" i="10" s="1"/>
  <c r="H226" i="10"/>
  <c r="C226" i="10"/>
  <c r="H225" i="10"/>
  <c r="C225" i="10"/>
  <c r="L224" i="10"/>
  <c r="K224" i="10"/>
  <c r="J224" i="10"/>
  <c r="I224" i="10"/>
  <c r="H224" i="10"/>
  <c r="G224" i="10"/>
  <c r="F224" i="10"/>
  <c r="E224" i="10"/>
  <c r="D224" i="10"/>
  <c r="C224" i="10" s="1"/>
  <c r="H223" i="10"/>
  <c r="C223" i="10"/>
  <c r="H222" i="10"/>
  <c r="C222" i="10"/>
  <c r="H221" i="10"/>
  <c r="C221" i="10"/>
  <c r="H220" i="10"/>
  <c r="C220" i="10"/>
  <c r="H219" i="10"/>
  <c r="C219" i="10"/>
  <c r="H218" i="10"/>
  <c r="C218" i="10"/>
  <c r="H217" i="10"/>
  <c r="C217" i="10"/>
  <c r="H216" i="10"/>
  <c r="C216" i="10"/>
  <c r="H215" i="10"/>
  <c r="C215" i="10"/>
  <c r="H214" i="10"/>
  <c r="C214" i="10"/>
  <c r="L213" i="10"/>
  <c r="K213" i="10"/>
  <c r="J213" i="10"/>
  <c r="I213" i="10"/>
  <c r="H213" i="10"/>
  <c r="G213" i="10"/>
  <c r="F213" i="10"/>
  <c r="E213" i="10"/>
  <c r="D213" i="10"/>
  <c r="C213" i="10" s="1"/>
  <c r="H212" i="10"/>
  <c r="C212" i="10"/>
  <c r="H211" i="10"/>
  <c r="C211" i="10"/>
  <c r="H210" i="10"/>
  <c r="C210" i="10"/>
  <c r="H209" i="10"/>
  <c r="C209" i="10"/>
  <c r="H208" i="10"/>
  <c r="C208" i="10"/>
  <c r="H207" i="10"/>
  <c r="C207" i="10"/>
  <c r="H206" i="10"/>
  <c r="C206" i="10"/>
  <c r="H205" i="10"/>
  <c r="C205" i="10"/>
  <c r="H204" i="10"/>
  <c r="C204" i="10"/>
  <c r="H203" i="10"/>
  <c r="C203" i="10"/>
  <c r="L202" i="10"/>
  <c r="K202" i="10"/>
  <c r="J202" i="10"/>
  <c r="I202" i="10"/>
  <c r="H202" i="10" s="1"/>
  <c r="G202" i="10"/>
  <c r="F202" i="10"/>
  <c r="E202" i="10"/>
  <c r="D202" i="10"/>
  <c r="C202" i="10"/>
  <c r="L201" i="10"/>
  <c r="K201" i="10"/>
  <c r="J201" i="10"/>
  <c r="I201" i="10"/>
  <c r="H201" i="10" s="1"/>
  <c r="G201" i="10"/>
  <c r="F201" i="10"/>
  <c r="E201" i="10"/>
  <c r="D201" i="10"/>
  <c r="C201" i="10"/>
  <c r="H200" i="10"/>
  <c r="C200" i="10"/>
  <c r="H199" i="10"/>
  <c r="C199" i="10"/>
  <c r="H198" i="10"/>
  <c r="C198" i="10"/>
  <c r="H197" i="10"/>
  <c r="C197" i="10"/>
  <c r="H196" i="10"/>
  <c r="C196" i="10"/>
  <c r="L195" i="10"/>
  <c r="K195" i="10"/>
  <c r="J195" i="10"/>
  <c r="I195" i="10"/>
  <c r="H195" i="10" s="1"/>
  <c r="G195" i="10"/>
  <c r="F195" i="10"/>
  <c r="E195" i="10"/>
  <c r="D195" i="10"/>
  <c r="C195" i="10"/>
  <c r="H194" i="10"/>
  <c r="C194" i="10"/>
  <c r="L193" i="10"/>
  <c r="K193" i="10"/>
  <c r="J193" i="10"/>
  <c r="I193" i="10"/>
  <c r="H193" i="10" s="1"/>
  <c r="G193" i="10"/>
  <c r="F193" i="10"/>
  <c r="E193" i="10"/>
  <c r="D193" i="10"/>
  <c r="C193" i="10"/>
  <c r="L192" i="10"/>
  <c r="K192" i="10"/>
  <c r="J192" i="10"/>
  <c r="I192" i="10"/>
  <c r="H192" i="10" s="1"/>
  <c r="G192" i="10"/>
  <c r="F192" i="10"/>
  <c r="E192" i="10"/>
  <c r="D192" i="10"/>
  <c r="C192" i="10" s="1"/>
  <c r="L191" i="10"/>
  <c r="K191" i="10"/>
  <c r="J191" i="10"/>
  <c r="I191" i="10"/>
  <c r="H191" i="10"/>
  <c r="G191" i="10"/>
  <c r="F191" i="10"/>
  <c r="E191" i="10"/>
  <c r="D191" i="10"/>
  <c r="C191" i="10"/>
  <c r="H190" i="10"/>
  <c r="C190" i="10"/>
  <c r="L189" i="10"/>
  <c r="K189" i="10"/>
  <c r="J189" i="10"/>
  <c r="I189" i="10"/>
  <c r="H189" i="10" s="1"/>
  <c r="G189" i="10"/>
  <c r="F189" i="10"/>
  <c r="E189" i="10"/>
  <c r="D189" i="10"/>
  <c r="C189" i="10"/>
  <c r="L188" i="10"/>
  <c r="K188" i="10"/>
  <c r="J188" i="10"/>
  <c r="I188" i="10"/>
  <c r="H188" i="10" s="1"/>
  <c r="G188" i="10"/>
  <c r="F188" i="10"/>
  <c r="E188" i="10"/>
  <c r="D188" i="10"/>
  <c r="C188" i="10"/>
  <c r="H187" i="10"/>
  <c r="C187" i="10"/>
  <c r="H186" i="10"/>
  <c r="C186" i="10"/>
  <c r="L185" i="10"/>
  <c r="K185" i="10"/>
  <c r="J185" i="10"/>
  <c r="I185" i="10"/>
  <c r="H185" i="10" s="1"/>
  <c r="G185" i="10"/>
  <c r="F185" i="10"/>
  <c r="E185" i="10"/>
  <c r="D185" i="10"/>
  <c r="C185" i="10"/>
  <c r="L184" i="10"/>
  <c r="K184" i="10"/>
  <c r="J184" i="10"/>
  <c r="I184" i="10"/>
  <c r="H184" i="10" s="1"/>
  <c r="G184" i="10"/>
  <c r="F184" i="10"/>
  <c r="E184" i="10"/>
  <c r="D184" i="10"/>
  <c r="C184" i="10"/>
  <c r="H183" i="10"/>
  <c r="C183" i="10"/>
  <c r="H182" i="10"/>
  <c r="C182" i="10"/>
  <c r="L181" i="10"/>
  <c r="K181" i="10"/>
  <c r="J181" i="10"/>
  <c r="I181" i="10"/>
  <c r="H181" i="10" s="1"/>
  <c r="G181" i="10"/>
  <c r="F181" i="10"/>
  <c r="E181" i="10"/>
  <c r="D181" i="10"/>
  <c r="C181" i="10"/>
  <c r="H180" i="10"/>
  <c r="C180" i="10"/>
  <c r="H179" i="10"/>
  <c r="C179" i="10"/>
  <c r="H178" i="10"/>
  <c r="C178" i="10"/>
  <c r="H177" i="10"/>
  <c r="C177" i="10"/>
  <c r="L176" i="10"/>
  <c r="K176" i="10"/>
  <c r="J176" i="10"/>
  <c r="I176" i="10"/>
  <c r="H176" i="10" s="1"/>
  <c r="G176" i="10"/>
  <c r="F176" i="10"/>
  <c r="E176" i="10"/>
  <c r="D176" i="10"/>
  <c r="C176" i="10"/>
  <c r="H175" i="10"/>
  <c r="C175" i="10"/>
  <c r="H174" i="10"/>
  <c r="C174" i="10"/>
  <c r="H173" i="10"/>
  <c r="C173" i="10"/>
  <c r="L172" i="10"/>
  <c r="K172" i="10"/>
  <c r="J172" i="10"/>
  <c r="I172" i="10"/>
  <c r="H172" i="10" s="1"/>
  <c r="G172" i="10"/>
  <c r="F172" i="10"/>
  <c r="E172" i="10"/>
  <c r="D172" i="10"/>
  <c r="C172" i="10"/>
  <c r="L171" i="10"/>
  <c r="K171" i="10"/>
  <c r="J171" i="10"/>
  <c r="I171" i="10"/>
  <c r="H171" i="10" s="1"/>
  <c r="G171" i="10"/>
  <c r="F171" i="10"/>
  <c r="E171" i="10"/>
  <c r="D171" i="10"/>
  <c r="C171" i="10"/>
  <c r="L170" i="10"/>
  <c r="K170" i="10"/>
  <c r="J170" i="10"/>
  <c r="I170" i="10"/>
  <c r="H170" i="10" s="1"/>
  <c r="G170" i="10"/>
  <c r="F170" i="10"/>
  <c r="E170" i="10"/>
  <c r="D170" i="10"/>
  <c r="C170" i="10"/>
  <c r="H169" i="10"/>
  <c r="C169" i="10"/>
  <c r="H168" i="10"/>
  <c r="C168" i="10"/>
  <c r="H167" i="10"/>
  <c r="C167" i="10"/>
  <c r="H166" i="10"/>
  <c r="C166" i="10"/>
  <c r="H165" i="10"/>
  <c r="C165" i="10"/>
  <c r="H164" i="10"/>
  <c r="C164" i="10"/>
  <c r="L163" i="10"/>
  <c r="K163" i="10"/>
  <c r="J163" i="10"/>
  <c r="I163" i="10"/>
  <c r="H163" i="10" s="1"/>
  <c r="G163" i="10"/>
  <c r="F163" i="10"/>
  <c r="E163" i="10"/>
  <c r="D163" i="10"/>
  <c r="C163" i="10"/>
  <c r="L162" i="10"/>
  <c r="K162" i="10"/>
  <c r="J162" i="10"/>
  <c r="I162" i="10"/>
  <c r="H162" i="10" s="1"/>
  <c r="G162" i="10"/>
  <c r="F162" i="10"/>
  <c r="E162" i="10"/>
  <c r="D162" i="10"/>
  <c r="C162" i="10"/>
  <c r="H161" i="10"/>
  <c r="C161" i="10"/>
  <c r="H160" i="10"/>
  <c r="C160" i="10"/>
  <c r="H159" i="10"/>
  <c r="C159" i="10"/>
  <c r="H158" i="10"/>
  <c r="C158" i="10"/>
  <c r="L157" i="10"/>
  <c r="K157" i="10"/>
  <c r="J157" i="10"/>
  <c r="I157" i="10"/>
  <c r="H157" i="10" s="1"/>
  <c r="G157" i="10"/>
  <c r="F157" i="10"/>
  <c r="E157" i="10"/>
  <c r="D157" i="10"/>
  <c r="C157" i="10"/>
  <c r="H156" i="10"/>
  <c r="C156" i="10"/>
  <c r="H155" i="10"/>
  <c r="C155" i="10"/>
  <c r="H154" i="10"/>
  <c r="C154" i="10"/>
  <c r="H153" i="10"/>
  <c r="C153" i="10"/>
  <c r="H152" i="10"/>
  <c r="C152" i="10"/>
  <c r="H151" i="10"/>
  <c r="C151" i="10"/>
  <c r="H150" i="10"/>
  <c r="C150" i="10"/>
  <c r="H149" i="10"/>
  <c r="C149" i="10"/>
  <c r="L148" i="10"/>
  <c r="K148" i="10"/>
  <c r="J148" i="10"/>
  <c r="I148" i="10"/>
  <c r="H148" i="10" s="1"/>
  <c r="G148" i="10"/>
  <c r="F148" i="10"/>
  <c r="E148" i="10"/>
  <c r="D148" i="10"/>
  <c r="C148" i="10"/>
  <c r="H147" i="10"/>
  <c r="C147" i="10"/>
  <c r="H146" i="10"/>
  <c r="C146" i="10"/>
  <c r="H145" i="10"/>
  <c r="C145" i="10"/>
  <c r="H144" i="10"/>
  <c r="C144" i="10"/>
  <c r="H143" i="10"/>
  <c r="C143" i="10"/>
  <c r="H142" i="10"/>
  <c r="C142" i="10"/>
  <c r="L141" i="10"/>
  <c r="K141" i="10"/>
  <c r="J141" i="10"/>
  <c r="I141" i="10"/>
  <c r="H141" i="10" s="1"/>
  <c r="G141" i="10"/>
  <c r="F141" i="10"/>
  <c r="E141" i="10"/>
  <c r="D141" i="10"/>
  <c r="C141" i="10"/>
  <c r="H140" i="10"/>
  <c r="C140" i="10"/>
  <c r="H139" i="10"/>
  <c r="C139" i="10"/>
  <c r="L138" i="10"/>
  <c r="K138" i="10"/>
  <c r="J138" i="10"/>
  <c r="I138" i="10"/>
  <c r="H138" i="10" s="1"/>
  <c r="G138" i="10"/>
  <c r="F138" i="10"/>
  <c r="E138" i="10"/>
  <c r="D138" i="10"/>
  <c r="C138" i="10"/>
  <c r="H137" i="10"/>
  <c r="C137" i="10"/>
  <c r="H136" i="10"/>
  <c r="C136" i="10"/>
  <c r="H135" i="10"/>
  <c r="C135" i="10"/>
  <c r="H134" i="10"/>
  <c r="C134" i="10"/>
  <c r="L133" i="10"/>
  <c r="K133" i="10"/>
  <c r="J133" i="10"/>
  <c r="I133" i="10"/>
  <c r="H133" i="10" s="1"/>
  <c r="G133" i="10"/>
  <c r="F133" i="10"/>
  <c r="E133" i="10"/>
  <c r="D133" i="10"/>
  <c r="C133" i="10"/>
  <c r="H132" i="10"/>
  <c r="C132" i="10"/>
  <c r="H131" i="10"/>
  <c r="C131" i="10"/>
  <c r="H130" i="10"/>
  <c r="C130" i="10"/>
  <c r="L129" i="10"/>
  <c r="K129" i="10"/>
  <c r="J129" i="10"/>
  <c r="I129" i="10"/>
  <c r="H129" i="10" s="1"/>
  <c r="G129" i="10"/>
  <c r="F129" i="10"/>
  <c r="E129" i="10"/>
  <c r="D129" i="10"/>
  <c r="C129" i="10"/>
  <c r="L128" i="10"/>
  <c r="K128" i="10"/>
  <c r="J128" i="10"/>
  <c r="I128" i="10"/>
  <c r="H128" i="10" s="1"/>
  <c r="G128" i="10"/>
  <c r="F128" i="10"/>
  <c r="E128" i="10"/>
  <c r="D128" i="10"/>
  <c r="C128" i="10" s="1"/>
  <c r="H127" i="10"/>
  <c r="C127" i="10"/>
  <c r="L126" i="10"/>
  <c r="K126" i="10"/>
  <c r="J126" i="10"/>
  <c r="I126" i="10"/>
  <c r="H126" i="10"/>
  <c r="G126" i="10"/>
  <c r="F126" i="10"/>
  <c r="E126" i="10"/>
  <c r="D126" i="10"/>
  <c r="C126" i="10"/>
  <c r="H125" i="10"/>
  <c r="C125" i="10"/>
  <c r="H124" i="10"/>
  <c r="C124" i="10"/>
  <c r="H123" i="10"/>
  <c r="C123" i="10"/>
  <c r="I122" i="10"/>
  <c r="H122" i="10" s="1"/>
  <c r="C122" i="10"/>
  <c r="H121" i="10"/>
  <c r="C121" i="10"/>
  <c r="L120" i="10"/>
  <c r="K120" i="10"/>
  <c r="J120" i="10"/>
  <c r="I120" i="10"/>
  <c r="H120" i="10"/>
  <c r="G120" i="10"/>
  <c r="F120" i="10"/>
  <c r="E120" i="10"/>
  <c r="D120" i="10"/>
  <c r="C120" i="10" s="1"/>
  <c r="H119" i="10"/>
  <c r="C119" i="10"/>
  <c r="H118" i="10"/>
  <c r="C118" i="10"/>
  <c r="H117" i="10"/>
  <c r="C117" i="10"/>
  <c r="H116" i="10"/>
  <c r="C116" i="10"/>
  <c r="H115" i="10"/>
  <c r="C115" i="10"/>
  <c r="L114" i="10"/>
  <c r="K114" i="10"/>
  <c r="J114" i="10"/>
  <c r="I114" i="10"/>
  <c r="H114" i="10"/>
  <c r="G114" i="10"/>
  <c r="F114" i="10"/>
  <c r="E114" i="10"/>
  <c r="D114" i="10"/>
  <c r="C114" i="10" s="1"/>
  <c r="H113" i="10"/>
  <c r="C113" i="10"/>
  <c r="H112" i="10"/>
  <c r="C112" i="10"/>
  <c r="H111" i="10"/>
  <c r="C111" i="10"/>
  <c r="L110" i="10"/>
  <c r="K110" i="10"/>
  <c r="J110" i="10"/>
  <c r="I110" i="10"/>
  <c r="H110" i="10"/>
  <c r="G110" i="10"/>
  <c r="F110" i="10"/>
  <c r="E110" i="10"/>
  <c r="D110" i="10"/>
  <c r="C110" i="10" s="1"/>
  <c r="H109" i="10"/>
  <c r="C109" i="10"/>
  <c r="H108" i="10"/>
  <c r="C108" i="10"/>
  <c r="H107" i="10"/>
  <c r="C107" i="10"/>
  <c r="H106" i="10"/>
  <c r="C106" i="10"/>
  <c r="H105" i="10"/>
  <c r="C105" i="10"/>
  <c r="H104" i="10"/>
  <c r="C104" i="10"/>
  <c r="H103" i="10"/>
  <c r="C103" i="10"/>
  <c r="H102" i="10"/>
  <c r="C102" i="10"/>
  <c r="L101" i="10"/>
  <c r="K101" i="10"/>
  <c r="J101" i="10"/>
  <c r="I101" i="10"/>
  <c r="H101" i="10"/>
  <c r="G101" i="10"/>
  <c r="F101" i="10"/>
  <c r="E101" i="10"/>
  <c r="D101" i="10"/>
  <c r="C101" i="10" s="1"/>
  <c r="H100" i="10"/>
  <c r="C100" i="10"/>
  <c r="H99" i="10"/>
  <c r="C99" i="10"/>
  <c r="H98" i="10"/>
  <c r="C98" i="10"/>
  <c r="H97" i="10"/>
  <c r="C97" i="10"/>
  <c r="H96" i="10"/>
  <c r="C96" i="10"/>
  <c r="H95" i="10"/>
  <c r="C95" i="10"/>
  <c r="H94" i="10"/>
  <c r="C94" i="10"/>
  <c r="L93" i="10"/>
  <c r="K93" i="10"/>
  <c r="J93" i="10"/>
  <c r="I93" i="10"/>
  <c r="H93" i="10"/>
  <c r="G93" i="10"/>
  <c r="F93" i="10"/>
  <c r="E93" i="10"/>
  <c r="D93" i="10"/>
  <c r="C93" i="10" s="1"/>
  <c r="H92" i="10"/>
  <c r="C92" i="10"/>
  <c r="H91" i="10"/>
  <c r="C91" i="10"/>
  <c r="H90" i="10"/>
  <c r="C90" i="10"/>
  <c r="H89" i="10"/>
  <c r="C89" i="10"/>
  <c r="H88" i="10"/>
  <c r="C88" i="10"/>
  <c r="L87" i="10"/>
  <c r="K87" i="10"/>
  <c r="J87" i="10"/>
  <c r="I87" i="10"/>
  <c r="H87" i="10"/>
  <c r="G87" i="10"/>
  <c r="F87" i="10"/>
  <c r="E87" i="10"/>
  <c r="D87" i="10"/>
  <c r="C87" i="10" s="1"/>
  <c r="H86" i="10"/>
  <c r="C86" i="10"/>
  <c r="H85" i="10"/>
  <c r="C85" i="10"/>
  <c r="I84" i="10"/>
  <c r="H84" i="10" s="1"/>
  <c r="C84" i="10"/>
  <c r="H83" i="10"/>
  <c r="C83" i="10"/>
  <c r="L82" i="10"/>
  <c r="K82" i="10"/>
  <c r="J82" i="10"/>
  <c r="I82" i="10"/>
  <c r="H82" i="10" s="1"/>
  <c r="G82" i="10"/>
  <c r="F82" i="10"/>
  <c r="E82" i="10"/>
  <c r="D82" i="10"/>
  <c r="C82" i="10"/>
  <c r="L81" i="10"/>
  <c r="K81" i="10"/>
  <c r="J81" i="10"/>
  <c r="I81" i="10"/>
  <c r="H81" i="10" s="1"/>
  <c r="G81" i="10"/>
  <c r="F81" i="10"/>
  <c r="E81" i="10"/>
  <c r="D81" i="10"/>
  <c r="C81" i="10"/>
  <c r="H80" i="10"/>
  <c r="C80" i="10"/>
  <c r="H79" i="10"/>
  <c r="C79" i="10"/>
  <c r="L78" i="10"/>
  <c r="K78" i="10"/>
  <c r="J78" i="10"/>
  <c r="I78" i="10"/>
  <c r="H78" i="10" s="1"/>
  <c r="G78" i="10"/>
  <c r="F78" i="10"/>
  <c r="E78" i="10"/>
  <c r="D78" i="10"/>
  <c r="C78" i="10"/>
  <c r="H77" i="10"/>
  <c r="C77" i="10"/>
  <c r="H76" i="10"/>
  <c r="C76" i="10"/>
  <c r="L75" i="10"/>
  <c r="K75" i="10"/>
  <c r="J75" i="10"/>
  <c r="I75" i="10"/>
  <c r="H75" i="10" s="1"/>
  <c r="G75" i="10"/>
  <c r="F75" i="10"/>
  <c r="E75" i="10"/>
  <c r="D75" i="10"/>
  <c r="C75" i="10"/>
  <c r="L74" i="10"/>
  <c r="K74" i="10"/>
  <c r="J74" i="10"/>
  <c r="I74" i="10"/>
  <c r="H74" i="10" s="1"/>
  <c r="G74" i="10"/>
  <c r="F74" i="10"/>
  <c r="E74" i="10"/>
  <c r="D74" i="10"/>
  <c r="C74" i="10"/>
  <c r="L73" i="10"/>
  <c r="K73" i="10"/>
  <c r="J73" i="10"/>
  <c r="I73" i="10"/>
  <c r="H73" i="10" s="1"/>
  <c r="G73" i="10"/>
  <c r="F73" i="10"/>
  <c r="E73" i="10"/>
  <c r="D73" i="10"/>
  <c r="C73" i="10"/>
  <c r="H72" i="10"/>
  <c r="C72" i="10"/>
  <c r="H71" i="10"/>
  <c r="C71" i="10"/>
  <c r="H70" i="10"/>
  <c r="C70" i="10"/>
  <c r="H69" i="10"/>
  <c r="C69" i="10"/>
  <c r="L68" i="10"/>
  <c r="K68" i="10"/>
  <c r="J68" i="10"/>
  <c r="I68" i="10"/>
  <c r="H68" i="10" s="1"/>
  <c r="G68" i="10"/>
  <c r="F68" i="10"/>
  <c r="E68" i="10"/>
  <c r="D68" i="10"/>
  <c r="C68" i="10"/>
  <c r="H67" i="10"/>
  <c r="C67" i="10"/>
  <c r="L66" i="10"/>
  <c r="K66" i="10"/>
  <c r="J66" i="10"/>
  <c r="I66" i="10"/>
  <c r="H66" i="10" s="1"/>
  <c r="G66" i="10"/>
  <c r="F66" i="10"/>
  <c r="E66" i="10"/>
  <c r="D66" i="10"/>
  <c r="C66" i="10"/>
  <c r="H65" i="10"/>
  <c r="C65" i="10"/>
  <c r="H64" i="10"/>
  <c r="C64" i="10"/>
  <c r="H63" i="10"/>
  <c r="C63" i="10"/>
  <c r="H62" i="10"/>
  <c r="C62" i="10"/>
  <c r="H61" i="10"/>
  <c r="C61" i="10"/>
  <c r="H60" i="10"/>
  <c r="C60" i="10"/>
  <c r="H59" i="10"/>
  <c r="C59" i="10"/>
  <c r="H58" i="10"/>
  <c r="C58" i="10"/>
  <c r="L57" i="10"/>
  <c r="K57" i="10"/>
  <c r="J57" i="10"/>
  <c r="I57" i="10"/>
  <c r="H57" i="10" s="1"/>
  <c r="G57" i="10"/>
  <c r="F57" i="10"/>
  <c r="E57" i="10"/>
  <c r="D57" i="10"/>
  <c r="C57" i="10"/>
  <c r="H56" i="10"/>
  <c r="C56" i="10"/>
  <c r="H55" i="10"/>
  <c r="C55" i="10"/>
  <c r="L54" i="10"/>
  <c r="K54" i="10"/>
  <c r="J54" i="10"/>
  <c r="I54" i="10"/>
  <c r="H54" i="10" s="1"/>
  <c r="G54" i="10"/>
  <c r="F54" i="10"/>
  <c r="E54" i="10"/>
  <c r="D54" i="10"/>
  <c r="C54" i="10"/>
  <c r="L53" i="10"/>
  <c r="K53" i="10"/>
  <c r="J53" i="10"/>
  <c r="I53" i="10"/>
  <c r="H53" i="10" s="1"/>
  <c r="G53" i="10"/>
  <c r="F53" i="10"/>
  <c r="E53" i="10"/>
  <c r="D53" i="10"/>
  <c r="C53" i="10"/>
  <c r="L52" i="10"/>
  <c r="K52" i="10"/>
  <c r="J52" i="10"/>
  <c r="I52" i="10"/>
  <c r="H52" i="10" s="1"/>
  <c r="G52" i="10"/>
  <c r="F52" i="10"/>
  <c r="E52" i="10"/>
  <c r="D52" i="10"/>
  <c r="C52" i="10"/>
  <c r="L51" i="10"/>
  <c r="K51" i="10"/>
  <c r="J51" i="10"/>
  <c r="I51" i="10"/>
  <c r="H51" i="10" s="1"/>
  <c r="G51" i="10"/>
  <c r="F51" i="10"/>
  <c r="E51" i="10"/>
  <c r="D51" i="10"/>
  <c r="C51" i="10"/>
  <c r="L50" i="10"/>
  <c r="K50" i="10"/>
  <c r="J50" i="10"/>
  <c r="J300" i="10" s="1"/>
  <c r="I50" i="10"/>
  <c r="I300" i="10" s="1"/>
  <c r="H50" i="10"/>
  <c r="G50" i="10"/>
  <c r="F50" i="10"/>
  <c r="E50" i="10"/>
  <c r="E300" i="10" s="1"/>
  <c r="D50" i="10"/>
  <c r="D300" i="10" s="1"/>
  <c r="L49" i="10"/>
  <c r="K49" i="10"/>
  <c r="J49" i="10"/>
  <c r="I49" i="10"/>
  <c r="H49" i="10"/>
  <c r="G49" i="10"/>
  <c r="F49" i="10"/>
  <c r="E49" i="10"/>
  <c r="D49" i="10"/>
  <c r="C49" i="10" s="1"/>
  <c r="H46" i="10"/>
  <c r="C46" i="10"/>
  <c r="H45" i="10"/>
  <c r="C45" i="10"/>
  <c r="L44" i="10"/>
  <c r="L300" i="10" s="1"/>
  <c r="G44" i="10"/>
  <c r="G300" i="10" s="1"/>
  <c r="H43" i="10"/>
  <c r="C43" i="10"/>
  <c r="I42" i="10"/>
  <c r="H42" i="10" s="1"/>
  <c r="D42" i="10"/>
  <c r="C42" i="10"/>
  <c r="H41" i="10"/>
  <c r="C41" i="10"/>
  <c r="H40" i="10"/>
  <c r="C40" i="10"/>
  <c r="H39" i="10"/>
  <c r="C39" i="10"/>
  <c r="H38" i="10"/>
  <c r="C38" i="10"/>
  <c r="K37" i="10"/>
  <c r="H37" i="10"/>
  <c r="F37" i="10"/>
  <c r="C37" i="10"/>
  <c r="H36" i="10"/>
  <c r="C36" i="10"/>
  <c r="H35" i="10"/>
  <c r="C35" i="10"/>
  <c r="K34" i="10"/>
  <c r="H34" i="10"/>
  <c r="F34" i="10"/>
  <c r="C34" i="10"/>
  <c r="H33" i="10"/>
  <c r="C33" i="10"/>
  <c r="K32" i="10"/>
  <c r="H32" i="10"/>
  <c r="F32" i="10"/>
  <c r="C32" i="10"/>
  <c r="H31" i="10"/>
  <c r="C31" i="10"/>
  <c r="H30" i="10"/>
  <c r="C30" i="10"/>
  <c r="H29" i="10"/>
  <c r="C29" i="10"/>
  <c r="K28" i="10"/>
  <c r="H28" i="10"/>
  <c r="F28" i="10"/>
  <c r="C28" i="10"/>
  <c r="K27" i="10"/>
  <c r="K300" i="10" s="1"/>
  <c r="H27" i="10"/>
  <c r="F27" i="10"/>
  <c r="F300" i="10" s="1"/>
  <c r="C27" i="10"/>
  <c r="H26" i="10"/>
  <c r="C26" i="10"/>
  <c r="H25" i="10"/>
  <c r="C25" i="10"/>
  <c r="H24" i="10"/>
  <c r="C24" i="10"/>
  <c r="H23" i="10"/>
  <c r="C23" i="10"/>
  <c r="L22" i="10"/>
  <c r="L303" i="10" s="1"/>
  <c r="L302" i="10" s="1"/>
  <c r="K22" i="10"/>
  <c r="K303" i="10" s="1"/>
  <c r="K302" i="10" s="1"/>
  <c r="J22" i="10"/>
  <c r="J303" i="10" s="1"/>
  <c r="J302" i="10" s="1"/>
  <c r="I22" i="10"/>
  <c r="H22" i="10" s="1"/>
  <c r="H303" i="10" s="1"/>
  <c r="H302" i="10" s="1"/>
  <c r="G22" i="10"/>
  <c r="G303" i="10" s="1"/>
  <c r="G302" i="10" s="1"/>
  <c r="F22" i="10"/>
  <c r="F303" i="10" s="1"/>
  <c r="F302" i="10" s="1"/>
  <c r="E22" i="10"/>
  <c r="E303" i="10" s="1"/>
  <c r="E302" i="10" s="1"/>
  <c r="D22" i="10"/>
  <c r="D303" i="10" s="1"/>
  <c r="D302" i="10" s="1"/>
  <c r="C22" i="10"/>
  <c r="C303" i="10" s="1"/>
  <c r="C302" i="10" s="1"/>
  <c r="L21" i="10"/>
  <c r="K21" i="10"/>
  <c r="J21" i="10"/>
  <c r="I21" i="10"/>
  <c r="H21" i="10" s="1"/>
  <c r="G21" i="10"/>
  <c r="F21" i="10"/>
  <c r="E21" i="10"/>
  <c r="D21" i="10"/>
  <c r="C21" i="10"/>
  <c r="H315" i="9"/>
  <c r="C315" i="9"/>
  <c r="H313" i="9"/>
  <c r="C313" i="9"/>
  <c r="H311" i="9"/>
  <c r="C311" i="9"/>
  <c r="H310" i="9"/>
  <c r="C310" i="9"/>
  <c r="H309" i="9"/>
  <c r="C309" i="9"/>
  <c r="H308" i="9"/>
  <c r="C308" i="9"/>
  <c r="H307" i="9"/>
  <c r="C307" i="9"/>
  <c r="H306" i="9"/>
  <c r="C306" i="9"/>
  <c r="L305" i="9"/>
  <c r="K305" i="9"/>
  <c r="J305" i="9"/>
  <c r="I305" i="9"/>
  <c r="H305" i="9"/>
  <c r="G305" i="9"/>
  <c r="F305" i="9"/>
  <c r="E305" i="9"/>
  <c r="D305" i="9"/>
  <c r="C305" i="9"/>
  <c r="H297" i="9"/>
  <c r="C297" i="9"/>
  <c r="H296" i="9"/>
  <c r="C296" i="9"/>
  <c r="L295" i="9"/>
  <c r="K295" i="9"/>
  <c r="J295" i="9"/>
  <c r="I295" i="9"/>
  <c r="H295" i="9" s="1"/>
  <c r="G295" i="9"/>
  <c r="F295" i="9"/>
  <c r="E295" i="9"/>
  <c r="D295" i="9"/>
  <c r="C295" i="9"/>
  <c r="H294" i="9"/>
  <c r="C294" i="9"/>
  <c r="H293" i="9"/>
  <c r="C293" i="9"/>
  <c r="H292" i="9"/>
  <c r="C292" i="9"/>
  <c r="H291" i="9"/>
  <c r="C291" i="9"/>
  <c r="L290" i="9"/>
  <c r="K290" i="9"/>
  <c r="J290" i="9"/>
  <c r="I290" i="9"/>
  <c r="H290" i="9" s="1"/>
  <c r="G290" i="9"/>
  <c r="F290" i="9"/>
  <c r="E290" i="9"/>
  <c r="D290" i="9"/>
  <c r="C290" i="9"/>
  <c r="H289" i="9"/>
  <c r="C289" i="9"/>
  <c r="H288" i="9"/>
  <c r="C288" i="9"/>
  <c r="H287" i="9"/>
  <c r="C287" i="9"/>
  <c r="L286" i="9"/>
  <c r="K286" i="9"/>
  <c r="J286" i="9"/>
  <c r="I286" i="9"/>
  <c r="H286" i="9" s="1"/>
  <c r="G286" i="9"/>
  <c r="F286" i="9"/>
  <c r="E286" i="9"/>
  <c r="D286" i="9"/>
  <c r="C286" i="9"/>
  <c r="H285" i="9"/>
  <c r="C285" i="9"/>
  <c r="L284" i="9"/>
  <c r="K284" i="9"/>
  <c r="J284" i="9"/>
  <c r="I284" i="9"/>
  <c r="H284" i="9" s="1"/>
  <c r="G284" i="9"/>
  <c r="F284" i="9"/>
  <c r="E284" i="9"/>
  <c r="D284" i="9"/>
  <c r="C284" i="9"/>
  <c r="L283" i="9"/>
  <c r="K283" i="9"/>
  <c r="J283" i="9"/>
  <c r="I283" i="9"/>
  <c r="H283" i="9" s="1"/>
  <c r="G283" i="9"/>
  <c r="F283" i="9"/>
  <c r="E283" i="9"/>
  <c r="D283" i="9"/>
  <c r="C283" i="9"/>
  <c r="H282" i="9"/>
  <c r="C282" i="9"/>
  <c r="H281" i="9"/>
  <c r="C281" i="9"/>
  <c r="H280" i="9"/>
  <c r="C280" i="9"/>
  <c r="L279" i="9"/>
  <c r="K279" i="9"/>
  <c r="J279" i="9"/>
  <c r="I279" i="9"/>
  <c r="H279" i="9" s="1"/>
  <c r="G279" i="9"/>
  <c r="F279" i="9"/>
  <c r="E279" i="9"/>
  <c r="D279" i="9"/>
  <c r="C279" i="9"/>
  <c r="H278" i="9"/>
  <c r="C278" i="9"/>
  <c r="H277" i="9"/>
  <c r="C277" i="9"/>
  <c r="H276" i="9"/>
  <c r="C276" i="9"/>
  <c r="L275" i="9"/>
  <c r="K275" i="9"/>
  <c r="J275" i="9"/>
  <c r="I275" i="9"/>
  <c r="H275" i="9" s="1"/>
  <c r="G275" i="9"/>
  <c r="F275" i="9"/>
  <c r="E275" i="9"/>
  <c r="D275" i="9"/>
  <c r="C275" i="9"/>
  <c r="L274" i="9"/>
  <c r="K274" i="9"/>
  <c r="J274" i="9"/>
  <c r="I274" i="9"/>
  <c r="H274" i="9" s="1"/>
  <c r="G274" i="9"/>
  <c r="F274" i="9"/>
  <c r="E274" i="9"/>
  <c r="D274" i="9"/>
  <c r="C274" i="9"/>
  <c r="H273" i="9"/>
  <c r="C273" i="9"/>
  <c r="H272" i="9"/>
  <c r="C272" i="9"/>
  <c r="H271" i="9"/>
  <c r="C271" i="9"/>
  <c r="L270" i="9"/>
  <c r="K270" i="9"/>
  <c r="J270" i="9"/>
  <c r="I270" i="9"/>
  <c r="H270" i="9" s="1"/>
  <c r="G270" i="9"/>
  <c r="F270" i="9"/>
  <c r="E270" i="9"/>
  <c r="D270" i="9"/>
  <c r="C270" i="9"/>
  <c r="H269" i="9"/>
  <c r="C269" i="9"/>
  <c r="H268" i="9"/>
  <c r="C268" i="9"/>
  <c r="L267" i="9"/>
  <c r="K267" i="9"/>
  <c r="J267" i="9"/>
  <c r="I267" i="9"/>
  <c r="H267" i="9" s="1"/>
  <c r="G267" i="9"/>
  <c r="F267" i="9"/>
  <c r="E267" i="9"/>
  <c r="D267" i="9"/>
  <c r="C267" i="9"/>
  <c r="L266" i="9"/>
  <c r="K266" i="9"/>
  <c r="J266" i="9"/>
  <c r="I266" i="9"/>
  <c r="H266" i="9" s="1"/>
  <c r="G266" i="9"/>
  <c r="F266" i="9"/>
  <c r="E266" i="9"/>
  <c r="D266" i="9"/>
  <c r="C266" i="9"/>
  <c r="H265" i="9"/>
  <c r="C265" i="9"/>
  <c r="H264" i="9"/>
  <c r="C264" i="9"/>
  <c r="H263" i="9"/>
  <c r="C263" i="9"/>
  <c r="L262" i="9"/>
  <c r="K262" i="9"/>
  <c r="J262" i="9"/>
  <c r="I262" i="9"/>
  <c r="H262" i="9" s="1"/>
  <c r="G262" i="9"/>
  <c r="F262" i="9"/>
  <c r="E262" i="9"/>
  <c r="D262" i="9"/>
  <c r="C262" i="9"/>
  <c r="H261" i="9"/>
  <c r="C261" i="9"/>
  <c r="H260" i="9"/>
  <c r="C260" i="9"/>
  <c r="H259" i="9"/>
  <c r="C259" i="9"/>
  <c r="L258" i="9"/>
  <c r="K258" i="9"/>
  <c r="J258" i="9"/>
  <c r="I258" i="9"/>
  <c r="H258" i="9" s="1"/>
  <c r="G258" i="9"/>
  <c r="F258" i="9"/>
  <c r="E258" i="9"/>
  <c r="D258" i="9"/>
  <c r="C258" i="9"/>
  <c r="L257" i="9"/>
  <c r="K257" i="9"/>
  <c r="J257" i="9"/>
  <c r="I257" i="9"/>
  <c r="H257" i="9" s="1"/>
  <c r="G257" i="9"/>
  <c r="F257" i="9"/>
  <c r="E257" i="9"/>
  <c r="D257" i="9"/>
  <c r="C257" i="9"/>
  <c r="H256" i="9"/>
  <c r="C256" i="9"/>
  <c r="H255" i="9"/>
  <c r="C255" i="9"/>
  <c r="H254" i="9"/>
  <c r="C254" i="9"/>
  <c r="H253" i="9"/>
  <c r="C253" i="9"/>
  <c r="H252" i="9"/>
  <c r="C252" i="9"/>
  <c r="L251" i="9"/>
  <c r="K251" i="9"/>
  <c r="J251" i="9"/>
  <c r="I251" i="9"/>
  <c r="H251" i="9" s="1"/>
  <c r="G251" i="9"/>
  <c r="F251" i="9"/>
  <c r="E251" i="9"/>
  <c r="D251" i="9"/>
  <c r="C251" i="9"/>
  <c r="L250" i="9"/>
  <c r="K250" i="9"/>
  <c r="J250" i="9"/>
  <c r="I250" i="9"/>
  <c r="H250" i="9" s="1"/>
  <c r="G250" i="9"/>
  <c r="F250" i="9"/>
  <c r="E250" i="9"/>
  <c r="D250" i="9"/>
  <c r="C250" i="9"/>
  <c r="H249" i="9"/>
  <c r="C249" i="9"/>
  <c r="H248" i="9"/>
  <c r="C248" i="9"/>
  <c r="H247" i="9"/>
  <c r="C247" i="9"/>
  <c r="H246" i="9"/>
  <c r="C246" i="9"/>
  <c r="L245" i="9"/>
  <c r="K245" i="9"/>
  <c r="J245" i="9"/>
  <c r="I245" i="9"/>
  <c r="H245" i="9" s="1"/>
  <c r="G245" i="9"/>
  <c r="F245" i="9"/>
  <c r="E245" i="9"/>
  <c r="D245" i="9"/>
  <c r="C245" i="9"/>
  <c r="H244" i="9"/>
  <c r="C244" i="9"/>
  <c r="H243" i="9"/>
  <c r="C243" i="9"/>
  <c r="H242" i="9"/>
  <c r="C242" i="9"/>
  <c r="H241" i="9"/>
  <c r="C241" i="9"/>
  <c r="H240" i="9"/>
  <c r="C240" i="9"/>
  <c r="H239" i="9"/>
  <c r="C239" i="9"/>
  <c r="H238" i="9"/>
  <c r="C238" i="9"/>
  <c r="L237" i="9"/>
  <c r="K237" i="9"/>
  <c r="J237" i="9"/>
  <c r="I237" i="9"/>
  <c r="H237" i="9" s="1"/>
  <c r="G237" i="9"/>
  <c r="F237" i="9"/>
  <c r="E237" i="9"/>
  <c r="D237" i="9"/>
  <c r="C237" i="9"/>
  <c r="H236" i="9"/>
  <c r="C236" i="9"/>
  <c r="H235" i="9"/>
  <c r="C235" i="9"/>
  <c r="L234" i="9"/>
  <c r="K234" i="9"/>
  <c r="J234" i="9"/>
  <c r="I234" i="9"/>
  <c r="H234" i="9" s="1"/>
  <c r="G234" i="9"/>
  <c r="F234" i="9"/>
  <c r="E234" i="9"/>
  <c r="D234" i="9"/>
  <c r="C234" i="9"/>
  <c r="H233" i="9"/>
  <c r="C233" i="9"/>
  <c r="L232" i="9"/>
  <c r="K232" i="9"/>
  <c r="J232" i="9"/>
  <c r="I232" i="9"/>
  <c r="H232" i="9" s="1"/>
  <c r="G232" i="9"/>
  <c r="F232" i="9"/>
  <c r="E232" i="9"/>
  <c r="D232" i="9"/>
  <c r="C232" i="9"/>
  <c r="L231" i="9"/>
  <c r="K231" i="9"/>
  <c r="J231" i="9"/>
  <c r="I231" i="9"/>
  <c r="H231" i="9" s="1"/>
  <c r="G231" i="9"/>
  <c r="F231" i="9"/>
  <c r="E231" i="9"/>
  <c r="D231" i="9"/>
  <c r="C231" i="9"/>
  <c r="H230" i="9"/>
  <c r="C230" i="9"/>
  <c r="L229" i="9"/>
  <c r="K229" i="9"/>
  <c r="J229" i="9"/>
  <c r="I229" i="9"/>
  <c r="H229" i="9" s="1"/>
  <c r="G229" i="9"/>
  <c r="F229" i="9"/>
  <c r="E229" i="9"/>
  <c r="D229" i="9"/>
  <c r="C229" i="9"/>
  <c r="H228" i="9"/>
  <c r="C228" i="9"/>
  <c r="L227" i="9"/>
  <c r="K227" i="9"/>
  <c r="J227" i="9"/>
  <c r="I227" i="9"/>
  <c r="H227" i="9" s="1"/>
  <c r="G227" i="9"/>
  <c r="F227" i="9"/>
  <c r="E227" i="9"/>
  <c r="D227" i="9"/>
  <c r="C227" i="9"/>
  <c r="H226" i="9"/>
  <c r="C226" i="9"/>
  <c r="H225" i="9"/>
  <c r="C225" i="9"/>
  <c r="L224" i="9"/>
  <c r="K224" i="9"/>
  <c r="J224" i="9"/>
  <c r="I224" i="9"/>
  <c r="H224" i="9" s="1"/>
  <c r="G224" i="9"/>
  <c r="F224" i="9"/>
  <c r="E224" i="9"/>
  <c r="D224" i="9"/>
  <c r="C224" i="9"/>
  <c r="H223" i="9"/>
  <c r="C223" i="9"/>
  <c r="H222" i="9"/>
  <c r="C222" i="9"/>
  <c r="H221" i="9"/>
  <c r="C221" i="9"/>
  <c r="H220" i="9"/>
  <c r="C220" i="9"/>
  <c r="H219" i="9"/>
  <c r="C219" i="9"/>
  <c r="H218" i="9"/>
  <c r="C218" i="9"/>
  <c r="H217" i="9"/>
  <c r="C217" i="9"/>
  <c r="H216" i="9"/>
  <c r="C216" i="9"/>
  <c r="H215" i="9"/>
  <c r="C215" i="9"/>
  <c r="H214" i="9"/>
  <c r="C214" i="9"/>
  <c r="L213" i="9"/>
  <c r="K213" i="9"/>
  <c r="J213" i="9"/>
  <c r="I213" i="9"/>
  <c r="H213" i="9" s="1"/>
  <c r="G213" i="9"/>
  <c r="F213" i="9"/>
  <c r="E213" i="9"/>
  <c r="D213" i="9"/>
  <c r="C213" i="9"/>
  <c r="H212" i="9"/>
  <c r="C212" i="9"/>
  <c r="H211" i="9"/>
  <c r="C211" i="9"/>
  <c r="H210" i="9"/>
  <c r="C210" i="9"/>
  <c r="H209" i="9"/>
  <c r="C209" i="9"/>
  <c r="H208" i="9"/>
  <c r="C208" i="9"/>
  <c r="H207" i="9"/>
  <c r="C207" i="9"/>
  <c r="H206" i="9"/>
  <c r="C206" i="9"/>
  <c r="H205" i="9"/>
  <c r="C205" i="9"/>
  <c r="H204" i="9"/>
  <c r="C204" i="9"/>
  <c r="H203" i="9"/>
  <c r="C203" i="9"/>
  <c r="L202" i="9"/>
  <c r="K202" i="9"/>
  <c r="J202" i="9"/>
  <c r="I202" i="9"/>
  <c r="H202" i="9" s="1"/>
  <c r="G202" i="9"/>
  <c r="F202" i="9"/>
  <c r="E202" i="9"/>
  <c r="D202" i="9"/>
  <c r="C202" i="9"/>
  <c r="L201" i="9"/>
  <c r="K201" i="9"/>
  <c r="J201" i="9"/>
  <c r="I201" i="9"/>
  <c r="H201" i="9" s="1"/>
  <c r="G201" i="9"/>
  <c r="F201" i="9"/>
  <c r="E201" i="9"/>
  <c r="D201" i="9"/>
  <c r="C201" i="9"/>
  <c r="H200" i="9"/>
  <c r="C200" i="9"/>
  <c r="H199" i="9"/>
  <c r="C199" i="9"/>
  <c r="H198" i="9"/>
  <c r="C198" i="9"/>
  <c r="H197" i="9"/>
  <c r="C197" i="9"/>
  <c r="H196" i="9"/>
  <c r="C196" i="9"/>
  <c r="L195" i="9"/>
  <c r="K195" i="9"/>
  <c r="J195" i="9"/>
  <c r="I195" i="9"/>
  <c r="H195" i="9" s="1"/>
  <c r="G195" i="9"/>
  <c r="F195" i="9"/>
  <c r="E195" i="9"/>
  <c r="D195" i="9"/>
  <c r="C195" i="9"/>
  <c r="H194" i="9"/>
  <c r="C194" i="9"/>
  <c r="L193" i="9"/>
  <c r="K193" i="9"/>
  <c r="J193" i="9"/>
  <c r="I193" i="9"/>
  <c r="H193" i="9" s="1"/>
  <c r="G193" i="9"/>
  <c r="F193" i="9"/>
  <c r="E193" i="9"/>
  <c r="D193" i="9"/>
  <c r="C193" i="9"/>
  <c r="L192" i="9"/>
  <c r="K192" i="9"/>
  <c r="J192" i="9"/>
  <c r="I192" i="9"/>
  <c r="H192" i="9" s="1"/>
  <c r="G192" i="9"/>
  <c r="F192" i="9"/>
  <c r="E192" i="9"/>
  <c r="D192" i="9"/>
  <c r="C192" i="9"/>
  <c r="L191" i="9"/>
  <c r="K191" i="9"/>
  <c r="J191" i="9"/>
  <c r="I191" i="9"/>
  <c r="H191" i="9" s="1"/>
  <c r="G191" i="9"/>
  <c r="F191" i="9"/>
  <c r="E191" i="9"/>
  <c r="D191" i="9"/>
  <c r="C191" i="9"/>
  <c r="H190" i="9"/>
  <c r="C190" i="9"/>
  <c r="L189" i="9"/>
  <c r="K189" i="9"/>
  <c r="J189" i="9"/>
  <c r="I189" i="9"/>
  <c r="H189" i="9" s="1"/>
  <c r="G189" i="9"/>
  <c r="F189" i="9"/>
  <c r="E189" i="9"/>
  <c r="D189" i="9"/>
  <c r="C189" i="9"/>
  <c r="L188" i="9"/>
  <c r="K188" i="9"/>
  <c r="J188" i="9"/>
  <c r="I188" i="9"/>
  <c r="H188" i="9" s="1"/>
  <c r="G188" i="9"/>
  <c r="F188" i="9"/>
  <c r="E188" i="9"/>
  <c r="D188" i="9"/>
  <c r="C188" i="9"/>
  <c r="H187" i="9"/>
  <c r="C187" i="9"/>
  <c r="H186" i="9"/>
  <c r="C186" i="9"/>
  <c r="L185" i="9"/>
  <c r="K185" i="9"/>
  <c r="J185" i="9"/>
  <c r="I185" i="9"/>
  <c r="H185" i="9" s="1"/>
  <c r="G185" i="9"/>
  <c r="F185" i="9"/>
  <c r="E185" i="9"/>
  <c r="D185" i="9"/>
  <c r="C185" i="9"/>
  <c r="L184" i="9"/>
  <c r="K184" i="9"/>
  <c r="J184" i="9"/>
  <c r="I184" i="9"/>
  <c r="H184" i="9" s="1"/>
  <c r="G184" i="9"/>
  <c r="F184" i="9"/>
  <c r="E184" i="9"/>
  <c r="D184" i="9"/>
  <c r="C184" i="9"/>
  <c r="H183" i="9"/>
  <c r="C183" i="9"/>
  <c r="H182" i="9"/>
  <c r="C182" i="9"/>
  <c r="L181" i="9"/>
  <c r="K181" i="9"/>
  <c r="J181" i="9"/>
  <c r="I181" i="9"/>
  <c r="H181" i="9" s="1"/>
  <c r="G181" i="9"/>
  <c r="F181" i="9"/>
  <c r="E181" i="9"/>
  <c r="D181" i="9"/>
  <c r="C181" i="9"/>
  <c r="H180" i="9"/>
  <c r="C180" i="9"/>
  <c r="H179" i="9"/>
  <c r="C179" i="9"/>
  <c r="H178" i="9"/>
  <c r="C178" i="9"/>
  <c r="H177" i="9"/>
  <c r="C177" i="9"/>
  <c r="L176" i="9"/>
  <c r="K176" i="9"/>
  <c r="J176" i="9"/>
  <c r="I176" i="9"/>
  <c r="H176" i="9" s="1"/>
  <c r="G176" i="9"/>
  <c r="F176" i="9"/>
  <c r="E176" i="9"/>
  <c r="D176" i="9"/>
  <c r="C176" i="9"/>
  <c r="H175" i="9"/>
  <c r="C175" i="9"/>
  <c r="H174" i="9"/>
  <c r="C174" i="9"/>
  <c r="H173" i="9"/>
  <c r="C173" i="9"/>
  <c r="L172" i="9"/>
  <c r="K172" i="9"/>
  <c r="J172" i="9"/>
  <c r="I172" i="9"/>
  <c r="H172" i="9" s="1"/>
  <c r="G172" i="9"/>
  <c r="F172" i="9"/>
  <c r="E172" i="9"/>
  <c r="D172" i="9"/>
  <c r="C172" i="9"/>
  <c r="L171" i="9"/>
  <c r="K171" i="9"/>
  <c r="J171" i="9"/>
  <c r="I171" i="9"/>
  <c r="H171" i="9" s="1"/>
  <c r="G171" i="9"/>
  <c r="F171" i="9"/>
  <c r="E171" i="9"/>
  <c r="D171" i="9"/>
  <c r="C171" i="9"/>
  <c r="L170" i="9"/>
  <c r="K170" i="9"/>
  <c r="J170" i="9"/>
  <c r="I170" i="9"/>
  <c r="H170" i="9" s="1"/>
  <c r="G170" i="9"/>
  <c r="F170" i="9"/>
  <c r="E170" i="9"/>
  <c r="D170" i="9"/>
  <c r="C170" i="9"/>
  <c r="H169" i="9"/>
  <c r="C169" i="9"/>
  <c r="H168" i="9"/>
  <c r="C168" i="9"/>
  <c r="H167" i="9"/>
  <c r="C167" i="9"/>
  <c r="H166" i="9"/>
  <c r="C166" i="9"/>
  <c r="H165" i="9"/>
  <c r="C165" i="9"/>
  <c r="H164" i="9"/>
  <c r="C164" i="9"/>
  <c r="L163" i="9"/>
  <c r="K163" i="9"/>
  <c r="J163" i="9"/>
  <c r="I163" i="9"/>
  <c r="H163" i="9" s="1"/>
  <c r="G163" i="9"/>
  <c r="F163" i="9"/>
  <c r="E163" i="9"/>
  <c r="D163" i="9"/>
  <c r="C163" i="9"/>
  <c r="L162" i="9"/>
  <c r="K162" i="9"/>
  <c r="J162" i="9"/>
  <c r="I162" i="9"/>
  <c r="H162" i="9" s="1"/>
  <c r="G162" i="9"/>
  <c r="F162" i="9"/>
  <c r="E162" i="9"/>
  <c r="D162" i="9"/>
  <c r="C162" i="9"/>
  <c r="H161" i="9"/>
  <c r="C161" i="9"/>
  <c r="H160" i="9"/>
  <c r="C160" i="9"/>
  <c r="H159" i="9"/>
  <c r="C159" i="9"/>
  <c r="H158" i="9"/>
  <c r="C158" i="9"/>
  <c r="L157" i="9"/>
  <c r="K157" i="9"/>
  <c r="J157" i="9"/>
  <c r="I157" i="9"/>
  <c r="H157" i="9" s="1"/>
  <c r="G157" i="9"/>
  <c r="F157" i="9"/>
  <c r="E157" i="9"/>
  <c r="D157" i="9"/>
  <c r="C157" i="9"/>
  <c r="H156" i="9"/>
  <c r="C156" i="9"/>
  <c r="H155" i="9"/>
  <c r="C155" i="9"/>
  <c r="H154" i="9"/>
  <c r="C154" i="9"/>
  <c r="H153" i="9"/>
  <c r="C153" i="9"/>
  <c r="H152" i="9"/>
  <c r="C152" i="9"/>
  <c r="H151" i="9"/>
  <c r="C151" i="9"/>
  <c r="H150" i="9"/>
  <c r="C150" i="9"/>
  <c r="H149" i="9"/>
  <c r="C149" i="9"/>
  <c r="L148" i="9"/>
  <c r="K148" i="9"/>
  <c r="J148" i="9"/>
  <c r="I148" i="9"/>
  <c r="H148" i="9" s="1"/>
  <c r="G148" i="9"/>
  <c r="F148" i="9"/>
  <c r="E148" i="9"/>
  <c r="D148" i="9"/>
  <c r="C148" i="9"/>
  <c r="H147" i="9"/>
  <c r="C147" i="9"/>
  <c r="H146" i="9"/>
  <c r="C146" i="9"/>
  <c r="H145" i="9"/>
  <c r="C145" i="9"/>
  <c r="H144" i="9"/>
  <c r="C144" i="9"/>
  <c r="H143" i="9"/>
  <c r="C143" i="9"/>
  <c r="H142" i="9"/>
  <c r="C142" i="9"/>
  <c r="L141" i="9"/>
  <c r="K141" i="9"/>
  <c r="J141" i="9"/>
  <c r="I141" i="9"/>
  <c r="H141" i="9" s="1"/>
  <c r="G141" i="9"/>
  <c r="F141" i="9"/>
  <c r="E141" i="9"/>
  <c r="D141" i="9"/>
  <c r="C141" i="9"/>
  <c r="H140" i="9"/>
  <c r="C140" i="9"/>
  <c r="H139" i="9"/>
  <c r="C139" i="9"/>
  <c r="L138" i="9"/>
  <c r="K138" i="9"/>
  <c r="J138" i="9"/>
  <c r="I138" i="9"/>
  <c r="H138" i="9" s="1"/>
  <c r="G138" i="9"/>
  <c r="F138" i="9"/>
  <c r="E138" i="9"/>
  <c r="D138" i="9"/>
  <c r="C138" i="9"/>
  <c r="H137" i="9"/>
  <c r="C137" i="9"/>
  <c r="H136" i="9"/>
  <c r="C136" i="9"/>
  <c r="H135" i="9"/>
  <c r="C135" i="9"/>
  <c r="H134" i="9"/>
  <c r="C134" i="9"/>
  <c r="L133" i="9"/>
  <c r="K133" i="9"/>
  <c r="J133" i="9"/>
  <c r="I133" i="9"/>
  <c r="H133" i="9" s="1"/>
  <c r="G133" i="9"/>
  <c r="F133" i="9"/>
  <c r="E133" i="9"/>
  <c r="D133" i="9"/>
  <c r="C133" i="9"/>
  <c r="H132" i="9"/>
  <c r="C132" i="9"/>
  <c r="H131" i="9"/>
  <c r="C131" i="9"/>
  <c r="H130" i="9"/>
  <c r="C130" i="9"/>
  <c r="L129" i="9"/>
  <c r="K129" i="9"/>
  <c r="J129" i="9"/>
  <c r="I129" i="9"/>
  <c r="H129" i="9" s="1"/>
  <c r="G129" i="9"/>
  <c r="F129" i="9"/>
  <c r="E129" i="9"/>
  <c r="D129" i="9"/>
  <c r="C129" i="9"/>
  <c r="L128" i="9"/>
  <c r="K128" i="9"/>
  <c r="J128" i="9"/>
  <c r="I128" i="9"/>
  <c r="H128" i="9" s="1"/>
  <c r="G128" i="9"/>
  <c r="F128" i="9"/>
  <c r="E128" i="9"/>
  <c r="D128" i="9"/>
  <c r="C128" i="9"/>
  <c r="H127" i="9"/>
  <c r="C127" i="9"/>
  <c r="L126" i="9"/>
  <c r="K126" i="9"/>
  <c r="J126" i="9"/>
  <c r="I126" i="9"/>
  <c r="H126" i="9"/>
  <c r="G126" i="9"/>
  <c r="F126" i="9"/>
  <c r="E126" i="9"/>
  <c r="D126" i="9"/>
  <c r="C126" i="9"/>
  <c r="H125" i="9"/>
  <c r="C125" i="9"/>
  <c r="H124" i="9"/>
  <c r="C124" i="9"/>
  <c r="H123" i="9"/>
  <c r="C123" i="9"/>
  <c r="H122" i="9"/>
  <c r="C122" i="9"/>
  <c r="H121" i="9"/>
  <c r="C121" i="9"/>
  <c r="L120" i="9"/>
  <c r="K120" i="9"/>
  <c r="J120" i="9"/>
  <c r="I120" i="9"/>
  <c r="H120" i="9" s="1"/>
  <c r="G120" i="9"/>
  <c r="F120" i="9"/>
  <c r="E120" i="9"/>
  <c r="D120" i="9"/>
  <c r="C120" i="9"/>
  <c r="H119" i="9"/>
  <c r="C119" i="9"/>
  <c r="H118" i="9"/>
  <c r="C118" i="9"/>
  <c r="H117" i="9"/>
  <c r="C117" i="9"/>
  <c r="H116" i="9"/>
  <c r="C116" i="9"/>
  <c r="H115" i="9"/>
  <c r="C115" i="9"/>
  <c r="L114" i="9"/>
  <c r="K114" i="9"/>
  <c r="J114" i="9"/>
  <c r="I114" i="9"/>
  <c r="H114" i="9" s="1"/>
  <c r="G114" i="9"/>
  <c r="F114" i="9"/>
  <c r="E114" i="9"/>
  <c r="D114" i="9"/>
  <c r="C114" i="9"/>
  <c r="H113" i="9"/>
  <c r="C113" i="9"/>
  <c r="H112" i="9"/>
  <c r="C112" i="9"/>
  <c r="H111" i="9"/>
  <c r="C111" i="9"/>
  <c r="L110" i="9"/>
  <c r="K110" i="9"/>
  <c r="J110" i="9"/>
  <c r="I110" i="9"/>
  <c r="H110" i="9" s="1"/>
  <c r="G110" i="9"/>
  <c r="F110" i="9"/>
  <c r="E110" i="9"/>
  <c r="D110" i="9"/>
  <c r="C110" i="9"/>
  <c r="H109" i="9"/>
  <c r="C109" i="9"/>
  <c r="H108" i="9"/>
  <c r="C108" i="9"/>
  <c r="H107" i="9"/>
  <c r="C107" i="9"/>
  <c r="H106" i="9"/>
  <c r="C106" i="9"/>
  <c r="H105" i="9"/>
  <c r="C105" i="9"/>
  <c r="H104" i="9"/>
  <c r="C104" i="9"/>
  <c r="H103" i="9"/>
  <c r="C103" i="9"/>
  <c r="H102" i="9"/>
  <c r="C102" i="9"/>
  <c r="L101" i="9"/>
  <c r="K101" i="9"/>
  <c r="J101" i="9"/>
  <c r="I101" i="9"/>
  <c r="H101" i="9" s="1"/>
  <c r="G101" i="9"/>
  <c r="F101" i="9"/>
  <c r="E101" i="9"/>
  <c r="D101" i="9"/>
  <c r="C101" i="9"/>
  <c r="H100" i="9"/>
  <c r="C100" i="9"/>
  <c r="H99" i="9"/>
  <c r="C99" i="9"/>
  <c r="H98" i="9"/>
  <c r="C98" i="9"/>
  <c r="H97" i="9"/>
  <c r="C97" i="9"/>
  <c r="H96" i="9"/>
  <c r="C96" i="9"/>
  <c r="H95" i="9"/>
  <c r="C95" i="9"/>
  <c r="H94" i="9"/>
  <c r="C94" i="9"/>
  <c r="L93" i="9"/>
  <c r="K93" i="9"/>
  <c r="J93" i="9"/>
  <c r="I93" i="9"/>
  <c r="H93" i="9" s="1"/>
  <c r="G93" i="9"/>
  <c r="F93" i="9"/>
  <c r="E93" i="9"/>
  <c r="D93" i="9"/>
  <c r="C93" i="9"/>
  <c r="H92" i="9"/>
  <c r="C92" i="9"/>
  <c r="H91" i="9"/>
  <c r="C91" i="9"/>
  <c r="H90" i="9"/>
  <c r="C90" i="9"/>
  <c r="H89" i="9"/>
  <c r="C89" i="9"/>
  <c r="H88" i="9"/>
  <c r="C88" i="9"/>
  <c r="L87" i="9"/>
  <c r="K87" i="9"/>
  <c r="J87" i="9"/>
  <c r="I87" i="9"/>
  <c r="H87" i="9" s="1"/>
  <c r="G87" i="9"/>
  <c r="F87" i="9"/>
  <c r="E87" i="9"/>
  <c r="D87" i="9"/>
  <c r="C87" i="9"/>
  <c r="H86" i="9"/>
  <c r="C86" i="9"/>
  <c r="H85" i="9"/>
  <c r="C85" i="9"/>
  <c r="H84" i="9"/>
  <c r="C84" i="9"/>
  <c r="H83" i="9"/>
  <c r="C83" i="9"/>
  <c r="L82" i="9"/>
  <c r="K82" i="9"/>
  <c r="J82" i="9"/>
  <c r="I82" i="9"/>
  <c r="H82" i="9" s="1"/>
  <c r="G82" i="9"/>
  <c r="F82" i="9"/>
  <c r="E82" i="9"/>
  <c r="D82" i="9"/>
  <c r="C82" i="9"/>
  <c r="L81" i="9"/>
  <c r="K81" i="9"/>
  <c r="J81" i="9"/>
  <c r="I81" i="9"/>
  <c r="H81" i="9" s="1"/>
  <c r="G81" i="9"/>
  <c r="F81" i="9"/>
  <c r="E81" i="9"/>
  <c r="D81" i="9"/>
  <c r="C81" i="9"/>
  <c r="H80" i="9"/>
  <c r="C80" i="9"/>
  <c r="H79" i="9"/>
  <c r="C79" i="9"/>
  <c r="L78" i="9"/>
  <c r="K78" i="9"/>
  <c r="J78" i="9"/>
  <c r="I78" i="9"/>
  <c r="H78" i="9" s="1"/>
  <c r="G78" i="9"/>
  <c r="F78" i="9"/>
  <c r="E78" i="9"/>
  <c r="D78" i="9"/>
  <c r="C78" i="9"/>
  <c r="H77" i="9"/>
  <c r="C77" i="9"/>
  <c r="H76" i="9"/>
  <c r="C76" i="9"/>
  <c r="L75" i="9"/>
  <c r="K75" i="9"/>
  <c r="J75" i="9"/>
  <c r="I75" i="9"/>
  <c r="H75" i="9" s="1"/>
  <c r="G75" i="9"/>
  <c r="F75" i="9"/>
  <c r="E75" i="9"/>
  <c r="D75" i="9"/>
  <c r="C75" i="9"/>
  <c r="L74" i="9"/>
  <c r="K74" i="9"/>
  <c r="J74" i="9"/>
  <c r="I74" i="9"/>
  <c r="H74" i="9" s="1"/>
  <c r="G74" i="9"/>
  <c r="F74" i="9"/>
  <c r="E74" i="9"/>
  <c r="D74" i="9"/>
  <c r="C74" i="9"/>
  <c r="L73" i="9"/>
  <c r="K73" i="9"/>
  <c r="J73" i="9"/>
  <c r="I73" i="9"/>
  <c r="H73" i="9" s="1"/>
  <c r="G73" i="9"/>
  <c r="F73" i="9"/>
  <c r="E73" i="9"/>
  <c r="D73" i="9"/>
  <c r="C73" i="9"/>
  <c r="H72" i="9"/>
  <c r="C72" i="9"/>
  <c r="H71" i="9"/>
  <c r="C71" i="9"/>
  <c r="H70" i="9"/>
  <c r="C70" i="9"/>
  <c r="H69" i="9"/>
  <c r="C69" i="9"/>
  <c r="L68" i="9"/>
  <c r="K68" i="9"/>
  <c r="J68" i="9"/>
  <c r="I68" i="9"/>
  <c r="H68" i="9" s="1"/>
  <c r="G68" i="9"/>
  <c r="F68" i="9"/>
  <c r="E68" i="9"/>
  <c r="D68" i="9"/>
  <c r="C68" i="9"/>
  <c r="H67" i="9"/>
  <c r="C67" i="9"/>
  <c r="L66" i="9"/>
  <c r="K66" i="9"/>
  <c r="J66" i="9"/>
  <c r="I66" i="9"/>
  <c r="H66" i="9" s="1"/>
  <c r="G66" i="9"/>
  <c r="F66" i="9"/>
  <c r="E66" i="9"/>
  <c r="D66" i="9"/>
  <c r="C66" i="9"/>
  <c r="H65" i="9"/>
  <c r="C65" i="9"/>
  <c r="H64" i="9"/>
  <c r="C64" i="9"/>
  <c r="H63" i="9"/>
  <c r="C63" i="9"/>
  <c r="H62" i="9"/>
  <c r="C62" i="9"/>
  <c r="H61" i="9"/>
  <c r="C61" i="9"/>
  <c r="H60" i="9"/>
  <c r="C60" i="9"/>
  <c r="H59" i="9"/>
  <c r="C59" i="9"/>
  <c r="H58" i="9"/>
  <c r="C58" i="9"/>
  <c r="L57" i="9"/>
  <c r="K57" i="9"/>
  <c r="J57" i="9"/>
  <c r="I57" i="9"/>
  <c r="H57" i="9" s="1"/>
  <c r="G57" i="9"/>
  <c r="F57" i="9"/>
  <c r="E57" i="9"/>
  <c r="D57" i="9"/>
  <c r="C57" i="9"/>
  <c r="H56" i="9"/>
  <c r="C56" i="9"/>
  <c r="H55" i="9"/>
  <c r="C55" i="9"/>
  <c r="L54" i="9"/>
  <c r="K54" i="9"/>
  <c r="J54" i="9"/>
  <c r="I54" i="9"/>
  <c r="H54" i="9" s="1"/>
  <c r="G54" i="9"/>
  <c r="F54" i="9"/>
  <c r="E54" i="9"/>
  <c r="D54" i="9"/>
  <c r="C54" i="9"/>
  <c r="L53" i="9"/>
  <c r="K53" i="9"/>
  <c r="J53" i="9"/>
  <c r="I53" i="9"/>
  <c r="H53" i="9" s="1"/>
  <c r="G53" i="9"/>
  <c r="F53" i="9"/>
  <c r="E53" i="9"/>
  <c r="D53" i="9"/>
  <c r="C53" i="9"/>
  <c r="L52" i="9"/>
  <c r="K52" i="9"/>
  <c r="J52" i="9"/>
  <c r="I52" i="9"/>
  <c r="H52" i="9" s="1"/>
  <c r="G52" i="9"/>
  <c r="F52" i="9"/>
  <c r="E52" i="9"/>
  <c r="D52" i="9"/>
  <c r="C52" i="9"/>
  <c r="L51" i="9"/>
  <c r="K51" i="9"/>
  <c r="J51" i="9"/>
  <c r="I51" i="9"/>
  <c r="H51" i="9" s="1"/>
  <c r="G51" i="9"/>
  <c r="F51" i="9"/>
  <c r="E51" i="9"/>
  <c r="D51" i="9"/>
  <c r="C51" i="9"/>
  <c r="L50" i="9"/>
  <c r="K50" i="9"/>
  <c r="J50" i="9"/>
  <c r="J300" i="9" s="1"/>
  <c r="I50" i="9"/>
  <c r="H50" i="9"/>
  <c r="G50" i="9"/>
  <c r="F50" i="9"/>
  <c r="E50" i="9"/>
  <c r="E300" i="9" s="1"/>
  <c r="D50" i="9"/>
  <c r="C50" i="9"/>
  <c r="L49" i="9"/>
  <c r="K49" i="9"/>
  <c r="J49" i="9"/>
  <c r="I49" i="9"/>
  <c r="H49" i="9" s="1"/>
  <c r="G49" i="9"/>
  <c r="F49" i="9"/>
  <c r="E49" i="9"/>
  <c r="D49" i="9"/>
  <c r="C49" i="9"/>
  <c r="H46" i="9"/>
  <c r="C46" i="9"/>
  <c r="H45" i="9"/>
  <c r="C45" i="9"/>
  <c r="L44" i="9"/>
  <c r="L300" i="9" s="1"/>
  <c r="H44" i="9"/>
  <c r="G44" i="9"/>
  <c r="G300" i="9" s="1"/>
  <c r="H43" i="9"/>
  <c r="C43" i="9"/>
  <c r="I42" i="9"/>
  <c r="H42" i="9" s="1"/>
  <c r="D42" i="9"/>
  <c r="C42" i="9" s="1"/>
  <c r="H41" i="9"/>
  <c r="C41" i="9"/>
  <c r="H40" i="9"/>
  <c r="C40" i="9"/>
  <c r="H39" i="9"/>
  <c r="C39" i="9"/>
  <c r="H38" i="9"/>
  <c r="C38" i="9"/>
  <c r="K37" i="9"/>
  <c r="H37" i="9" s="1"/>
  <c r="F37" i="9"/>
  <c r="C37" i="9" s="1"/>
  <c r="H36" i="9"/>
  <c r="C36" i="9"/>
  <c r="H35" i="9"/>
  <c r="C35" i="9"/>
  <c r="K34" i="9"/>
  <c r="H34" i="9" s="1"/>
  <c r="F34" i="9"/>
  <c r="C34" i="9" s="1"/>
  <c r="H33" i="9"/>
  <c r="C33" i="9"/>
  <c r="K32" i="9"/>
  <c r="H32" i="9" s="1"/>
  <c r="F32" i="9"/>
  <c r="C32" i="9" s="1"/>
  <c r="H31" i="9"/>
  <c r="C31" i="9"/>
  <c r="H30" i="9"/>
  <c r="C30" i="9"/>
  <c r="H29" i="9"/>
  <c r="C29" i="9"/>
  <c r="K28" i="9"/>
  <c r="H28" i="9" s="1"/>
  <c r="F28" i="9"/>
  <c r="C28" i="9" s="1"/>
  <c r="K27" i="9"/>
  <c r="K300" i="9" s="1"/>
  <c r="F27" i="9"/>
  <c r="F300" i="9" s="1"/>
  <c r="H26" i="9"/>
  <c r="D26" i="9"/>
  <c r="C26" i="9"/>
  <c r="H25" i="9"/>
  <c r="D25" i="9"/>
  <c r="C25" i="9" s="1"/>
  <c r="H24" i="9"/>
  <c r="C24" i="9"/>
  <c r="H23" i="9"/>
  <c r="C23" i="9"/>
  <c r="L22" i="9"/>
  <c r="L303" i="9" s="1"/>
  <c r="L302" i="9" s="1"/>
  <c r="K22" i="9"/>
  <c r="K303" i="9" s="1"/>
  <c r="K302" i="9" s="1"/>
  <c r="J22" i="9"/>
  <c r="J303" i="9" s="1"/>
  <c r="J302" i="9" s="1"/>
  <c r="I22" i="9"/>
  <c r="I303" i="9" s="1"/>
  <c r="I302" i="9" s="1"/>
  <c r="H22" i="9"/>
  <c r="H303" i="9" s="1"/>
  <c r="H302" i="9" s="1"/>
  <c r="G22" i="9"/>
  <c r="G303" i="9" s="1"/>
  <c r="G302" i="9" s="1"/>
  <c r="F22" i="9"/>
  <c r="F303" i="9" s="1"/>
  <c r="F302" i="9" s="1"/>
  <c r="E22" i="9"/>
  <c r="E303" i="9" s="1"/>
  <c r="E302" i="9" s="1"/>
  <c r="D22" i="9"/>
  <c r="D303" i="9" s="1"/>
  <c r="D302" i="9" s="1"/>
  <c r="L21" i="9"/>
  <c r="K21" i="9"/>
  <c r="J21" i="9"/>
  <c r="I21" i="9"/>
  <c r="H21" i="9"/>
  <c r="G21" i="9"/>
  <c r="F21" i="9"/>
  <c r="E21" i="9"/>
  <c r="D21" i="9"/>
  <c r="C21" i="9" s="1"/>
  <c r="H315" i="8"/>
  <c r="C315" i="8"/>
  <c r="H313" i="8"/>
  <c r="C313" i="8"/>
  <c r="H311" i="8"/>
  <c r="C311" i="8"/>
  <c r="H310" i="8"/>
  <c r="C310" i="8"/>
  <c r="H309" i="8"/>
  <c r="C309" i="8"/>
  <c r="H308" i="8"/>
  <c r="C308" i="8"/>
  <c r="H307" i="8"/>
  <c r="C307" i="8"/>
  <c r="H306" i="8"/>
  <c r="C306" i="8"/>
  <c r="L305" i="8"/>
  <c r="K305" i="8"/>
  <c r="J305" i="8"/>
  <c r="I305" i="8"/>
  <c r="H305" i="8"/>
  <c r="G305" i="8"/>
  <c r="F305" i="8"/>
  <c r="E305" i="8"/>
  <c r="D305" i="8"/>
  <c r="C305" i="8"/>
  <c r="H297" i="8"/>
  <c r="C297" i="8"/>
  <c r="H296" i="8"/>
  <c r="C296" i="8"/>
  <c r="L295" i="8"/>
  <c r="L298" i="8" s="1"/>
  <c r="K295" i="8"/>
  <c r="K298" i="8" s="1"/>
  <c r="J295" i="8"/>
  <c r="J298" i="8" s="1"/>
  <c r="I295" i="8"/>
  <c r="I298" i="8" s="1"/>
  <c r="H295" i="8"/>
  <c r="G295" i="8"/>
  <c r="G298" i="8" s="1"/>
  <c r="F295" i="8"/>
  <c r="F298" i="8" s="1"/>
  <c r="E295" i="8"/>
  <c r="E298" i="8" s="1"/>
  <c r="D295" i="8"/>
  <c r="D298" i="8" s="1"/>
  <c r="H294" i="8"/>
  <c r="C294" i="8"/>
  <c r="H293" i="8"/>
  <c r="C293" i="8"/>
  <c r="H292" i="8"/>
  <c r="C292" i="8"/>
  <c r="H291" i="8"/>
  <c r="C291" i="8"/>
  <c r="L290" i="8"/>
  <c r="K290" i="8"/>
  <c r="J290" i="8"/>
  <c r="I290" i="8"/>
  <c r="H290" i="8" s="1"/>
  <c r="G290" i="8"/>
  <c r="F290" i="8"/>
  <c r="E290" i="8"/>
  <c r="D290" i="8"/>
  <c r="C290" i="8"/>
  <c r="H289" i="8"/>
  <c r="C289" i="8"/>
  <c r="H288" i="8"/>
  <c r="C288" i="8"/>
  <c r="H287" i="8"/>
  <c r="C287" i="8"/>
  <c r="L286" i="8"/>
  <c r="K286" i="8"/>
  <c r="J286" i="8"/>
  <c r="I286" i="8"/>
  <c r="H286" i="8" s="1"/>
  <c r="G286" i="8"/>
  <c r="F286" i="8"/>
  <c r="E286" i="8"/>
  <c r="D286" i="8"/>
  <c r="C286" i="8"/>
  <c r="H285" i="8"/>
  <c r="C285" i="8"/>
  <c r="L284" i="8"/>
  <c r="K284" i="8"/>
  <c r="J284" i="8"/>
  <c r="I284" i="8"/>
  <c r="H284" i="8" s="1"/>
  <c r="G284" i="8"/>
  <c r="F284" i="8"/>
  <c r="E284" i="8"/>
  <c r="D284" i="8"/>
  <c r="C284" i="8"/>
  <c r="L283" i="8"/>
  <c r="K283" i="8"/>
  <c r="J283" i="8"/>
  <c r="I283" i="8"/>
  <c r="H283" i="8" s="1"/>
  <c r="G283" i="8"/>
  <c r="F283" i="8"/>
  <c r="E283" i="8"/>
  <c r="D283" i="8"/>
  <c r="C283" i="8"/>
  <c r="H282" i="8"/>
  <c r="C282" i="8"/>
  <c r="H281" i="8"/>
  <c r="C281" i="8"/>
  <c r="H280" i="8"/>
  <c r="C280" i="8"/>
  <c r="L279" i="8"/>
  <c r="K279" i="8"/>
  <c r="J279" i="8"/>
  <c r="I279" i="8"/>
  <c r="H279" i="8" s="1"/>
  <c r="G279" i="8"/>
  <c r="F279" i="8"/>
  <c r="E279" i="8"/>
  <c r="D279" i="8"/>
  <c r="C279" i="8"/>
  <c r="H278" i="8"/>
  <c r="C278" i="8"/>
  <c r="H277" i="8"/>
  <c r="C277" i="8"/>
  <c r="H276" i="8"/>
  <c r="C276" i="8"/>
  <c r="L275" i="8"/>
  <c r="K275" i="8"/>
  <c r="J275" i="8"/>
  <c r="I275" i="8"/>
  <c r="H275" i="8" s="1"/>
  <c r="G275" i="8"/>
  <c r="F275" i="8"/>
  <c r="E275" i="8"/>
  <c r="D275" i="8"/>
  <c r="C275" i="8"/>
  <c r="L274" i="8"/>
  <c r="K274" i="8"/>
  <c r="J274" i="8"/>
  <c r="I274" i="8"/>
  <c r="H274" i="8" s="1"/>
  <c r="G274" i="8"/>
  <c r="F274" i="8"/>
  <c r="E274" i="8"/>
  <c r="D274" i="8"/>
  <c r="C274" i="8"/>
  <c r="H273" i="8"/>
  <c r="C273" i="8"/>
  <c r="H272" i="8"/>
  <c r="C272" i="8"/>
  <c r="H271" i="8"/>
  <c r="C271" i="8"/>
  <c r="L270" i="8"/>
  <c r="K270" i="8"/>
  <c r="J270" i="8"/>
  <c r="I270" i="8"/>
  <c r="H270" i="8" s="1"/>
  <c r="G270" i="8"/>
  <c r="F270" i="8"/>
  <c r="E270" i="8"/>
  <c r="D270" i="8"/>
  <c r="C270" i="8"/>
  <c r="H269" i="8"/>
  <c r="C269" i="8"/>
  <c r="H268" i="8"/>
  <c r="C268" i="8"/>
  <c r="L267" i="8"/>
  <c r="K267" i="8"/>
  <c r="J267" i="8"/>
  <c r="I267" i="8"/>
  <c r="H267" i="8" s="1"/>
  <c r="G267" i="8"/>
  <c r="F267" i="8"/>
  <c r="E267" i="8"/>
  <c r="D267" i="8"/>
  <c r="C267" i="8"/>
  <c r="L266" i="8"/>
  <c r="K266" i="8"/>
  <c r="J266" i="8"/>
  <c r="I266" i="8"/>
  <c r="H266" i="8" s="1"/>
  <c r="G266" i="8"/>
  <c r="F266" i="8"/>
  <c r="E266" i="8"/>
  <c r="D266" i="8"/>
  <c r="C266" i="8"/>
  <c r="H265" i="8"/>
  <c r="C265" i="8"/>
  <c r="H264" i="8"/>
  <c r="C264" i="8"/>
  <c r="H263" i="8"/>
  <c r="C263" i="8"/>
  <c r="L262" i="8"/>
  <c r="K262" i="8"/>
  <c r="J262" i="8"/>
  <c r="I262" i="8"/>
  <c r="H262" i="8" s="1"/>
  <c r="G262" i="8"/>
  <c r="F262" i="8"/>
  <c r="E262" i="8"/>
  <c r="D262" i="8"/>
  <c r="C262" i="8"/>
  <c r="H261" i="8"/>
  <c r="C261" i="8"/>
  <c r="H260" i="8"/>
  <c r="C260" i="8"/>
  <c r="H259" i="8"/>
  <c r="C259" i="8"/>
  <c r="L258" i="8"/>
  <c r="K258" i="8"/>
  <c r="J258" i="8"/>
  <c r="I258" i="8"/>
  <c r="H258" i="8" s="1"/>
  <c r="G258" i="8"/>
  <c r="F258" i="8"/>
  <c r="E258" i="8"/>
  <c r="D258" i="8"/>
  <c r="C258" i="8"/>
  <c r="L257" i="8"/>
  <c r="K257" i="8"/>
  <c r="J257" i="8"/>
  <c r="I257" i="8"/>
  <c r="H257" i="8" s="1"/>
  <c r="G257" i="8"/>
  <c r="F257" i="8"/>
  <c r="E257" i="8"/>
  <c r="D257" i="8"/>
  <c r="C257" i="8"/>
  <c r="H256" i="8"/>
  <c r="C256" i="8"/>
  <c r="H255" i="8"/>
  <c r="C255" i="8"/>
  <c r="H254" i="8"/>
  <c r="C254" i="8"/>
  <c r="H253" i="8"/>
  <c r="C253" i="8"/>
  <c r="H252" i="8"/>
  <c r="C252" i="8"/>
  <c r="L251" i="8"/>
  <c r="K251" i="8"/>
  <c r="J251" i="8"/>
  <c r="I251" i="8"/>
  <c r="H251" i="8" s="1"/>
  <c r="G251" i="8"/>
  <c r="F251" i="8"/>
  <c r="E251" i="8"/>
  <c r="D251" i="8"/>
  <c r="C251" i="8"/>
  <c r="L250" i="8"/>
  <c r="K250" i="8"/>
  <c r="J250" i="8"/>
  <c r="I250" i="8"/>
  <c r="H250" i="8" s="1"/>
  <c r="G250" i="8"/>
  <c r="F250" i="8"/>
  <c r="E250" i="8"/>
  <c r="D250" i="8"/>
  <c r="C250" i="8"/>
  <c r="H249" i="8"/>
  <c r="C249" i="8"/>
  <c r="H248" i="8"/>
  <c r="C248" i="8"/>
  <c r="H247" i="8"/>
  <c r="C247" i="8"/>
  <c r="H246" i="8"/>
  <c r="C246" i="8"/>
  <c r="L245" i="8"/>
  <c r="K245" i="8"/>
  <c r="J245" i="8"/>
  <c r="I245" i="8"/>
  <c r="H245" i="8" s="1"/>
  <c r="G245" i="8"/>
  <c r="F245" i="8"/>
  <c r="E245" i="8"/>
  <c r="D245" i="8"/>
  <c r="C245" i="8"/>
  <c r="H244" i="8"/>
  <c r="C244" i="8"/>
  <c r="H243" i="8"/>
  <c r="C243" i="8"/>
  <c r="H242" i="8"/>
  <c r="C242" i="8"/>
  <c r="H241" i="8"/>
  <c r="C241" i="8"/>
  <c r="H240" i="8"/>
  <c r="C240" i="8"/>
  <c r="H239" i="8"/>
  <c r="C239" i="8"/>
  <c r="H238" i="8"/>
  <c r="C238" i="8"/>
  <c r="L237" i="8"/>
  <c r="K237" i="8"/>
  <c r="J237" i="8"/>
  <c r="I237" i="8"/>
  <c r="H237" i="8" s="1"/>
  <c r="G237" i="8"/>
  <c r="F237" i="8"/>
  <c r="E237" i="8"/>
  <c r="D237" i="8"/>
  <c r="C237" i="8"/>
  <c r="H236" i="8"/>
  <c r="C236" i="8"/>
  <c r="H235" i="8"/>
  <c r="C235" i="8"/>
  <c r="L234" i="8"/>
  <c r="K234" i="8"/>
  <c r="J234" i="8"/>
  <c r="I234" i="8"/>
  <c r="H234" i="8" s="1"/>
  <c r="G234" i="8"/>
  <c r="F234" i="8"/>
  <c r="E234" i="8"/>
  <c r="D234" i="8"/>
  <c r="C234" i="8"/>
  <c r="H233" i="8"/>
  <c r="C233" i="8"/>
  <c r="L232" i="8"/>
  <c r="K232" i="8"/>
  <c r="J232" i="8"/>
  <c r="I232" i="8"/>
  <c r="H232" i="8" s="1"/>
  <c r="G232" i="8"/>
  <c r="F232" i="8"/>
  <c r="E232" i="8"/>
  <c r="D232" i="8"/>
  <c r="C232" i="8"/>
  <c r="L231" i="8"/>
  <c r="K231" i="8"/>
  <c r="J231" i="8"/>
  <c r="I231" i="8"/>
  <c r="H231" i="8"/>
  <c r="G231" i="8"/>
  <c r="F231" i="8"/>
  <c r="E231" i="8"/>
  <c r="D231" i="8"/>
  <c r="C231" i="8" s="1"/>
  <c r="H230" i="8"/>
  <c r="C230" i="8"/>
  <c r="L229" i="8"/>
  <c r="K229" i="8"/>
  <c r="J229" i="8"/>
  <c r="I229" i="8"/>
  <c r="H229" i="8"/>
  <c r="G229" i="8"/>
  <c r="F229" i="8"/>
  <c r="E229" i="8"/>
  <c r="D229" i="8"/>
  <c r="C229" i="8" s="1"/>
  <c r="H228" i="8"/>
  <c r="C228" i="8"/>
  <c r="L227" i="8"/>
  <c r="K227" i="8"/>
  <c r="J227" i="8"/>
  <c r="I227" i="8"/>
  <c r="H227" i="8"/>
  <c r="G227" i="8"/>
  <c r="F227" i="8"/>
  <c r="E227" i="8"/>
  <c r="D227" i="8"/>
  <c r="C227" i="8" s="1"/>
  <c r="H226" i="8"/>
  <c r="C226" i="8"/>
  <c r="H225" i="8"/>
  <c r="C225" i="8"/>
  <c r="L224" i="8"/>
  <c r="K224" i="8"/>
  <c r="J224" i="8"/>
  <c r="I224" i="8"/>
  <c r="H224" i="8" s="1"/>
  <c r="G224" i="8"/>
  <c r="F224" i="8"/>
  <c r="E224" i="8"/>
  <c r="D224" i="8"/>
  <c r="C224" i="8"/>
  <c r="H223" i="8"/>
  <c r="C223" i="8"/>
  <c r="H222" i="8"/>
  <c r="C222" i="8"/>
  <c r="H221" i="8"/>
  <c r="C221" i="8"/>
  <c r="H220" i="8"/>
  <c r="C220" i="8"/>
  <c r="H219" i="8"/>
  <c r="C219" i="8"/>
  <c r="H218" i="8"/>
  <c r="C218" i="8"/>
  <c r="H217" i="8"/>
  <c r="C217" i="8"/>
  <c r="H216" i="8"/>
  <c r="C216" i="8"/>
  <c r="H215" i="8"/>
  <c r="C215" i="8"/>
  <c r="H214" i="8"/>
  <c r="C214" i="8"/>
  <c r="L213" i="8"/>
  <c r="K213" i="8"/>
  <c r="J213" i="8"/>
  <c r="I213" i="8"/>
  <c r="H213" i="8" s="1"/>
  <c r="G213" i="8"/>
  <c r="F213" i="8"/>
  <c r="E213" i="8"/>
  <c r="D213" i="8"/>
  <c r="C213" i="8"/>
  <c r="H212" i="8"/>
  <c r="C212" i="8"/>
  <c r="H211" i="8"/>
  <c r="C211" i="8"/>
  <c r="H210" i="8"/>
  <c r="C210" i="8"/>
  <c r="H209" i="8"/>
  <c r="C209" i="8"/>
  <c r="H208" i="8"/>
  <c r="C208" i="8"/>
  <c r="H207" i="8"/>
  <c r="C207" i="8"/>
  <c r="H206" i="8"/>
  <c r="C206" i="8"/>
  <c r="H205" i="8"/>
  <c r="C205" i="8"/>
  <c r="H204" i="8"/>
  <c r="C204" i="8"/>
  <c r="H203" i="8"/>
  <c r="C203" i="8"/>
  <c r="L202" i="8"/>
  <c r="K202" i="8"/>
  <c r="J202" i="8"/>
  <c r="I202" i="8"/>
  <c r="H202" i="8" s="1"/>
  <c r="G202" i="8"/>
  <c r="F202" i="8"/>
  <c r="E202" i="8"/>
  <c r="D202" i="8"/>
  <c r="C202" i="8"/>
  <c r="L201" i="8"/>
  <c r="K201" i="8"/>
  <c r="J201" i="8"/>
  <c r="I201" i="8"/>
  <c r="H201" i="8" s="1"/>
  <c r="G201" i="8"/>
  <c r="F201" i="8"/>
  <c r="E201" i="8"/>
  <c r="D201" i="8"/>
  <c r="C201" i="8"/>
  <c r="H200" i="8"/>
  <c r="C200" i="8"/>
  <c r="H199" i="8"/>
  <c r="C199" i="8"/>
  <c r="H198" i="8"/>
  <c r="C198" i="8"/>
  <c r="H197" i="8"/>
  <c r="C197" i="8"/>
  <c r="H196" i="8"/>
  <c r="C196" i="8"/>
  <c r="L195" i="8"/>
  <c r="K195" i="8"/>
  <c r="J195" i="8"/>
  <c r="I195" i="8"/>
  <c r="H195" i="8" s="1"/>
  <c r="G195" i="8"/>
  <c r="F195" i="8"/>
  <c r="E195" i="8"/>
  <c r="D195" i="8"/>
  <c r="C195" i="8"/>
  <c r="H194" i="8"/>
  <c r="C194" i="8"/>
  <c r="L193" i="8"/>
  <c r="K193" i="8"/>
  <c r="J193" i="8"/>
  <c r="I193" i="8"/>
  <c r="H193" i="8" s="1"/>
  <c r="G193" i="8"/>
  <c r="F193" i="8"/>
  <c r="E193" i="8"/>
  <c r="D193" i="8"/>
  <c r="C193" i="8"/>
  <c r="L192" i="8"/>
  <c r="K192" i="8"/>
  <c r="J192" i="8"/>
  <c r="I192" i="8"/>
  <c r="H192" i="8" s="1"/>
  <c r="G192" i="8"/>
  <c r="F192" i="8"/>
  <c r="E192" i="8"/>
  <c r="D192" i="8"/>
  <c r="C192" i="8"/>
  <c r="L191" i="8"/>
  <c r="K191" i="8"/>
  <c r="J191" i="8"/>
  <c r="I191" i="8"/>
  <c r="H191" i="8" s="1"/>
  <c r="G191" i="8"/>
  <c r="F191" i="8"/>
  <c r="E191" i="8"/>
  <c r="D191" i="8"/>
  <c r="C191" i="8"/>
  <c r="H190" i="8"/>
  <c r="C190" i="8"/>
  <c r="L189" i="8"/>
  <c r="K189" i="8"/>
  <c r="J189" i="8"/>
  <c r="I189" i="8"/>
  <c r="H189" i="8" s="1"/>
  <c r="G189" i="8"/>
  <c r="F189" i="8"/>
  <c r="E189" i="8"/>
  <c r="D189" i="8"/>
  <c r="C189" i="8"/>
  <c r="L188" i="8"/>
  <c r="K188" i="8"/>
  <c r="J188" i="8"/>
  <c r="I188" i="8"/>
  <c r="H188" i="8" s="1"/>
  <c r="G188" i="8"/>
  <c r="F188" i="8"/>
  <c r="E188" i="8"/>
  <c r="D188" i="8"/>
  <c r="C188" i="8"/>
  <c r="H187" i="8"/>
  <c r="C187" i="8"/>
  <c r="H186" i="8"/>
  <c r="C186" i="8"/>
  <c r="L185" i="8"/>
  <c r="K185" i="8"/>
  <c r="J185" i="8"/>
  <c r="I185" i="8"/>
  <c r="H185" i="8" s="1"/>
  <c r="G185" i="8"/>
  <c r="F185" i="8"/>
  <c r="E185" i="8"/>
  <c r="D185" i="8"/>
  <c r="C185" i="8"/>
  <c r="L184" i="8"/>
  <c r="K184" i="8"/>
  <c r="J184" i="8"/>
  <c r="I184" i="8"/>
  <c r="H184" i="8" s="1"/>
  <c r="G184" i="8"/>
  <c r="F184" i="8"/>
  <c r="E184" i="8"/>
  <c r="D184" i="8"/>
  <c r="C184" i="8"/>
  <c r="H183" i="8"/>
  <c r="C183" i="8"/>
  <c r="H182" i="8"/>
  <c r="C182" i="8"/>
  <c r="L181" i="8"/>
  <c r="K181" i="8"/>
  <c r="J181" i="8"/>
  <c r="I181" i="8"/>
  <c r="H181" i="8" s="1"/>
  <c r="G181" i="8"/>
  <c r="F181" i="8"/>
  <c r="E181" i="8"/>
  <c r="D181" i="8"/>
  <c r="C181" i="8"/>
  <c r="H180" i="8"/>
  <c r="C180" i="8"/>
  <c r="H179" i="8"/>
  <c r="C179" i="8"/>
  <c r="H178" i="8"/>
  <c r="C178" i="8"/>
  <c r="H177" i="8"/>
  <c r="C177" i="8"/>
  <c r="L176" i="8"/>
  <c r="K176" i="8"/>
  <c r="J176" i="8"/>
  <c r="I176" i="8"/>
  <c r="H176" i="8" s="1"/>
  <c r="G176" i="8"/>
  <c r="F176" i="8"/>
  <c r="E176" i="8"/>
  <c r="D176" i="8"/>
  <c r="C176" i="8"/>
  <c r="H175" i="8"/>
  <c r="C175" i="8"/>
  <c r="H174" i="8"/>
  <c r="C174" i="8"/>
  <c r="H173" i="8"/>
  <c r="C173" i="8"/>
  <c r="L172" i="8"/>
  <c r="K172" i="8"/>
  <c r="J172" i="8"/>
  <c r="I172" i="8"/>
  <c r="H172" i="8" s="1"/>
  <c r="G172" i="8"/>
  <c r="F172" i="8"/>
  <c r="E172" i="8"/>
  <c r="D172" i="8"/>
  <c r="C172" i="8"/>
  <c r="L171" i="8"/>
  <c r="K171" i="8"/>
  <c r="J171" i="8"/>
  <c r="I171" i="8"/>
  <c r="H171" i="8" s="1"/>
  <c r="G171" i="8"/>
  <c r="F171" i="8"/>
  <c r="E171" i="8"/>
  <c r="D171" i="8"/>
  <c r="C171" i="8"/>
  <c r="L170" i="8"/>
  <c r="K170" i="8"/>
  <c r="J170" i="8"/>
  <c r="I170" i="8"/>
  <c r="H170" i="8" s="1"/>
  <c r="G170" i="8"/>
  <c r="F170" i="8"/>
  <c r="E170" i="8"/>
  <c r="D170" i="8"/>
  <c r="C170" i="8"/>
  <c r="H169" i="8"/>
  <c r="C169" i="8"/>
  <c r="H168" i="8"/>
  <c r="C168" i="8"/>
  <c r="H167" i="8"/>
  <c r="C167" i="8"/>
  <c r="H166" i="8"/>
  <c r="C166" i="8"/>
  <c r="H165" i="8"/>
  <c r="C165" i="8"/>
  <c r="H164" i="8"/>
  <c r="C164" i="8"/>
  <c r="L163" i="8"/>
  <c r="K163" i="8"/>
  <c r="J163" i="8"/>
  <c r="I163" i="8"/>
  <c r="H163" i="8" s="1"/>
  <c r="G163" i="8"/>
  <c r="F163" i="8"/>
  <c r="E163" i="8"/>
  <c r="D163" i="8"/>
  <c r="C163" i="8"/>
  <c r="L162" i="8"/>
  <c r="K162" i="8"/>
  <c r="J162" i="8"/>
  <c r="I162" i="8"/>
  <c r="H162" i="8" s="1"/>
  <c r="G162" i="8"/>
  <c r="F162" i="8"/>
  <c r="E162" i="8"/>
  <c r="D162" i="8"/>
  <c r="C162" i="8"/>
  <c r="H161" i="8"/>
  <c r="C161" i="8"/>
  <c r="H160" i="8"/>
  <c r="C160" i="8"/>
  <c r="H159" i="8"/>
  <c r="C159" i="8"/>
  <c r="H158" i="8"/>
  <c r="C158" i="8"/>
  <c r="L157" i="8"/>
  <c r="K157" i="8"/>
  <c r="J157" i="8"/>
  <c r="I157" i="8"/>
  <c r="H157" i="8" s="1"/>
  <c r="G157" i="8"/>
  <c r="F157" i="8"/>
  <c r="E157" i="8"/>
  <c r="D157" i="8"/>
  <c r="C157" i="8"/>
  <c r="H156" i="8"/>
  <c r="C156" i="8"/>
  <c r="H155" i="8"/>
  <c r="C155" i="8"/>
  <c r="H154" i="8"/>
  <c r="C154" i="8"/>
  <c r="H153" i="8"/>
  <c r="C153" i="8"/>
  <c r="H152" i="8"/>
  <c r="C152" i="8"/>
  <c r="H151" i="8"/>
  <c r="C151" i="8"/>
  <c r="H150" i="8"/>
  <c r="C150" i="8"/>
  <c r="H149" i="8"/>
  <c r="C149" i="8"/>
  <c r="L148" i="8"/>
  <c r="K148" i="8"/>
  <c r="J148" i="8"/>
  <c r="I148" i="8"/>
  <c r="H148" i="8" s="1"/>
  <c r="G148" i="8"/>
  <c r="F148" i="8"/>
  <c r="E148" i="8"/>
  <c r="D148" i="8"/>
  <c r="C148" i="8"/>
  <c r="H147" i="8"/>
  <c r="C147" i="8"/>
  <c r="H146" i="8"/>
  <c r="C146" i="8"/>
  <c r="H145" i="8"/>
  <c r="C145" i="8"/>
  <c r="H144" i="8"/>
  <c r="C144" i="8"/>
  <c r="H143" i="8"/>
  <c r="C143" i="8"/>
  <c r="H142" i="8"/>
  <c r="C142" i="8"/>
  <c r="L141" i="8"/>
  <c r="K141" i="8"/>
  <c r="J141" i="8"/>
  <c r="I141" i="8"/>
  <c r="H141" i="8" s="1"/>
  <c r="G141" i="8"/>
  <c r="F141" i="8"/>
  <c r="E141" i="8"/>
  <c r="D141" i="8"/>
  <c r="C141" i="8"/>
  <c r="H140" i="8"/>
  <c r="C140" i="8"/>
  <c r="H139" i="8"/>
  <c r="C139" i="8"/>
  <c r="L138" i="8"/>
  <c r="K138" i="8"/>
  <c r="J138" i="8"/>
  <c r="I138" i="8"/>
  <c r="H138" i="8" s="1"/>
  <c r="G138" i="8"/>
  <c r="F138" i="8"/>
  <c r="E138" i="8"/>
  <c r="D138" i="8"/>
  <c r="C138" i="8"/>
  <c r="H137" i="8"/>
  <c r="C137" i="8"/>
  <c r="H136" i="8"/>
  <c r="C136" i="8"/>
  <c r="H135" i="8"/>
  <c r="C135" i="8"/>
  <c r="H134" i="8"/>
  <c r="C134" i="8"/>
  <c r="L133" i="8"/>
  <c r="K133" i="8"/>
  <c r="J133" i="8"/>
  <c r="I133" i="8"/>
  <c r="H133" i="8" s="1"/>
  <c r="G133" i="8"/>
  <c r="F133" i="8"/>
  <c r="E133" i="8"/>
  <c r="D133" i="8"/>
  <c r="C133" i="8"/>
  <c r="H132" i="8"/>
  <c r="C132" i="8"/>
  <c r="H131" i="8"/>
  <c r="C131" i="8"/>
  <c r="H130" i="8"/>
  <c r="C130" i="8"/>
  <c r="L129" i="8"/>
  <c r="K129" i="8"/>
  <c r="J129" i="8"/>
  <c r="I129" i="8"/>
  <c r="H129" i="8" s="1"/>
  <c r="G129" i="8"/>
  <c r="F129" i="8"/>
  <c r="E129" i="8"/>
  <c r="D129" i="8"/>
  <c r="C129" i="8"/>
  <c r="L128" i="8"/>
  <c r="K128" i="8"/>
  <c r="J128" i="8"/>
  <c r="I128" i="8"/>
  <c r="H128" i="8" s="1"/>
  <c r="G128" i="8"/>
  <c r="F128" i="8"/>
  <c r="E128" i="8"/>
  <c r="D128" i="8"/>
  <c r="C128" i="8"/>
  <c r="H127" i="8"/>
  <c r="C127" i="8"/>
  <c r="L126" i="8"/>
  <c r="K126" i="8"/>
  <c r="J126" i="8"/>
  <c r="I126" i="8"/>
  <c r="H126" i="8"/>
  <c r="G126" i="8"/>
  <c r="F126" i="8"/>
  <c r="E126" i="8"/>
  <c r="D126" i="8"/>
  <c r="C126" i="8"/>
  <c r="H125" i="8"/>
  <c r="C125" i="8"/>
  <c r="H124" i="8"/>
  <c r="C124" i="8"/>
  <c r="H123" i="8"/>
  <c r="C123" i="8"/>
  <c r="H122" i="8"/>
  <c r="C122" i="8"/>
  <c r="H121" i="8"/>
  <c r="C121" i="8"/>
  <c r="L120" i="8"/>
  <c r="K120" i="8"/>
  <c r="J120" i="8"/>
  <c r="I120" i="8"/>
  <c r="H120" i="8" s="1"/>
  <c r="G120" i="8"/>
  <c r="F120" i="8"/>
  <c r="E120" i="8"/>
  <c r="D120" i="8"/>
  <c r="C120" i="8"/>
  <c r="H119" i="8"/>
  <c r="C119" i="8"/>
  <c r="H118" i="8"/>
  <c r="C118" i="8"/>
  <c r="H117" i="8"/>
  <c r="C117" i="8"/>
  <c r="H116" i="8"/>
  <c r="C116" i="8"/>
  <c r="H115" i="8"/>
  <c r="C115" i="8"/>
  <c r="L114" i="8"/>
  <c r="K114" i="8"/>
  <c r="J114" i="8"/>
  <c r="I114" i="8"/>
  <c r="H114" i="8" s="1"/>
  <c r="G114" i="8"/>
  <c r="F114" i="8"/>
  <c r="E114" i="8"/>
  <c r="D114" i="8"/>
  <c r="C114" i="8"/>
  <c r="H113" i="8"/>
  <c r="C113" i="8"/>
  <c r="H112" i="8"/>
  <c r="C112" i="8"/>
  <c r="H111" i="8"/>
  <c r="C111" i="8"/>
  <c r="L110" i="8"/>
  <c r="K110" i="8"/>
  <c r="J110" i="8"/>
  <c r="I110" i="8"/>
  <c r="H110" i="8" s="1"/>
  <c r="G110" i="8"/>
  <c r="F110" i="8"/>
  <c r="E110" i="8"/>
  <c r="D110" i="8"/>
  <c r="C110" i="8"/>
  <c r="H109" i="8"/>
  <c r="C109" i="8"/>
  <c r="H108" i="8"/>
  <c r="C108" i="8"/>
  <c r="H107" i="8"/>
  <c r="C107" i="8"/>
  <c r="H106" i="8"/>
  <c r="C106" i="8"/>
  <c r="H105" i="8"/>
  <c r="C105" i="8"/>
  <c r="H104" i="8"/>
  <c r="C104" i="8"/>
  <c r="H103" i="8"/>
  <c r="C103" i="8"/>
  <c r="H102" i="8"/>
  <c r="C102" i="8"/>
  <c r="L101" i="8"/>
  <c r="K101" i="8"/>
  <c r="J101" i="8"/>
  <c r="I101" i="8"/>
  <c r="H101" i="8" s="1"/>
  <c r="G101" i="8"/>
  <c r="F101" i="8"/>
  <c r="E101" i="8"/>
  <c r="D101" i="8"/>
  <c r="C101" i="8"/>
  <c r="H100" i="8"/>
  <c r="C100" i="8"/>
  <c r="H99" i="8"/>
  <c r="C99" i="8"/>
  <c r="H98" i="8"/>
  <c r="C98" i="8"/>
  <c r="H97" i="8"/>
  <c r="C97" i="8"/>
  <c r="H96" i="8"/>
  <c r="C96" i="8"/>
  <c r="H95" i="8"/>
  <c r="C95" i="8"/>
  <c r="H94" i="8"/>
  <c r="C94" i="8"/>
  <c r="L93" i="8"/>
  <c r="K93" i="8"/>
  <c r="J93" i="8"/>
  <c r="I93" i="8"/>
  <c r="H93" i="8" s="1"/>
  <c r="G93" i="8"/>
  <c r="F93" i="8"/>
  <c r="E93" i="8"/>
  <c r="D93" i="8"/>
  <c r="C93" i="8"/>
  <c r="H92" i="8"/>
  <c r="C92" i="8"/>
  <c r="H91" i="8"/>
  <c r="C91" i="8"/>
  <c r="H90" i="8"/>
  <c r="C90" i="8"/>
  <c r="H89" i="8"/>
  <c r="C89" i="8"/>
  <c r="H88" i="8"/>
  <c r="C88" i="8"/>
  <c r="L87" i="8"/>
  <c r="K87" i="8"/>
  <c r="J87" i="8"/>
  <c r="I87" i="8"/>
  <c r="H87" i="8" s="1"/>
  <c r="G87" i="8"/>
  <c r="F87" i="8"/>
  <c r="E87" i="8"/>
  <c r="D87" i="8"/>
  <c r="C87" i="8"/>
  <c r="H86" i="8"/>
  <c r="C86" i="8"/>
  <c r="H85" i="8"/>
  <c r="C85" i="8"/>
  <c r="H84" i="8"/>
  <c r="C84" i="8"/>
  <c r="H83" i="8"/>
  <c r="C83" i="8"/>
  <c r="L82" i="8"/>
  <c r="K82" i="8"/>
  <c r="J82" i="8"/>
  <c r="I82" i="8"/>
  <c r="H82" i="8" s="1"/>
  <c r="G82" i="8"/>
  <c r="F82" i="8"/>
  <c r="E82" i="8"/>
  <c r="D82" i="8"/>
  <c r="C82" i="8"/>
  <c r="L81" i="8"/>
  <c r="K81" i="8"/>
  <c r="J81" i="8"/>
  <c r="I81" i="8"/>
  <c r="H81" i="8" s="1"/>
  <c r="G81" i="8"/>
  <c r="F81" i="8"/>
  <c r="E81" i="8"/>
  <c r="D81" i="8"/>
  <c r="C81" i="8"/>
  <c r="H80" i="8"/>
  <c r="C80" i="8"/>
  <c r="H79" i="8"/>
  <c r="C79" i="8"/>
  <c r="L78" i="8"/>
  <c r="K78" i="8"/>
  <c r="J78" i="8"/>
  <c r="I78" i="8"/>
  <c r="H78" i="8" s="1"/>
  <c r="G78" i="8"/>
  <c r="F78" i="8"/>
  <c r="E78" i="8"/>
  <c r="D78" i="8"/>
  <c r="C78" i="8"/>
  <c r="H77" i="8"/>
  <c r="C77" i="8"/>
  <c r="H76" i="8"/>
  <c r="C76" i="8"/>
  <c r="L75" i="8"/>
  <c r="K75" i="8"/>
  <c r="J75" i="8"/>
  <c r="I75" i="8"/>
  <c r="H75" i="8" s="1"/>
  <c r="G75" i="8"/>
  <c r="F75" i="8"/>
  <c r="E75" i="8"/>
  <c r="D75" i="8"/>
  <c r="C75" i="8"/>
  <c r="L74" i="8"/>
  <c r="K74" i="8"/>
  <c r="J74" i="8"/>
  <c r="I74" i="8"/>
  <c r="H74" i="8" s="1"/>
  <c r="G74" i="8"/>
  <c r="F74" i="8"/>
  <c r="E74" i="8"/>
  <c r="D74" i="8"/>
  <c r="C74" i="8"/>
  <c r="L73" i="8"/>
  <c r="K73" i="8"/>
  <c r="J73" i="8"/>
  <c r="I73" i="8"/>
  <c r="H73" i="8" s="1"/>
  <c r="G73" i="8"/>
  <c r="F73" i="8"/>
  <c r="E73" i="8"/>
  <c r="D73" i="8"/>
  <c r="C73" i="8"/>
  <c r="H72" i="8"/>
  <c r="C72" i="8"/>
  <c r="H71" i="8"/>
  <c r="C71" i="8"/>
  <c r="H70" i="8"/>
  <c r="C70" i="8"/>
  <c r="H69" i="8"/>
  <c r="C69" i="8"/>
  <c r="L68" i="8"/>
  <c r="K68" i="8"/>
  <c r="J68" i="8"/>
  <c r="I68" i="8"/>
  <c r="H68" i="8" s="1"/>
  <c r="G68" i="8"/>
  <c r="F68" i="8"/>
  <c r="E68" i="8"/>
  <c r="D68" i="8"/>
  <c r="C68" i="8"/>
  <c r="H67" i="8"/>
  <c r="C67" i="8"/>
  <c r="L66" i="8"/>
  <c r="K66" i="8"/>
  <c r="J66" i="8"/>
  <c r="I66" i="8"/>
  <c r="H66" i="8" s="1"/>
  <c r="G66" i="8"/>
  <c r="F66" i="8"/>
  <c r="E66" i="8"/>
  <c r="D66" i="8"/>
  <c r="C66" i="8"/>
  <c r="H65" i="8"/>
  <c r="C65" i="8"/>
  <c r="H64" i="8"/>
  <c r="C64" i="8"/>
  <c r="H63" i="8"/>
  <c r="C63" i="8"/>
  <c r="H62" i="8"/>
  <c r="C62" i="8"/>
  <c r="H61" i="8"/>
  <c r="C61" i="8"/>
  <c r="H60" i="8"/>
  <c r="C60" i="8"/>
  <c r="H59" i="8"/>
  <c r="C59" i="8"/>
  <c r="H58" i="8"/>
  <c r="C58" i="8"/>
  <c r="L57" i="8"/>
  <c r="K57" i="8"/>
  <c r="J57" i="8"/>
  <c r="I57" i="8"/>
  <c r="H57" i="8" s="1"/>
  <c r="G57" i="8"/>
  <c r="F57" i="8"/>
  <c r="E57" i="8"/>
  <c r="D57" i="8"/>
  <c r="C57" i="8"/>
  <c r="H56" i="8"/>
  <c r="C56" i="8"/>
  <c r="H55" i="8"/>
  <c r="C55" i="8"/>
  <c r="L54" i="8"/>
  <c r="K54" i="8"/>
  <c r="J54" i="8"/>
  <c r="I54" i="8"/>
  <c r="H54" i="8" s="1"/>
  <c r="G54" i="8"/>
  <c r="F54" i="8"/>
  <c r="E54" i="8"/>
  <c r="D54" i="8"/>
  <c r="C54" i="8"/>
  <c r="L53" i="8"/>
  <c r="K53" i="8"/>
  <c r="J53" i="8"/>
  <c r="I53" i="8"/>
  <c r="H53" i="8" s="1"/>
  <c r="G53" i="8"/>
  <c r="F53" i="8"/>
  <c r="E53" i="8"/>
  <c r="D53" i="8"/>
  <c r="C53" i="8"/>
  <c r="L52" i="8"/>
  <c r="K52" i="8"/>
  <c r="J52" i="8"/>
  <c r="I52" i="8"/>
  <c r="H52" i="8" s="1"/>
  <c r="G52" i="8"/>
  <c r="F52" i="8"/>
  <c r="E52" i="8"/>
  <c r="D52" i="8"/>
  <c r="C52" i="8"/>
  <c r="L51" i="8"/>
  <c r="K51" i="8"/>
  <c r="J51" i="8"/>
  <c r="I51" i="8"/>
  <c r="H51" i="8" s="1"/>
  <c r="G51" i="8"/>
  <c r="F51" i="8"/>
  <c r="E51" i="8"/>
  <c r="D51" i="8"/>
  <c r="C51" i="8"/>
  <c r="L50" i="8"/>
  <c r="K50" i="8"/>
  <c r="J50" i="8"/>
  <c r="I50" i="8"/>
  <c r="G50" i="8"/>
  <c r="F50" i="8"/>
  <c r="E50" i="8"/>
  <c r="E300" i="8" s="1"/>
  <c r="D50" i="8"/>
  <c r="C50" i="8"/>
  <c r="L49" i="8"/>
  <c r="K49" i="8"/>
  <c r="J49" i="8"/>
  <c r="I49" i="8"/>
  <c r="H49" i="8" s="1"/>
  <c r="G49" i="8"/>
  <c r="F49" i="8"/>
  <c r="E49" i="8"/>
  <c r="D49" i="8"/>
  <c r="C49" i="8"/>
  <c r="H46" i="8"/>
  <c r="C46" i="8"/>
  <c r="H45" i="8"/>
  <c r="C45" i="8"/>
  <c r="L44" i="8"/>
  <c r="L300" i="8" s="1"/>
  <c r="H44" i="8"/>
  <c r="G44" i="8"/>
  <c r="C44" i="8"/>
  <c r="H43" i="8"/>
  <c r="C43" i="8"/>
  <c r="I42" i="8"/>
  <c r="H42" i="8"/>
  <c r="D42" i="8"/>
  <c r="C42" i="8"/>
  <c r="H41" i="8"/>
  <c r="C41" i="8"/>
  <c r="H40" i="8"/>
  <c r="C40" i="8"/>
  <c r="H39" i="8"/>
  <c r="C39" i="8"/>
  <c r="H38" i="8"/>
  <c r="C38" i="8"/>
  <c r="K37" i="8"/>
  <c r="H37" i="8"/>
  <c r="F37" i="8"/>
  <c r="C37" i="8"/>
  <c r="H36" i="8"/>
  <c r="C36" i="8"/>
  <c r="H35" i="8"/>
  <c r="C35" i="8"/>
  <c r="K34" i="8"/>
  <c r="H34" i="8"/>
  <c r="F34" i="8"/>
  <c r="C34" i="8"/>
  <c r="H33" i="8"/>
  <c r="C33" i="8"/>
  <c r="K32" i="8"/>
  <c r="H32" i="8"/>
  <c r="F32" i="8"/>
  <c r="C32" i="8"/>
  <c r="H31" i="8"/>
  <c r="C31" i="8"/>
  <c r="H30" i="8"/>
  <c r="C30" i="8"/>
  <c r="H29" i="8"/>
  <c r="C29" i="8"/>
  <c r="K28" i="8"/>
  <c r="H28" i="8"/>
  <c r="F28" i="8"/>
  <c r="C28" i="8"/>
  <c r="K27" i="8"/>
  <c r="K300" i="8" s="1"/>
  <c r="H27" i="8"/>
  <c r="F27" i="8"/>
  <c r="F300" i="8" s="1"/>
  <c r="C27" i="8"/>
  <c r="H26" i="8"/>
  <c r="C26" i="8"/>
  <c r="J25" i="8"/>
  <c r="I25" i="8"/>
  <c r="H25" i="8" s="1"/>
  <c r="C25" i="8"/>
  <c r="H24" i="8"/>
  <c r="C24" i="8"/>
  <c r="H23" i="8"/>
  <c r="C23" i="8"/>
  <c r="L22" i="8"/>
  <c r="L303" i="8" s="1"/>
  <c r="L302" i="8" s="1"/>
  <c r="K22" i="8"/>
  <c r="K303" i="8" s="1"/>
  <c r="K302" i="8" s="1"/>
  <c r="J22" i="8"/>
  <c r="J303" i="8" s="1"/>
  <c r="J302" i="8" s="1"/>
  <c r="I22" i="8"/>
  <c r="I303" i="8" s="1"/>
  <c r="I302" i="8" s="1"/>
  <c r="G22" i="8"/>
  <c r="G303" i="8" s="1"/>
  <c r="G302" i="8" s="1"/>
  <c r="F22" i="8"/>
  <c r="F303" i="8" s="1"/>
  <c r="F302" i="8" s="1"/>
  <c r="E22" i="8"/>
  <c r="E303" i="8" s="1"/>
  <c r="E302" i="8" s="1"/>
  <c r="D22" i="8"/>
  <c r="D303" i="8" s="1"/>
  <c r="D302" i="8" s="1"/>
  <c r="C22" i="8"/>
  <c r="L21" i="8"/>
  <c r="K21" i="8"/>
  <c r="J21" i="8"/>
  <c r="I21" i="8"/>
  <c r="H21" i="8" s="1"/>
  <c r="G21" i="8"/>
  <c r="F21" i="8"/>
  <c r="E21" i="8"/>
  <c r="D21" i="8"/>
  <c r="C21" i="8"/>
  <c r="H315" i="7"/>
  <c r="C315" i="7"/>
  <c r="H313" i="7"/>
  <c r="C313" i="7"/>
  <c r="H311" i="7"/>
  <c r="C311" i="7"/>
  <c r="H310" i="7"/>
  <c r="C310" i="7"/>
  <c r="H309" i="7"/>
  <c r="C309" i="7"/>
  <c r="H308" i="7"/>
  <c r="C308" i="7"/>
  <c r="H307" i="7"/>
  <c r="C307" i="7"/>
  <c r="H306" i="7"/>
  <c r="C306" i="7"/>
  <c r="L305" i="7"/>
  <c r="K305" i="7"/>
  <c r="J305" i="7"/>
  <c r="I305" i="7"/>
  <c r="H305" i="7"/>
  <c r="G305" i="7"/>
  <c r="F305" i="7"/>
  <c r="E305" i="7"/>
  <c r="D305" i="7"/>
  <c r="C305" i="7"/>
  <c r="H297" i="7"/>
  <c r="C297" i="7"/>
  <c r="H296" i="7"/>
  <c r="C296" i="7"/>
  <c r="L295" i="7"/>
  <c r="K295" i="7"/>
  <c r="K298" i="7" s="1"/>
  <c r="J295" i="7"/>
  <c r="I295" i="7"/>
  <c r="H295" i="7"/>
  <c r="G295" i="7"/>
  <c r="G298" i="7" s="1"/>
  <c r="F295" i="7"/>
  <c r="E295" i="7"/>
  <c r="E298" i="7" s="1"/>
  <c r="D295" i="7"/>
  <c r="C295" i="7" s="1"/>
  <c r="H294" i="7"/>
  <c r="C294" i="7"/>
  <c r="H293" i="7"/>
  <c r="C293" i="7"/>
  <c r="H292" i="7"/>
  <c r="C292" i="7"/>
  <c r="H291" i="7"/>
  <c r="C291" i="7"/>
  <c r="L290" i="7"/>
  <c r="K290" i="7"/>
  <c r="J290" i="7"/>
  <c r="I290" i="7"/>
  <c r="H290" i="7"/>
  <c r="G290" i="7"/>
  <c r="F290" i="7"/>
  <c r="E290" i="7"/>
  <c r="D290" i="7"/>
  <c r="C290" i="7" s="1"/>
  <c r="H289" i="7"/>
  <c r="C289" i="7"/>
  <c r="H288" i="7"/>
  <c r="C288" i="7"/>
  <c r="H287" i="7"/>
  <c r="C287" i="7"/>
  <c r="L286" i="7"/>
  <c r="K286" i="7"/>
  <c r="J286" i="7"/>
  <c r="I286" i="7"/>
  <c r="H286" i="7"/>
  <c r="G286" i="7"/>
  <c r="F286" i="7"/>
  <c r="E286" i="7"/>
  <c r="D286" i="7"/>
  <c r="C286" i="7" s="1"/>
  <c r="H285" i="7"/>
  <c r="C285" i="7"/>
  <c r="L284" i="7"/>
  <c r="K284" i="7"/>
  <c r="J284" i="7"/>
  <c r="I284" i="7"/>
  <c r="H284" i="7"/>
  <c r="G284" i="7"/>
  <c r="F284" i="7"/>
  <c r="E284" i="7"/>
  <c r="D284" i="7"/>
  <c r="C284" i="7" s="1"/>
  <c r="L283" i="7"/>
  <c r="K283" i="7"/>
  <c r="J283" i="7"/>
  <c r="I283" i="7"/>
  <c r="H283" i="7"/>
  <c r="G283" i="7"/>
  <c r="F283" i="7"/>
  <c r="E283" i="7"/>
  <c r="D283" i="7"/>
  <c r="C283" i="7" s="1"/>
  <c r="H282" i="7"/>
  <c r="C282" i="7"/>
  <c r="H281" i="7"/>
  <c r="C281" i="7"/>
  <c r="H280" i="7"/>
  <c r="C280" i="7"/>
  <c r="L279" i="7"/>
  <c r="K279" i="7"/>
  <c r="J279" i="7"/>
  <c r="I279" i="7"/>
  <c r="H279" i="7"/>
  <c r="G279" i="7"/>
  <c r="F279" i="7"/>
  <c r="E279" i="7"/>
  <c r="D279" i="7"/>
  <c r="C279" i="7" s="1"/>
  <c r="H278" i="7"/>
  <c r="C278" i="7"/>
  <c r="H277" i="7"/>
  <c r="C277" i="7"/>
  <c r="H276" i="7"/>
  <c r="C276" i="7"/>
  <c r="L275" i="7"/>
  <c r="K275" i="7"/>
  <c r="J275" i="7"/>
  <c r="I275" i="7"/>
  <c r="H275" i="7"/>
  <c r="G275" i="7"/>
  <c r="F275" i="7"/>
  <c r="E275" i="7"/>
  <c r="D275" i="7"/>
  <c r="C275" i="7" s="1"/>
  <c r="L274" i="7"/>
  <c r="K274" i="7"/>
  <c r="J274" i="7"/>
  <c r="I274" i="7"/>
  <c r="H274" i="7"/>
  <c r="G274" i="7"/>
  <c r="F274" i="7"/>
  <c r="E274" i="7"/>
  <c r="D274" i="7"/>
  <c r="C274" i="7" s="1"/>
  <c r="H273" i="7"/>
  <c r="C273" i="7"/>
  <c r="H272" i="7"/>
  <c r="C272" i="7"/>
  <c r="H271" i="7"/>
  <c r="C271" i="7"/>
  <c r="L270" i="7"/>
  <c r="K270" i="7"/>
  <c r="J270" i="7"/>
  <c r="I270" i="7"/>
  <c r="H270" i="7"/>
  <c r="G270" i="7"/>
  <c r="F270" i="7"/>
  <c r="E270" i="7"/>
  <c r="D270" i="7"/>
  <c r="C270" i="7" s="1"/>
  <c r="H269" i="7"/>
  <c r="C269" i="7"/>
  <c r="H268" i="7"/>
  <c r="C268" i="7"/>
  <c r="L267" i="7"/>
  <c r="K267" i="7"/>
  <c r="J267" i="7"/>
  <c r="I267" i="7"/>
  <c r="H267" i="7"/>
  <c r="G267" i="7"/>
  <c r="F267" i="7"/>
  <c r="E267" i="7"/>
  <c r="D267" i="7"/>
  <c r="C267" i="7" s="1"/>
  <c r="L266" i="7"/>
  <c r="K266" i="7"/>
  <c r="J266" i="7"/>
  <c r="I266" i="7"/>
  <c r="H266" i="7"/>
  <c r="G266" i="7"/>
  <c r="F266" i="7"/>
  <c r="E266" i="7"/>
  <c r="D266" i="7"/>
  <c r="C266" i="7" s="1"/>
  <c r="H265" i="7"/>
  <c r="C265" i="7"/>
  <c r="H264" i="7"/>
  <c r="C264" i="7"/>
  <c r="H263" i="7"/>
  <c r="C263" i="7"/>
  <c r="L262" i="7"/>
  <c r="K262" i="7"/>
  <c r="J262" i="7"/>
  <c r="G262" i="7"/>
  <c r="F262" i="7"/>
  <c r="E262" i="7"/>
  <c r="D262" i="7"/>
  <c r="C262" i="7"/>
  <c r="H261" i="7"/>
  <c r="C261" i="7"/>
  <c r="H260" i="7"/>
  <c r="C260" i="7"/>
  <c r="H259" i="7"/>
  <c r="C259" i="7"/>
  <c r="L258" i="7"/>
  <c r="K258" i="7"/>
  <c r="J258" i="7"/>
  <c r="I258" i="7"/>
  <c r="H258" i="7" s="1"/>
  <c r="G258" i="7"/>
  <c r="F258" i="7"/>
  <c r="E258" i="7"/>
  <c r="D258" i="7"/>
  <c r="C258" i="7"/>
  <c r="L257" i="7"/>
  <c r="K257" i="7"/>
  <c r="J257" i="7"/>
  <c r="G257" i="7"/>
  <c r="F257" i="7"/>
  <c r="E257" i="7"/>
  <c r="D257" i="7"/>
  <c r="C257" i="7"/>
  <c r="H256" i="7"/>
  <c r="C256" i="7"/>
  <c r="H255" i="7"/>
  <c r="C255" i="7"/>
  <c r="H254" i="7"/>
  <c r="C254" i="7"/>
  <c r="H253" i="7"/>
  <c r="C253" i="7"/>
  <c r="H252" i="7"/>
  <c r="C252" i="7"/>
  <c r="L251" i="7"/>
  <c r="K251" i="7"/>
  <c r="J251" i="7"/>
  <c r="I251" i="7"/>
  <c r="H251" i="7" s="1"/>
  <c r="G251" i="7"/>
  <c r="F251" i="7"/>
  <c r="E251" i="7"/>
  <c r="D251" i="7"/>
  <c r="C251" i="7"/>
  <c r="L250" i="7"/>
  <c r="K250" i="7"/>
  <c r="J250" i="7"/>
  <c r="I250" i="7"/>
  <c r="H250" i="7" s="1"/>
  <c r="G250" i="7"/>
  <c r="F250" i="7"/>
  <c r="E250" i="7"/>
  <c r="D250" i="7"/>
  <c r="C250" i="7"/>
  <c r="H249" i="7"/>
  <c r="C249" i="7"/>
  <c r="H248" i="7"/>
  <c r="C248" i="7"/>
  <c r="H247" i="7"/>
  <c r="C247" i="7"/>
  <c r="H246" i="7"/>
  <c r="C246" i="7"/>
  <c r="L245" i="7"/>
  <c r="K245" i="7"/>
  <c r="J245" i="7"/>
  <c r="I245" i="7"/>
  <c r="H245" i="7" s="1"/>
  <c r="G245" i="7"/>
  <c r="F245" i="7"/>
  <c r="E245" i="7"/>
  <c r="D245" i="7"/>
  <c r="C245" i="7"/>
  <c r="H244" i="7"/>
  <c r="C244" i="7"/>
  <c r="H243" i="7"/>
  <c r="C243" i="7"/>
  <c r="H242" i="7"/>
  <c r="C242" i="7"/>
  <c r="H241" i="7"/>
  <c r="C241" i="7"/>
  <c r="H240" i="7"/>
  <c r="C240" i="7"/>
  <c r="H239" i="7"/>
  <c r="C239" i="7"/>
  <c r="H238" i="7"/>
  <c r="C238" i="7"/>
  <c r="L237" i="7"/>
  <c r="K237" i="7"/>
  <c r="J237" i="7"/>
  <c r="I237" i="7"/>
  <c r="H237" i="7" s="1"/>
  <c r="G237" i="7"/>
  <c r="F237" i="7"/>
  <c r="E237" i="7"/>
  <c r="D237" i="7"/>
  <c r="C237" i="7"/>
  <c r="H236" i="7"/>
  <c r="C236" i="7"/>
  <c r="H235" i="7"/>
  <c r="C235" i="7"/>
  <c r="L234" i="7"/>
  <c r="K234" i="7"/>
  <c r="J234" i="7"/>
  <c r="I234" i="7"/>
  <c r="H234" i="7" s="1"/>
  <c r="G234" i="7"/>
  <c r="F234" i="7"/>
  <c r="E234" i="7"/>
  <c r="D234" i="7"/>
  <c r="C234" i="7"/>
  <c r="H233" i="7"/>
  <c r="C233" i="7"/>
  <c r="L232" i="7"/>
  <c r="K232" i="7"/>
  <c r="J232" i="7"/>
  <c r="I232" i="7"/>
  <c r="H232" i="7" s="1"/>
  <c r="G232" i="7"/>
  <c r="F232" i="7"/>
  <c r="E232" i="7"/>
  <c r="D232" i="7"/>
  <c r="C232" i="7"/>
  <c r="L231" i="7"/>
  <c r="K231" i="7"/>
  <c r="J231" i="7"/>
  <c r="G231" i="7"/>
  <c r="F231" i="7"/>
  <c r="E231" i="7"/>
  <c r="D231" i="7"/>
  <c r="C231" i="7"/>
  <c r="H230" i="7"/>
  <c r="C230" i="7"/>
  <c r="L229" i="7"/>
  <c r="K229" i="7"/>
  <c r="J229" i="7"/>
  <c r="I229" i="7"/>
  <c r="H229" i="7" s="1"/>
  <c r="G229" i="7"/>
  <c r="F229" i="7"/>
  <c r="E229" i="7"/>
  <c r="D229" i="7"/>
  <c r="C229" i="7"/>
  <c r="H228" i="7"/>
  <c r="C228" i="7"/>
  <c r="L227" i="7"/>
  <c r="K227" i="7"/>
  <c r="J227" i="7"/>
  <c r="I227" i="7"/>
  <c r="H227" i="7" s="1"/>
  <c r="G227" i="7"/>
  <c r="F227" i="7"/>
  <c r="E227" i="7"/>
  <c r="D227" i="7"/>
  <c r="C227" i="7"/>
  <c r="H226" i="7"/>
  <c r="C226" i="7"/>
  <c r="H225" i="7"/>
  <c r="C225" i="7"/>
  <c r="L224" i="7"/>
  <c r="K224" i="7"/>
  <c r="J224" i="7"/>
  <c r="I224" i="7"/>
  <c r="H224" i="7" s="1"/>
  <c r="G224" i="7"/>
  <c r="F224" i="7"/>
  <c r="E224" i="7"/>
  <c r="D224" i="7"/>
  <c r="C224" i="7"/>
  <c r="H223" i="7"/>
  <c r="C223" i="7"/>
  <c r="H222" i="7"/>
  <c r="C222" i="7"/>
  <c r="H221" i="7"/>
  <c r="C221" i="7"/>
  <c r="H220" i="7"/>
  <c r="C220" i="7"/>
  <c r="H219" i="7"/>
  <c r="C219" i="7"/>
  <c r="H218" i="7"/>
  <c r="C218" i="7"/>
  <c r="H217" i="7"/>
  <c r="C217" i="7"/>
  <c r="H216" i="7"/>
  <c r="C216" i="7"/>
  <c r="H215" i="7"/>
  <c r="C215" i="7"/>
  <c r="H214" i="7"/>
  <c r="C214" i="7"/>
  <c r="L213" i="7"/>
  <c r="K213" i="7"/>
  <c r="J213" i="7"/>
  <c r="I213" i="7"/>
  <c r="H213" i="7" s="1"/>
  <c r="G213" i="7"/>
  <c r="F213" i="7"/>
  <c r="E213" i="7"/>
  <c r="D213" i="7"/>
  <c r="C213" i="7"/>
  <c r="H212" i="7"/>
  <c r="C212" i="7"/>
  <c r="H211" i="7"/>
  <c r="C211" i="7"/>
  <c r="H210" i="7"/>
  <c r="C210" i="7"/>
  <c r="H209" i="7"/>
  <c r="C209" i="7"/>
  <c r="H208" i="7"/>
  <c r="C208" i="7"/>
  <c r="H207" i="7"/>
  <c r="C207" i="7"/>
  <c r="H206" i="7"/>
  <c r="C206" i="7"/>
  <c r="H205" i="7"/>
  <c r="C205" i="7"/>
  <c r="H204" i="7"/>
  <c r="C204" i="7"/>
  <c r="H203" i="7"/>
  <c r="C203" i="7"/>
  <c r="L202" i="7"/>
  <c r="K202" i="7"/>
  <c r="J202" i="7"/>
  <c r="I202" i="7"/>
  <c r="H202" i="7" s="1"/>
  <c r="G202" i="7"/>
  <c r="F202" i="7"/>
  <c r="E202" i="7"/>
  <c r="D202" i="7"/>
  <c r="C202" i="7"/>
  <c r="L201" i="7"/>
  <c r="K201" i="7"/>
  <c r="J201" i="7"/>
  <c r="G201" i="7"/>
  <c r="F201" i="7"/>
  <c r="E201" i="7"/>
  <c r="D201" i="7"/>
  <c r="C201" i="7" s="1"/>
  <c r="H200" i="7"/>
  <c r="C200" i="7"/>
  <c r="H199" i="7"/>
  <c r="C199" i="7"/>
  <c r="H198" i="7"/>
  <c r="C198" i="7"/>
  <c r="H197" i="7"/>
  <c r="C197" i="7"/>
  <c r="H196" i="7"/>
  <c r="C196" i="7"/>
  <c r="L195" i="7"/>
  <c r="K195" i="7"/>
  <c r="J195" i="7"/>
  <c r="I195" i="7"/>
  <c r="H195" i="7" s="1"/>
  <c r="G195" i="7"/>
  <c r="F195" i="7"/>
  <c r="E195" i="7"/>
  <c r="D195" i="7"/>
  <c r="C195" i="7"/>
  <c r="H194" i="7"/>
  <c r="C194" i="7"/>
  <c r="L193" i="7"/>
  <c r="K193" i="7"/>
  <c r="J193" i="7"/>
  <c r="I193" i="7"/>
  <c r="H193" i="7" s="1"/>
  <c r="G193" i="7"/>
  <c r="F193" i="7"/>
  <c r="E193" i="7"/>
  <c r="D193" i="7"/>
  <c r="C193" i="7"/>
  <c r="L192" i="7"/>
  <c r="K192" i="7"/>
  <c r="J192" i="7"/>
  <c r="G192" i="7"/>
  <c r="F192" i="7"/>
  <c r="E192" i="7"/>
  <c r="L191" i="7"/>
  <c r="K191" i="7"/>
  <c r="J191" i="7"/>
  <c r="G191" i="7"/>
  <c r="F191" i="7"/>
  <c r="E191" i="7"/>
  <c r="H190" i="7"/>
  <c r="C190" i="7"/>
  <c r="L189" i="7"/>
  <c r="K189" i="7"/>
  <c r="J189" i="7"/>
  <c r="I189" i="7"/>
  <c r="H189" i="7" s="1"/>
  <c r="G189" i="7"/>
  <c r="F189" i="7"/>
  <c r="E189" i="7"/>
  <c r="D189" i="7"/>
  <c r="C189" i="7"/>
  <c r="L188" i="7"/>
  <c r="K188" i="7"/>
  <c r="J188" i="7"/>
  <c r="I188" i="7"/>
  <c r="H188" i="7" s="1"/>
  <c r="G188" i="7"/>
  <c r="F188" i="7"/>
  <c r="E188" i="7"/>
  <c r="D188" i="7"/>
  <c r="C188" i="7"/>
  <c r="H187" i="7"/>
  <c r="C187" i="7"/>
  <c r="H186" i="7"/>
  <c r="C186" i="7"/>
  <c r="L185" i="7"/>
  <c r="K185" i="7"/>
  <c r="J185" i="7"/>
  <c r="I185" i="7"/>
  <c r="H185" i="7" s="1"/>
  <c r="G185" i="7"/>
  <c r="F185" i="7"/>
  <c r="E185" i="7"/>
  <c r="D185" i="7"/>
  <c r="C185" i="7"/>
  <c r="L184" i="7"/>
  <c r="K184" i="7"/>
  <c r="J184" i="7"/>
  <c r="I184" i="7"/>
  <c r="H184" i="7" s="1"/>
  <c r="G184" i="7"/>
  <c r="F184" i="7"/>
  <c r="E184" i="7"/>
  <c r="D184" i="7"/>
  <c r="C184" i="7"/>
  <c r="H183" i="7"/>
  <c r="C183" i="7"/>
  <c r="H182" i="7"/>
  <c r="C182" i="7"/>
  <c r="L181" i="7"/>
  <c r="K181" i="7"/>
  <c r="J181" i="7"/>
  <c r="I181" i="7"/>
  <c r="H181" i="7" s="1"/>
  <c r="G181" i="7"/>
  <c r="F181" i="7"/>
  <c r="E181" i="7"/>
  <c r="D181" i="7"/>
  <c r="C181" i="7"/>
  <c r="H180" i="7"/>
  <c r="C180" i="7"/>
  <c r="H179" i="7"/>
  <c r="C179" i="7"/>
  <c r="H178" i="7"/>
  <c r="C178" i="7"/>
  <c r="H177" i="7"/>
  <c r="C177" i="7"/>
  <c r="L176" i="7"/>
  <c r="K176" i="7"/>
  <c r="J176" i="7"/>
  <c r="I176" i="7"/>
  <c r="H176" i="7" s="1"/>
  <c r="G176" i="7"/>
  <c r="F176" i="7"/>
  <c r="E176" i="7"/>
  <c r="D176" i="7"/>
  <c r="C176" i="7"/>
  <c r="H175" i="7"/>
  <c r="C175" i="7"/>
  <c r="H174" i="7"/>
  <c r="C174" i="7"/>
  <c r="H173" i="7"/>
  <c r="C173" i="7"/>
  <c r="L172" i="7"/>
  <c r="K172" i="7"/>
  <c r="J172" i="7"/>
  <c r="I172" i="7"/>
  <c r="H172" i="7" s="1"/>
  <c r="G172" i="7"/>
  <c r="F172" i="7"/>
  <c r="E172" i="7"/>
  <c r="D172" i="7"/>
  <c r="C172" i="7"/>
  <c r="L171" i="7"/>
  <c r="K171" i="7"/>
  <c r="J171" i="7"/>
  <c r="I171" i="7"/>
  <c r="H171" i="7" s="1"/>
  <c r="G171" i="7"/>
  <c r="F171" i="7"/>
  <c r="E171" i="7"/>
  <c r="D171" i="7"/>
  <c r="C171" i="7"/>
  <c r="L170" i="7"/>
  <c r="K170" i="7"/>
  <c r="J170" i="7"/>
  <c r="I170" i="7"/>
  <c r="H170" i="7"/>
  <c r="G170" i="7"/>
  <c r="F170" i="7"/>
  <c r="E170" i="7"/>
  <c r="D170" i="7"/>
  <c r="C170" i="7" s="1"/>
  <c r="H169" i="7"/>
  <c r="C169" i="7"/>
  <c r="H168" i="7"/>
  <c r="C168" i="7"/>
  <c r="H167" i="7"/>
  <c r="C167" i="7"/>
  <c r="H166" i="7"/>
  <c r="C166" i="7"/>
  <c r="H165" i="7"/>
  <c r="C165" i="7"/>
  <c r="H164" i="7"/>
  <c r="C164" i="7"/>
  <c r="L163" i="7"/>
  <c r="K163" i="7"/>
  <c r="J163" i="7"/>
  <c r="I163" i="7"/>
  <c r="H163" i="7" s="1"/>
  <c r="G163" i="7"/>
  <c r="F163" i="7"/>
  <c r="E163" i="7"/>
  <c r="D163" i="7"/>
  <c r="C163" i="7"/>
  <c r="L162" i="7"/>
  <c r="K162" i="7"/>
  <c r="J162" i="7"/>
  <c r="I162" i="7"/>
  <c r="H162" i="7" s="1"/>
  <c r="G162" i="7"/>
  <c r="F162" i="7"/>
  <c r="E162" i="7"/>
  <c r="D162" i="7"/>
  <c r="C162" i="7"/>
  <c r="H161" i="7"/>
  <c r="C161" i="7"/>
  <c r="H160" i="7"/>
  <c r="D160" i="7"/>
  <c r="C160" i="7" s="1"/>
  <c r="H159" i="7"/>
  <c r="C159" i="7"/>
  <c r="H158" i="7"/>
  <c r="C158" i="7"/>
  <c r="L157" i="7"/>
  <c r="K157" i="7"/>
  <c r="J157" i="7"/>
  <c r="I157" i="7"/>
  <c r="H157" i="7"/>
  <c r="G157" i="7"/>
  <c r="F157" i="7"/>
  <c r="E157" i="7"/>
  <c r="D157" i="7"/>
  <c r="C157" i="7" s="1"/>
  <c r="H156" i="7"/>
  <c r="D156" i="7"/>
  <c r="C156" i="7" s="1"/>
  <c r="H155" i="7"/>
  <c r="C155" i="7"/>
  <c r="H154" i="7"/>
  <c r="C154" i="7"/>
  <c r="H153" i="7"/>
  <c r="C153" i="7"/>
  <c r="H152" i="7"/>
  <c r="C152" i="7"/>
  <c r="H151" i="7"/>
  <c r="D151" i="7"/>
  <c r="C151" i="7" s="1"/>
  <c r="H150" i="7"/>
  <c r="C150" i="7"/>
  <c r="H149" i="7"/>
  <c r="C149" i="7"/>
  <c r="L148" i="7"/>
  <c r="K148" i="7"/>
  <c r="J148" i="7"/>
  <c r="G148" i="7"/>
  <c r="F148" i="7"/>
  <c r="E148" i="7"/>
  <c r="D148" i="7"/>
  <c r="C148" i="7" s="1"/>
  <c r="H147" i="7"/>
  <c r="C147" i="7"/>
  <c r="H146" i="7"/>
  <c r="C146" i="7"/>
  <c r="H145" i="7"/>
  <c r="C145" i="7"/>
  <c r="H144" i="7"/>
  <c r="C144" i="7"/>
  <c r="H143" i="7"/>
  <c r="D143" i="7"/>
  <c r="C143" i="7" s="1"/>
  <c r="H142" i="7"/>
  <c r="C142" i="7"/>
  <c r="L141" i="7"/>
  <c r="K141" i="7"/>
  <c r="J141" i="7"/>
  <c r="G141" i="7"/>
  <c r="F141" i="7"/>
  <c r="E141" i="7"/>
  <c r="D141" i="7"/>
  <c r="C141" i="7" s="1"/>
  <c r="H140" i="7"/>
  <c r="C140" i="7"/>
  <c r="H139" i="7"/>
  <c r="C139" i="7"/>
  <c r="L138" i="7"/>
  <c r="K138" i="7"/>
  <c r="J138" i="7"/>
  <c r="I138" i="7"/>
  <c r="H138" i="7"/>
  <c r="G138" i="7"/>
  <c r="F138" i="7"/>
  <c r="E138" i="7"/>
  <c r="D138" i="7"/>
  <c r="C138" i="7" s="1"/>
  <c r="H137" i="7"/>
  <c r="C137" i="7"/>
  <c r="H136" i="7"/>
  <c r="C136" i="7"/>
  <c r="H135" i="7"/>
  <c r="C135" i="7"/>
  <c r="H134" i="7"/>
  <c r="C134" i="7"/>
  <c r="L133" i="7"/>
  <c r="K133" i="7"/>
  <c r="J133" i="7"/>
  <c r="G133" i="7"/>
  <c r="F133" i="7"/>
  <c r="E133" i="7"/>
  <c r="D133" i="7"/>
  <c r="C133" i="7" s="1"/>
  <c r="H132" i="7"/>
  <c r="C132" i="7"/>
  <c r="H131" i="7"/>
  <c r="C131" i="7"/>
  <c r="H130" i="7"/>
  <c r="D130" i="7"/>
  <c r="C130" i="7" s="1"/>
  <c r="L129" i="7"/>
  <c r="K129" i="7"/>
  <c r="J129" i="7"/>
  <c r="G129" i="7"/>
  <c r="F129" i="7"/>
  <c r="E129" i="7"/>
  <c r="D129" i="7"/>
  <c r="C129" i="7" s="1"/>
  <c r="L128" i="7"/>
  <c r="K128" i="7"/>
  <c r="J128" i="7"/>
  <c r="G128" i="7"/>
  <c r="F128" i="7"/>
  <c r="E128" i="7"/>
  <c r="D128" i="7"/>
  <c r="C128" i="7" s="1"/>
  <c r="H127" i="7"/>
  <c r="C127" i="7"/>
  <c r="L126" i="7"/>
  <c r="K126" i="7"/>
  <c r="J126" i="7"/>
  <c r="I126" i="7"/>
  <c r="H126" i="7"/>
  <c r="G126" i="7"/>
  <c r="F126" i="7"/>
  <c r="E126" i="7"/>
  <c r="D126" i="7"/>
  <c r="C126" i="7"/>
  <c r="H125" i="7"/>
  <c r="D125" i="7"/>
  <c r="C125" i="7" s="1"/>
  <c r="H124" i="7"/>
  <c r="C124" i="7"/>
  <c r="H123" i="7"/>
  <c r="C123" i="7"/>
  <c r="H122" i="7"/>
  <c r="C122" i="7"/>
  <c r="H121" i="7"/>
  <c r="C121" i="7"/>
  <c r="L120" i="7"/>
  <c r="K120" i="7"/>
  <c r="J120" i="7"/>
  <c r="G120" i="7"/>
  <c r="F120" i="7"/>
  <c r="E120" i="7"/>
  <c r="H119" i="7"/>
  <c r="C119" i="7"/>
  <c r="H118" i="7"/>
  <c r="D118" i="7"/>
  <c r="C118" i="7"/>
  <c r="H117" i="7"/>
  <c r="C117" i="7"/>
  <c r="H116" i="7"/>
  <c r="D116" i="7"/>
  <c r="C116" i="7"/>
  <c r="H115" i="7"/>
  <c r="D115" i="7"/>
  <c r="C115" i="7"/>
  <c r="L114" i="7"/>
  <c r="K114" i="7"/>
  <c r="J114" i="7"/>
  <c r="G114" i="7"/>
  <c r="F114" i="7"/>
  <c r="E114" i="7"/>
  <c r="D114" i="7"/>
  <c r="C114" i="7"/>
  <c r="H113" i="7"/>
  <c r="C113" i="7"/>
  <c r="H112" i="7"/>
  <c r="C112" i="7"/>
  <c r="H111" i="7"/>
  <c r="C111" i="7"/>
  <c r="L110" i="7"/>
  <c r="K110" i="7"/>
  <c r="J110" i="7"/>
  <c r="G110" i="7"/>
  <c r="F110" i="7"/>
  <c r="E110" i="7"/>
  <c r="D110" i="7"/>
  <c r="C110" i="7" s="1"/>
  <c r="H109" i="7"/>
  <c r="C109" i="7"/>
  <c r="H108" i="7"/>
  <c r="C108" i="7"/>
  <c r="H107" i="7"/>
  <c r="C107" i="7"/>
  <c r="H106" i="7"/>
  <c r="C106" i="7"/>
  <c r="H105" i="7"/>
  <c r="C105" i="7"/>
  <c r="H104" i="7"/>
  <c r="C104" i="7"/>
  <c r="H103" i="7"/>
  <c r="C103" i="7"/>
  <c r="H102" i="7"/>
  <c r="C102" i="7"/>
  <c r="L101" i="7"/>
  <c r="K101" i="7"/>
  <c r="J101" i="7"/>
  <c r="I101" i="7"/>
  <c r="H101" i="7"/>
  <c r="G101" i="7"/>
  <c r="F101" i="7"/>
  <c r="E101" i="7"/>
  <c r="D101" i="7"/>
  <c r="C101" i="7" s="1"/>
  <c r="H100" i="7"/>
  <c r="D100" i="7"/>
  <c r="C100" i="7" s="1"/>
  <c r="H99" i="7"/>
  <c r="C99" i="7"/>
  <c r="H98" i="7"/>
  <c r="D98" i="7"/>
  <c r="C98" i="7" s="1"/>
  <c r="H97" i="7"/>
  <c r="C97" i="7"/>
  <c r="H96" i="7"/>
  <c r="C96" i="7"/>
  <c r="H95" i="7"/>
  <c r="C95" i="7"/>
  <c r="H94" i="7"/>
  <c r="D94" i="7"/>
  <c r="C94" i="7" s="1"/>
  <c r="L93" i="7"/>
  <c r="K93" i="7"/>
  <c r="J93" i="7"/>
  <c r="G93" i="7"/>
  <c r="F93" i="7"/>
  <c r="E93" i="7"/>
  <c r="D93" i="7"/>
  <c r="C93" i="7" s="1"/>
  <c r="H92" i="7"/>
  <c r="C92" i="7"/>
  <c r="H91" i="7"/>
  <c r="C91" i="7"/>
  <c r="H90" i="7"/>
  <c r="C90" i="7"/>
  <c r="H89" i="7"/>
  <c r="C89" i="7"/>
  <c r="H88" i="7"/>
  <c r="C88" i="7"/>
  <c r="L87" i="7"/>
  <c r="L81" i="7" s="1"/>
  <c r="L73" i="7" s="1"/>
  <c r="L51" i="7" s="1"/>
  <c r="L50" i="7" s="1"/>
  <c r="L49" i="7" s="1"/>
  <c r="K87" i="7"/>
  <c r="J87" i="7"/>
  <c r="J81" i="7" s="1"/>
  <c r="J73" i="7" s="1"/>
  <c r="J51" i="7" s="1"/>
  <c r="J50" i="7" s="1"/>
  <c r="I87" i="7"/>
  <c r="H87" i="7"/>
  <c r="G87" i="7"/>
  <c r="F87" i="7"/>
  <c r="F81" i="7" s="1"/>
  <c r="F73" i="7" s="1"/>
  <c r="F51" i="7" s="1"/>
  <c r="F50" i="7" s="1"/>
  <c r="F49" i="7" s="1"/>
  <c r="E87" i="7"/>
  <c r="D87" i="7"/>
  <c r="C87" i="7" s="1"/>
  <c r="H86" i="7"/>
  <c r="C86" i="7"/>
  <c r="H85" i="7"/>
  <c r="C85" i="7"/>
  <c r="H84" i="7"/>
  <c r="C84" i="7"/>
  <c r="H83" i="7"/>
  <c r="C83" i="7"/>
  <c r="L82" i="7"/>
  <c r="K82" i="7"/>
  <c r="J82" i="7"/>
  <c r="G82" i="7"/>
  <c r="F82" i="7"/>
  <c r="E82" i="7"/>
  <c r="D82" i="7"/>
  <c r="C82" i="7"/>
  <c r="K81" i="7"/>
  <c r="G81" i="7"/>
  <c r="E81" i="7"/>
  <c r="H80" i="7"/>
  <c r="C80" i="7"/>
  <c r="H79" i="7"/>
  <c r="C79" i="7"/>
  <c r="L78" i="7"/>
  <c r="K78" i="7"/>
  <c r="J78" i="7"/>
  <c r="I78" i="7"/>
  <c r="H78" i="7" s="1"/>
  <c r="G78" i="7"/>
  <c r="F78" i="7"/>
  <c r="E78" i="7"/>
  <c r="D78" i="7"/>
  <c r="C78" i="7"/>
  <c r="H77" i="7"/>
  <c r="C77" i="7"/>
  <c r="H76" i="7"/>
  <c r="C76" i="7"/>
  <c r="L75" i="7"/>
  <c r="K75" i="7"/>
  <c r="J75" i="7"/>
  <c r="I75" i="7"/>
  <c r="H75" i="7" s="1"/>
  <c r="G75" i="7"/>
  <c r="F75" i="7"/>
  <c r="E75" i="7"/>
  <c r="D75" i="7"/>
  <c r="C75" i="7"/>
  <c r="L74" i="7"/>
  <c r="K74" i="7"/>
  <c r="J74" i="7"/>
  <c r="I74" i="7"/>
  <c r="H74" i="7" s="1"/>
  <c r="G74" i="7"/>
  <c r="F74" i="7"/>
  <c r="E74" i="7"/>
  <c r="D74" i="7"/>
  <c r="C74" i="7"/>
  <c r="K73" i="7"/>
  <c r="G73" i="7"/>
  <c r="E73" i="7"/>
  <c r="H72" i="7"/>
  <c r="C72" i="7"/>
  <c r="H71" i="7"/>
  <c r="C71" i="7"/>
  <c r="H70" i="7"/>
  <c r="C70" i="7"/>
  <c r="H69" i="7"/>
  <c r="C69" i="7"/>
  <c r="L68" i="7"/>
  <c r="K68" i="7"/>
  <c r="J68" i="7"/>
  <c r="I68" i="7"/>
  <c r="H68" i="7" s="1"/>
  <c r="G68" i="7"/>
  <c r="F68" i="7"/>
  <c r="E68" i="7"/>
  <c r="D68" i="7"/>
  <c r="C68" i="7"/>
  <c r="H67" i="7"/>
  <c r="D67" i="7"/>
  <c r="C67" i="7"/>
  <c r="L66" i="7"/>
  <c r="K66" i="7"/>
  <c r="J66" i="7"/>
  <c r="G66" i="7"/>
  <c r="F66" i="7"/>
  <c r="E66" i="7"/>
  <c r="D66" i="7"/>
  <c r="C66" i="7"/>
  <c r="H65" i="7"/>
  <c r="D65" i="7"/>
  <c r="C65" i="7"/>
  <c r="H64" i="7"/>
  <c r="C64" i="7"/>
  <c r="H63" i="7"/>
  <c r="C63" i="7"/>
  <c r="H62" i="7"/>
  <c r="C62" i="7"/>
  <c r="H61" i="7"/>
  <c r="C61" i="7"/>
  <c r="H60" i="7"/>
  <c r="C60" i="7"/>
  <c r="H59" i="7"/>
  <c r="C59" i="7"/>
  <c r="H58" i="7"/>
  <c r="C58" i="7"/>
  <c r="L57" i="7"/>
  <c r="K57" i="7"/>
  <c r="J57" i="7"/>
  <c r="I57" i="7"/>
  <c r="H57" i="7" s="1"/>
  <c r="G57" i="7"/>
  <c r="F57" i="7"/>
  <c r="E57" i="7"/>
  <c r="D57" i="7"/>
  <c r="C57" i="7"/>
  <c r="H56" i="7"/>
  <c r="C56" i="7"/>
  <c r="H55" i="7"/>
  <c r="C55" i="7"/>
  <c r="L54" i="7"/>
  <c r="K54" i="7"/>
  <c r="J54" i="7"/>
  <c r="I54" i="7"/>
  <c r="H54" i="7" s="1"/>
  <c r="G54" i="7"/>
  <c r="F54" i="7"/>
  <c r="E54" i="7"/>
  <c r="D54" i="7"/>
  <c r="C54" i="7"/>
  <c r="L53" i="7"/>
  <c r="K53" i="7"/>
  <c r="J53" i="7"/>
  <c r="I53" i="7"/>
  <c r="H53" i="7" s="1"/>
  <c r="G53" i="7"/>
  <c r="F53" i="7"/>
  <c r="E53" i="7"/>
  <c r="D53" i="7"/>
  <c r="C53" i="7"/>
  <c r="L52" i="7"/>
  <c r="K52" i="7"/>
  <c r="J52" i="7"/>
  <c r="G52" i="7"/>
  <c r="F52" i="7"/>
  <c r="E52" i="7"/>
  <c r="D52" i="7"/>
  <c r="C52" i="7"/>
  <c r="K51" i="7"/>
  <c r="G51" i="7"/>
  <c r="E51" i="7"/>
  <c r="K50" i="7"/>
  <c r="G50" i="7"/>
  <c r="E50" i="7"/>
  <c r="E300" i="7" s="1"/>
  <c r="K49" i="7"/>
  <c r="G49" i="7"/>
  <c r="E49" i="7"/>
  <c r="H46" i="7"/>
  <c r="C46" i="7"/>
  <c r="H45" i="7"/>
  <c r="C45" i="7"/>
  <c r="L44" i="7"/>
  <c r="L300" i="7" s="1"/>
  <c r="H44" i="7"/>
  <c r="G44" i="7"/>
  <c r="G300" i="7" s="1"/>
  <c r="C44" i="7"/>
  <c r="H43" i="7"/>
  <c r="C43" i="7"/>
  <c r="I42" i="7"/>
  <c r="H42" i="7"/>
  <c r="D42" i="7"/>
  <c r="C42" i="7"/>
  <c r="H41" i="7"/>
  <c r="C41" i="7"/>
  <c r="H40" i="7"/>
  <c r="C40" i="7"/>
  <c r="H39" i="7"/>
  <c r="C39" i="7"/>
  <c r="H38" i="7"/>
  <c r="C38" i="7"/>
  <c r="K37" i="7"/>
  <c r="H37" i="7"/>
  <c r="F37" i="7"/>
  <c r="C37" i="7"/>
  <c r="H36" i="7"/>
  <c r="C36" i="7"/>
  <c r="H35" i="7"/>
  <c r="C35" i="7"/>
  <c r="K34" i="7"/>
  <c r="H34" i="7"/>
  <c r="F34" i="7"/>
  <c r="C34" i="7"/>
  <c r="H33" i="7"/>
  <c r="C33" i="7"/>
  <c r="K32" i="7"/>
  <c r="H32" i="7"/>
  <c r="F32" i="7"/>
  <c r="C32" i="7"/>
  <c r="H31" i="7"/>
  <c r="C31" i="7"/>
  <c r="H30" i="7"/>
  <c r="C30" i="7"/>
  <c r="H29" i="7"/>
  <c r="C29" i="7"/>
  <c r="K28" i="7"/>
  <c r="H28" i="7"/>
  <c r="F28" i="7"/>
  <c r="C28" i="7"/>
  <c r="K27" i="7"/>
  <c r="K300" i="7" s="1"/>
  <c r="H27" i="7"/>
  <c r="F27" i="7"/>
  <c r="F300" i="7" s="1"/>
  <c r="C27" i="7"/>
  <c r="H26" i="7"/>
  <c r="C26" i="7"/>
  <c r="C25" i="7"/>
  <c r="H24" i="7"/>
  <c r="C24" i="7"/>
  <c r="H23" i="7"/>
  <c r="C23" i="7"/>
  <c r="L22" i="7"/>
  <c r="L303" i="7" s="1"/>
  <c r="L302" i="7" s="1"/>
  <c r="K22" i="7"/>
  <c r="K303" i="7" s="1"/>
  <c r="K302" i="7" s="1"/>
  <c r="J22" i="7"/>
  <c r="J303" i="7" s="1"/>
  <c r="J302" i="7" s="1"/>
  <c r="I22" i="7"/>
  <c r="I303" i="7" s="1"/>
  <c r="I302" i="7" s="1"/>
  <c r="G22" i="7"/>
  <c r="G303" i="7" s="1"/>
  <c r="G302" i="7" s="1"/>
  <c r="F22" i="7"/>
  <c r="F303" i="7" s="1"/>
  <c r="F302" i="7" s="1"/>
  <c r="E22" i="7"/>
  <c r="E303" i="7" s="1"/>
  <c r="E302" i="7" s="1"/>
  <c r="D22" i="7"/>
  <c r="D303" i="7" s="1"/>
  <c r="D302" i="7" s="1"/>
  <c r="C22" i="7"/>
  <c r="C303" i="7" s="1"/>
  <c r="C302" i="7" s="1"/>
  <c r="L21" i="7"/>
  <c r="K21" i="7"/>
  <c r="G21" i="7"/>
  <c r="F21" i="7"/>
  <c r="E21" i="7"/>
  <c r="D21" i="7"/>
  <c r="C21" i="7"/>
  <c r="H315" i="6"/>
  <c r="C315" i="6"/>
  <c r="H313" i="6"/>
  <c r="C313" i="6"/>
  <c r="H311" i="6"/>
  <c r="C311" i="6"/>
  <c r="H310" i="6"/>
  <c r="C310" i="6"/>
  <c r="H309" i="6"/>
  <c r="C309" i="6"/>
  <c r="H308" i="6"/>
  <c r="C308" i="6"/>
  <c r="H307" i="6"/>
  <c r="C307" i="6"/>
  <c r="H306" i="6"/>
  <c r="C306" i="6"/>
  <c r="L305" i="6"/>
  <c r="K305" i="6"/>
  <c r="J305" i="6"/>
  <c r="I305" i="6"/>
  <c r="H305" i="6"/>
  <c r="G305" i="6"/>
  <c r="F305" i="6"/>
  <c r="E305" i="6"/>
  <c r="D305" i="6"/>
  <c r="C305" i="6"/>
  <c r="H297" i="6"/>
  <c r="C297" i="6"/>
  <c r="H296" i="6"/>
  <c r="C296" i="6"/>
  <c r="L295" i="6"/>
  <c r="K295" i="6"/>
  <c r="J295" i="6"/>
  <c r="I295" i="6"/>
  <c r="H295" i="6" s="1"/>
  <c r="G295" i="6"/>
  <c r="F295" i="6"/>
  <c r="E295" i="6"/>
  <c r="D295" i="6"/>
  <c r="C295" i="6"/>
  <c r="H294" i="6"/>
  <c r="C294" i="6"/>
  <c r="H293" i="6"/>
  <c r="C293" i="6"/>
  <c r="H292" i="6"/>
  <c r="C292" i="6"/>
  <c r="H291" i="6"/>
  <c r="C291" i="6"/>
  <c r="L290" i="6"/>
  <c r="K290" i="6"/>
  <c r="J290" i="6"/>
  <c r="I290" i="6"/>
  <c r="H290" i="6" s="1"/>
  <c r="G290" i="6"/>
  <c r="F290" i="6"/>
  <c r="E290" i="6"/>
  <c r="D290" i="6"/>
  <c r="C290" i="6"/>
  <c r="H289" i="6"/>
  <c r="C289" i="6"/>
  <c r="H288" i="6"/>
  <c r="C288" i="6"/>
  <c r="H287" i="6"/>
  <c r="C287" i="6"/>
  <c r="L286" i="6"/>
  <c r="K286" i="6"/>
  <c r="J286" i="6"/>
  <c r="I286" i="6"/>
  <c r="H286" i="6" s="1"/>
  <c r="G286" i="6"/>
  <c r="F286" i="6"/>
  <c r="E286" i="6"/>
  <c r="D286" i="6"/>
  <c r="C286" i="6"/>
  <c r="H285" i="6"/>
  <c r="C285" i="6"/>
  <c r="L284" i="6"/>
  <c r="K284" i="6"/>
  <c r="J284" i="6"/>
  <c r="I284" i="6"/>
  <c r="H284" i="6" s="1"/>
  <c r="G284" i="6"/>
  <c r="F284" i="6"/>
  <c r="E284" i="6"/>
  <c r="D284" i="6"/>
  <c r="C284" i="6"/>
  <c r="L283" i="6"/>
  <c r="K283" i="6"/>
  <c r="J283" i="6"/>
  <c r="I283" i="6"/>
  <c r="H283" i="6" s="1"/>
  <c r="G283" i="6"/>
  <c r="F283" i="6"/>
  <c r="E283" i="6"/>
  <c r="D283" i="6"/>
  <c r="C283" i="6"/>
  <c r="H282" i="6"/>
  <c r="C282" i="6"/>
  <c r="H281" i="6"/>
  <c r="C281" i="6"/>
  <c r="H280" i="6"/>
  <c r="C280" i="6"/>
  <c r="L279" i="6"/>
  <c r="K279" i="6"/>
  <c r="J279" i="6"/>
  <c r="I279" i="6"/>
  <c r="H279" i="6" s="1"/>
  <c r="G279" i="6"/>
  <c r="F279" i="6"/>
  <c r="E279" i="6"/>
  <c r="D279" i="6"/>
  <c r="C279" i="6"/>
  <c r="H278" i="6"/>
  <c r="C278" i="6"/>
  <c r="H277" i="6"/>
  <c r="C277" i="6"/>
  <c r="H276" i="6"/>
  <c r="C276" i="6"/>
  <c r="L275" i="6"/>
  <c r="K275" i="6"/>
  <c r="J275" i="6"/>
  <c r="I275" i="6"/>
  <c r="H275" i="6" s="1"/>
  <c r="G275" i="6"/>
  <c r="F275" i="6"/>
  <c r="E275" i="6"/>
  <c r="D275" i="6"/>
  <c r="C275" i="6"/>
  <c r="L274" i="6"/>
  <c r="K274" i="6"/>
  <c r="J274" i="6"/>
  <c r="I274" i="6"/>
  <c r="H274" i="6" s="1"/>
  <c r="G274" i="6"/>
  <c r="F274" i="6"/>
  <c r="E274" i="6"/>
  <c r="D274" i="6"/>
  <c r="C274" i="6"/>
  <c r="H273" i="6"/>
  <c r="C273" i="6"/>
  <c r="H272" i="6"/>
  <c r="C272" i="6"/>
  <c r="H271" i="6"/>
  <c r="C271" i="6"/>
  <c r="L270" i="6"/>
  <c r="K270" i="6"/>
  <c r="J270" i="6"/>
  <c r="I270" i="6"/>
  <c r="H270" i="6" s="1"/>
  <c r="G270" i="6"/>
  <c r="F270" i="6"/>
  <c r="E270" i="6"/>
  <c r="D270" i="6"/>
  <c r="C270" i="6"/>
  <c r="H269" i="6"/>
  <c r="C269" i="6"/>
  <c r="H268" i="6"/>
  <c r="C268" i="6"/>
  <c r="L267" i="6"/>
  <c r="K267" i="6"/>
  <c r="J267" i="6"/>
  <c r="I267" i="6"/>
  <c r="H267" i="6" s="1"/>
  <c r="G267" i="6"/>
  <c r="F267" i="6"/>
  <c r="E267" i="6"/>
  <c r="D267" i="6"/>
  <c r="C267" i="6"/>
  <c r="L266" i="6"/>
  <c r="K266" i="6"/>
  <c r="J266" i="6"/>
  <c r="I266" i="6"/>
  <c r="H266" i="6" s="1"/>
  <c r="G266" i="6"/>
  <c r="F266" i="6"/>
  <c r="E266" i="6"/>
  <c r="D266" i="6"/>
  <c r="C266" i="6"/>
  <c r="H265" i="6"/>
  <c r="C265" i="6"/>
  <c r="H264" i="6"/>
  <c r="C264" i="6"/>
  <c r="H263" i="6"/>
  <c r="C263" i="6"/>
  <c r="L262" i="6"/>
  <c r="K262" i="6"/>
  <c r="J262" i="6"/>
  <c r="I262" i="6"/>
  <c r="H262" i="6" s="1"/>
  <c r="G262" i="6"/>
  <c r="F262" i="6"/>
  <c r="E262" i="6"/>
  <c r="D262" i="6"/>
  <c r="C262" i="6"/>
  <c r="H261" i="6"/>
  <c r="C261" i="6"/>
  <c r="H260" i="6"/>
  <c r="C260" i="6"/>
  <c r="H259" i="6"/>
  <c r="C259" i="6"/>
  <c r="L258" i="6"/>
  <c r="K258" i="6"/>
  <c r="J258" i="6"/>
  <c r="I258" i="6"/>
  <c r="H258" i="6" s="1"/>
  <c r="G258" i="6"/>
  <c r="F258" i="6"/>
  <c r="E258" i="6"/>
  <c r="D258" i="6"/>
  <c r="C258" i="6"/>
  <c r="L257" i="6"/>
  <c r="K257" i="6"/>
  <c r="J257" i="6"/>
  <c r="I257" i="6"/>
  <c r="H257" i="6" s="1"/>
  <c r="G257" i="6"/>
  <c r="F257" i="6"/>
  <c r="E257" i="6"/>
  <c r="D257" i="6"/>
  <c r="C257" i="6"/>
  <c r="H256" i="6"/>
  <c r="C256" i="6"/>
  <c r="H255" i="6"/>
  <c r="C255" i="6"/>
  <c r="H254" i="6"/>
  <c r="C254" i="6"/>
  <c r="H253" i="6"/>
  <c r="C253" i="6"/>
  <c r="H252" i="6"/>
  <c r="C252" i="6"/>
  <c r="L251" i="6"/>
  <c r="K251" i="6"/>
  <c r="J251" i="6"/>
  <c r="I251" i="6"/>
  <c r="H251" i="6" s="1"/>
  <c r="G251" i="6"/>
  <c r="F251" i="6"/>
  <c r="E251" i="6"/>
  <c r="D251" i="6"/>
  <c r="C251" i="6"/>
  <c r="L250" i="6"/>
  <c r="K250" i="6"/>
  <c r="J250" i="6"/>
  <c r="I250" i="6"/>
  <c r="H250" i="6" s="1"/>
  <c r="G250" i="6"/>
  <c r="F250" i="6"/>
  <c r="E250" i="6"/>
  <c r="D250" i="6"/>
  <c r="C250" i="6"/>
  <c r="H249" i="6"/>
  <c r="C249" i="6"/>
  <c r="H248" i="6"/>
  <c r="C248" i="6"/>
  <c r="H247" i="6"/>
  <c r="C247" i="6"/>
  <c r="H246" i="6"/>
  <c r="C246" i="6"/>
  <c r="L245" i="6"/>
  <c r="K245" i="6"/>
  <c r="J245" i="6"/>
  <c r="I245" i="6"/>
  <c r="H245" i="6" s="1"/>
  <c r="G245" i="6"/>
  <c r="F245" i="6"/>
  <c r="E245" i="6"/>
  <c r="D245" i="6"/>
  <c r="C245" i="6"/>
  <c r="H244" i="6"/>
  <c r="C244" i="6"/>
  <c r="H243" i="6"/>
  <c r="C243" i="6"/>
  <c r="H242" i="6"/>
  <c r="C242" i="6"/>
  <c r="H241" i="6"/>
  <c r="C241" i="6"/>
  <c r="H240" i="6"/>
  <c r="C240" i="6"/>
  <c r="H239" i="6"/>
  <c r="C239" i="6"/>
  <c r="H238" i="6"/>
  <c r="C238" i="6"/>
  <c r="L237" i="6"/>
  <c r="K237" i="6"/>
  <c r="J237" i="6"/>
  <c r="I237" i="6"/>
  <c r="H237" i="6" s="1"/>
  <c r="G237" i="6"/>
  <c r="F237" i="6"/>
  <c r="E237" i="6"/>
  <c r="D237" i="6"/>
  <c r="C237" i="6"/>
  <c r="H236" i="6"/>
  <c r="C236" i="6"/>
  <c r="H235" i="6"/>
  <c r="C235" i="6"/>
  <c r="L234" i="6"/>
  <c r="K234" i="6"/>
  <c r="K232" i="6" s="1"/>
  <c r="K231" i="6" s="1"/>
  <c r="K191" i="6" s="1"/>
  <c r="K50" i="6" s="1"/>
  <c r="K49" i="6" s="1"/>
  <c r="J234" i="6"/>
  <c r="I234" i="6"/>
  <c r="H234" i="6" s="1"/>
  <c r="G234" i="6"/>
  <c r="F234" i="6"/>
  <c r="E234" i="6"/>
  <c r="D234" i="6"/>
  <c r="C234" i="6"/>
  <c r="H233" i="6"/>
  <c r="C233" i="6"/>
  <c r="L232" i="6"/>
  <c r="J232" i="6"/>
  <c r="G232" i="6"/>
  <c r="G231" i="6" s="1"/>
  <c r="G191" i="6" s="1"/>
  <c r="G50" i="6" s="1"/>
  <c r="G49" i="6" s="1"/>
  <c r="F232" i="6"/>
  <c r="E232" i="6"/>
  <c r="E231" i="6" s="1"/>
  <c r="D232" i="6"/>
  <c r="C232" i="6"/>
  <c r="L231" i="6"/>
  <c r="J231" i="6"/>
  <c r="F231" i="6"/>
  <c r="D231" i="6"/>
  <c r="H230" i="6"/>
  <c r="C230" i="6"/>
  <c r="L229" i="6"/>
  <c r="K229" i="6"/>
  <c r="J229" i="6"/>
  <c r="I229" i="6"/>
  <c r="H229" i="6" s="1"/>
  <c r="G229" i="6"/>
  <c r="F229" i="6"/>
  <c r="E229" i="6"/>
  <c r="D229" i="6"/>
  <c r="C229" i="6"/>
  <c r="H228" i="6"/>
  <c r="C228" i="6"/>
  <c r="L227" i="6"/>
  <c r="K227" i="6"/>
  <c r="J227" i="6"/>
  <c r="I227" i="6"/>
  <c r="H227" i="6" s="1"/>
  <c r="G227" i="6"/>
  <c r="F227" i="6"/>
  <c r="E227" i="6"/>
  <c r="D227" i="6"/>
  <c r="C227" i="6"/>
  <c r="H226" i="6"/>
  <c r="C226" i="6"/>
  <c r="H225" i="6"/>
  <c r="C225" i="6"/>
  <c r="L224" i="6"/>
  <c r="K224" i="6"/>
  <c r="J224" i="6"/>
  <c r="I224" i="6"/>
  <c r="H224" i="6" s="1"/>
  <c r="G224" i="6"/>
  <c r="F224" i="6"/>
  <c r="E224" i="6"/>
  <c r="D224" i="6"/>
  <c r="C224" i="6"/>
  <c r="H223" i="6"/>
  <c r="D223" i="6"/>
  <c r="C223" i="6"/>
  <c r="H222" i="6"/>
  <c r="D222" i="6"/>
  <c r="C222" i="6"/>
  <c r="H221" i="6"/>
  <c r="C221" i="6"/>
  <c r="H220" i="6"/>
  <c r="C220" i="6"/>
  <c r="H219" i="6"/>
  <c r="C219" i="6"/>
  <c r="H218" i="6"/>
  <c r="C218" i="6"/>
  <c r="H217" i="6"/>
  <c r="C217" i="6"/>
  <c r="H216" i="6"/>
  <c r="C216" i="6"/>
  <c r="H215" i="6"/>
  <c r="C215" i="6"/>
  <c r="H214" i="6"/>
  <c r="C214" i="6"/>
  <c r="L213" i="6"/>
  <c r="K213" i="6"/>
  <c r="J213" i="6"/>
  <c r="I213" i="6"/>
  <c r="H213" i="6" s="1"/>
  <c r="G213" i="6"/>
  <c r="F213" i="6"/>
  <c r="E213" i="6"/>
  <c r="D213" i="6"/>
  <c r="C213" i="6"/>
  <c r="H212" i="6"/>
  <c r="C212" i="6"/>
  <c r="H211" i="6"/>
  <c r="C211" i="6"/>
  <c r="H210" i="6"/>
  <c r="C210" i="6"/>
  <c r="H209" i="6"/>
  <c r="C209" i="6"/>
  <c r="H208" i="6"/>
  <c r="C208" i="6"/>
  <c r="H207" i="6"/>
  <c r="C207" i="6"/>
  <c r="H206" i="6"/>
  <c r="C206" i="6"/>
  <c r="H205" i="6"/>
  <c r="C205" i="6"/>
  <c r="H204" i="6"/>
  <c r="C204" i="6"/>
  <c r="H203" i="6"/>
  <c r="C203" i="6"/>
  <c r="L202" i="6"/>
  <c r="K202" i="6"/>
  <c r="J202" i="6"/>
  <c r="I202" i="6"/>
  <c r="H202" i="6" s="1"/>
  <c r="G202" i="6"/>
  <c r="F202" i="6"/>
  <c r="E202" i="6"/>
  <c r="D202" i="6"/>
  <c r="C202" i="6"/>
  <c r="L201" i="6"/>
  <c r="K201" i="6"/>
  <c r="J201" i="6"/>
  <c r="G201" i="6"/>
  <c r="F201" i="6"/>
  <c r="E201" i="6"/>
  <c r="D201" i="6"/>
  <c r="C201" i="6"/>
  <c r="H200" i="6"/>
  <c r="C200" i="6"/>
  <c r="H199" i="6"/>
  <c r="C199" i="6"/>
  <c r="H198" i="6"/>
  <c r="C198" i="6"/>
  <c r="H197" i="6"/>
  <c r="C197" i="6"/>
  <c r="H196" i="6"/>
  <c r="C196" i="6"/>
  <c r="L195" i="6"/>
  <c r="K195" i="6"/>
  <c r="J195" i="6"/>
  <c r="I195" i="6"/>
  <c r="H195" i="6" s="1"/>
  <c r="G195" i="6"/>
  <c r="F195" i="6"/>
  <c r="E195" i="6"/>
  <c r="D195" i="6"/>
  <c r="C195" i="6"/>
  <c r="H194" i="6"/>
  <c r="C194" i="6"/>
  <c r="L193" i="6"/>
  <c r="K193" i="6"/>
  <c r="J193" i="6"/>
  <c r="I193" i="6"/>
  <c r="H193" i="6" s="1"/>
  <c r="G193" i="6"/>
  <c r="F193" i="6"/>
  <c r="E193" i="6"/>
  <c r="D193" i="6"/>
  <c r="C193" i="6"/>
  <c r="L192" i="6"/>
  <c r="K192" i="6"/>
  <c r="J192" i="6"/>
  <c r="G192" i="6"/>
  <c r="F192" i="6"/>
  <c r="E192" i="6"/>
  <c r="D192" i="6"/>
  <c r="C192" i="6"/>
  <c r="L191" i="6"/>
  <c r="J191" i="6"/>
  <c r="F191" i="6"/>
  <c r="D191" i="6"/>
  <c r="H190" i="6"/>
  <c r="C190" i="6"/>
  <c r="L189" i="6"/>
  <c r="K189" i="6"/>
  <c r="J189" i="6"/>
  <c r="I189" i="6"/>
  <c r="H189" i="6" s="1"/>
  <c r="G189" i="6"/>
  <c r="F189" i="6"/>
  <c r="E189" i="6"/>
  <c r="D189" i="6"/>
  <c r="C189" i="6"/>
  <c r="L188" i="6"/>
  <c r="K188" i="6"/>
  <c r="J188" i="6"/>
  <c r="I188" i="6"/>
  <c r="H188" i="6" s="1"/>
  <c r="G188" i="6"/>
  <c r="F188" i="6"/>
  <c r="E188" i="6"/>
  <c r="D188" i="6"/>
  <c r="C188" i="6"/>
  <c r="H187" i="6"/>
  <c r="C187" i="6"/>
  <c r="H186" i="6"/>
  <c r="C186" i="6"/>
  <c r="L185" i="6"/>
  <c r="K185" i="6"/>
  <c r="J185" i="6"/>
  <c r="I185" i="6"/>
  <c r="H185" i="6" s="1"/>
  <c r="G185" i="6"/>
  <c r="F185" i="6"/>
  <c r="E185" i="6"/>
  <c r="D185" i="6"/>
  <c r="C185" i="6"/>
  <c r="L184" i="6"/>
  <c r="K184" i="6"/>
  <c r="J184" i="6"/>
  <c r="I184" i="6"/>
  <c r="H184" i="6" s="1"/>
  <c r="G184" i="6"/>
  <c r="F184" i="6"/>
  <c r="E184" i="6"/>
  <c r="D184" i="6"/>
  <c r="C184" i="6"/>
  <c r="H183" i="6"/>
  <c r="C183" i="6"/>
  <c r="H182" i="6"/>
  <c r="C182" i="6"/>
  <c r="L181" i="6"/>
  <c r="K181" i="6"/>
  <c r="J181" i="6"/>
  <c r="I181" i="6"/>
  <c r="H181" i="6"/>
  <c r="G181" i="6"/>
  <c r="F181" i="6"/>
  <c r="E181" i="6"/>
  <c r="D181" i="6"/>
  <c r="C181" i="6" s="1"/>
  <c r="H180" i="6"/>
  <c r="C180" i="6"/>
  <c r="H179" i="6"/>
  <c r="C179" i="6"/>
  <c r="H178" i="6"/>
  <c r="C178" i="6"/>
  <c r="H177" i="6"/>
  <c r="C177" i="6"/>
  <c r="L176" i="6"/>
  <c r="K176" i="6"/>
  <c r="J176" i="6"/>
  <c r="I176" i="6"/>
  <c r="H176" i="6"/>
  <c r="G176" i="6"/>
  <c r="F176" i="6"/>
  <c r="E176" i="6"/>
  <c r="D176" i="6"/>
  <c r="C176" i="6" s="1"/>
  <c r="H175" i="6"/>
  <c r="C175" i="6"/>
  <c r="H174" i="6"/>
  <c r="C174" i="6"/>
  <c r="H173" i="6"/>
  <c r="C173" i="6"/>
  <c r="L172" i="6"/>
  <c r="K172" i="6"/>
  <c r="J172" i="6"/>
  <c r="I172" i="6"/>
  <c r="H172" i="6"/>
  <c r="G172" i="6"/>
  <c r="F172" i="6"/>
  <c r="E172" i="6"/>
  <c r="D172" i="6"/>
  <c r="C172" i="6" s="1"/>
  <c r="L171" i="6"/>
  <c r="K171" i="6"/>
  <c r="J171" i="6"/>
  <c r="I171" i="6"/>
  <c r="H171" i="6"/>
  <c r="G171" i="6"/>
  <c r="F171" i="6"/>
  <c r="E171" i="6"/>
  <c r="D171" i="6"/>
  <c r="C171" i="6" s="1"/>
  <c r="L170" i="6"/>
  <c r="K170" i="6"/>
  <c r="J170" i="6"/>
  <c r="I170" i="6"/>
  <c r="H170" i="6"/>
  <c r="G170" i="6"/>
  <c r="F170" i="6"/>
  <c r="E170" i="6"/>
  <c r="D170" i="6"/>
  <c r="C170" i="6" s="1"/>
  <c r="H169" i="6"/>
  <c r="C169" i="6"/>
  <c r="H168" i="6"/>
  <c r="C168" i="6"/>
  <c r="H167" i="6"/>
  <c r="C167" i="6"/>
  <c r="H166" i="6"/>
  <c r="C166" i="6"/>
  <c r="H165" i="6"/>
  <c r="C165" i="6"/>
  <c r="H164" i="6"/>
  <c r="C164" i="6"/>
  <c r="L163" i="6"/>
  <c r="K163" i="6"/>
  <c r="J163" i="6"/>
  <c r="I163" i="6"/>
  <c r="H163" i="6"/>
  <c r="G163" i="6"/>
  <c r="F163" i="6"/>
  <c r="E163" i="6"/>
  <c r="D163" i="6"/>
  <c r="C163" i="6" s="1"/>
  <c r="L162" i="6"/>
  <c r="K162" i="6"/>
  <c r="J162" i="6"/>
  <c r="I162" i="6"/>
  <c r="H162" i="6"/>
  <c r="G162" i="6"/>
  <c r="F162" i="6"/>
  <c r="E162" i="6"/>
  <c r="D162" i="6"/>
  <c r="C162" i="6" s="1"/>
  <c r="H161" i="6"/>
  <c r="C161" i="6"/>
  <c r="H160" i="6"/>
  <c r="C160" i="6"/>
  <c r="H159" i="6"/>
  <c r="C159" i="6"/>
  <c r="H158" i="6"/>
  <c r="C158" i="6"/>
  <c r="L157" i="6"/>
  <c r="K157" i="6"/>
  <c r="J157" i="6"/>
  <c r="I157" i="6"/>
  <c r="H157" i="6"/>
  <c r="G157" i="6"/>
  <c r="F157" i="6"/>
  <c r="E157" i="6"/>
  <c r="D157" i="6"/>
  <c r="C157" i="6" s="1"/>
  <c r="H156" i="6"/>
  <c r="C156" i="6"/>
  <c r="H155" i="6"/>
  <c r="C155" i="6"/>
  <c r="H154" i="6"/>
  <c r="C154" i="6"/>
  <c r="H153" i="6"/>
  <c r="C153" i="6"/>
  <c r="H152" i="6"/>
  <c r="C152" i="6"/>
  <c r="H151" i="6"/>
  <c r="C151" i="6"/>
  <c r="H150" i="6"/>
  <c r="C150" i="6"/>
  <c r="H149" i="6"/>
  <c r="C149" i="6"/>
  <c r="L148" i="6"/>
  <c r="K148" i="6"/>
  <c r="J148" i="6"/>
  <c r="I148" i="6"/>
  <c r="H148" i="6" s="1"/>
  <c r="G148" i="6"/>
  <c r="F148" i="6"/>
  <c r="E148" i="6"/>
  <c r="D148" i="6"/>
  <c r="C148" i="6"/>
  <c r="H147" i="6"/>
  <c r="C147" i="6"/>
  <c r="H146" i="6"/>
  <c r="C146" i="6"/>
  <c r="H145" i="6"/>
  <c r="C145" i="6"/>
  <c r="H144" i="6"/>
  <c r="C144" i="6"/>
  <c r="H143" i="6"/>
  <c r="C143" i="6"/>
  <c r="H142" i="6"/>
  <c r="C142" i="6"/>
  <c r="L141" i="6"/>
  <c r="K141" i="6"/>
  <c r="J141" i="6"/>
  <c r="I141" i="6"/>
  <c r="H141" i="6" s="1"/>
  <c r="G141" i="6"/>
  <c r="F141" i="6"/>
  <c r="E141" i="6"/>
  <c r="D141" i="6"/>
  <c r="C141" i="6"/>
  <c r="H140" i="6"/>
  <c r="C140" i="6"/>
  <c r="H139" i="6"/>
  <c r="C139" i="6"/>
  <c r="L138" i="6"/>
  <c r="K138" i="6"/>
  <c r="J138" i="6"/>
  <c r="I138" i="6"/>
  <c r="H138" i="6" s="1"/>
  <c r="G138" i="6"/>
  <c r="F138" i="6"/>
  <c r="E138" i="6"/>
  <c r="D138" i="6"/>
  <c r="C138" i="6"/>
  <c r="H137" i="6"/>
  <c r="C137" i="6"/>
  <c r="H136" i="6"/>
  <c r="C136" i="6"/>
  <c r="H135" i="6"/>
  <c r="C135" i="6"/>
  <c r="H134" i="6"/>
  <c r="C134" i="6"/>
  <c r="L133" i="6"/>
  <c r="K133" i="6"/>
  <c r="J133" i="6"/>
  <c r="I133" i="6"/>
  <c r="H133" i="6" s="1"/>
  <c r="G133" i="6"/>
  <c r="F133" i="6"/>
  <c r="E133" i="6"/>
  <c r="D133" i="6"/>
  <c r="C133" i="6"/>
  <c r="H132" i="6"/>
  <c r="C132" i="6"/>
  <c r="H131" i="6"/>
  <c r="C131" i="6"/>
  <c r="H130" i="6"/>
  <c r="C130" i="6"/>
  <c r="L129" i="6"/>
  <c r="K129" i="6"/>
  <c r="J129" i="6"/>
  <c r="I129" i="6"/>
  <c r="H129" i="6" s="1"/>
  <c r="G129" i="6"/>
  <c r="F129" i="6"/>
  <c r="E129" i="6"/>
  <c r="D129" i="6"/>
  <c r="C129" i="6"/>
  <c r="L128" i="6"/>
  <c r="K128" i="6"/>
  <c r="J128" i="6"/>
  <c r="I128" i="6"/>
  <c r="H128" i="6" s="1"/>
  <c r="G128" i="6"/>
  <c r="F128" i="6"/>
  <c r="E128" i="6"/>
  <c r="D128" i="6"/>
  <c r="C128" i="6"/>
  <c r="H127" i="6"/>
  <c r="C127" i="6"/>
  <c r="L126" i="6"/>
  <c r="K126" i="6"/>
  <c r="J126" i="6"/>
  <c r="I126" i="6"/>
  <c r="H126" i="6"/>
  <c r="G126" i="6"/>
  <c r="F126" i="6"/>
  <c r="E126" i="6"/>
  <c r="D126" i="6"/>
  <c r="C126" i="6"/>
  <c r="H125" i="6"/>
  <c r="C125" i="6"/>
  <c r="H124" i="6"/>
  <c r="C124" i="6"/>
  <c r="H123" i="6"/>
  <c r="C123" i="6"/>
  <c r="H122" i="6"/>
  <c r="C122" i="6"/>
  <c r="H121" i="6"/>
  <c r="C121" i="6"/>
  <c r="L120" i="6"/>
  <c r="K120" i="6"/>
  <c r="J120" i="6"/>
  <c r="I120" i="6"/>
  <c r="H120" i="6" s="1"/>
  <c r="G120" i="6"/>
  <c r="F120" i="6"/>
  <c r="E120" i="6"/>
  <c r="D120" i="6"/>
  <c r="C120" i="6" s="1"/>
  <c r="H119" i="6"/>
  <c r="C119" i="6"/>
  <c r="H118" i="6"/>
  <c r="C118" i="6"/>
  <c r="H117" i="6"/>
  <c r="C117" i="6"/>
  <c r="H116" i="6"/>
  <c r="C116" i="6"/>
  <c r="H115" i="6"/>
  <c r="C115" i="6"/>
  <c r="L114" i="6"/>
  <c r="K114" i="6"/>
  <c r="J114" i="6"/>
  <c r="I114" i="6"/>
  <c r="H114" i="6"/>
  <c r="G114" i="6"/>
  <c r="F114" i="6"/>
  <c r="E114" i="6"/>
  <c r="D114" i="6"/>
  <c r="C114" i="6" s="1"/>
  <c r="H113" i="6"/>
  <c r="C113" i="6"/>
  <c r="H112" i="6"/>
  <c r="C112" i="6"/>
  <c r="H111" i="6"/>
  <c r="C111" i="6"/>
  <c r="L110" i="6"/>
  <c r="K110" i="6"/>
  <c r="J110" i="6"/>
  <c r="I110" i="6"/>
  <c r="H110" i="6"/>
  <c r="G110" i="6"/>
  <c r="F110" i="6"/>
  <c r="E110" i="6"/>
  <c r="D110" i="6"/>
  <c r="C110" i="6" s="1"/>
  <c r="H109" i="6"/>
  <c r="C109" i="6"/>
  <c r="H108" i="6"/>
  <c r="C108" i="6"/>
  <c r="H107" i="6"/>
  <c r="C107" i="6"/>
  <c r="H106" i="6"/>
  <c r="C106" i="6"/>
  <c r="H105" i="6"/>
  <c r="C105" i="6"/>
  <c r="H104" i="6"/>
  <c r="C104" i="6"/>
  <c r="H103" i="6"/>
  <c r="C103" i="6"/>
  <c r="H102" i="6"/>
  <c r="C102" i="6"/>
  <c r="L101" i="6"/>
  <c r="K101" i="6"/>
  <c r="J101" i="6"/>
  <c r="I101" i="6"/>
  <c r="H101" i="6"/>
  <c r="G101" i="6"/>
  <c r="F101" i="6"/>
  <c r="E101" i="6"/>
  <c r="D101" i="6"/>
  <c r="C101" i="6" s="1"/>
  <c r="H100" i="6"/>
  <c r="D100" i="6"/>
  <c r="C100" i="6" s="1"/>
  <c r="H99" i="6"/>
  <c r="C99" i="6"/>
  <c r="H98" i="6"/>
  <c r="C98" i="6"/>
  <c r="H97" i="6"/>
  <c r="C97" i="6"/>
  <c r="H96" i="6"/>
  <c r="C96" i="6"/>
  <c r="H95" i="6"/>
  <c r="C95" i="6"/>
  <c r="H94" i="6"/>
  <c r="C94" i="6"/>
  <c r="L93" i="6"/>
  <c r="K93" i="6"/>
  <c r="J93" i="6"/>
  <c r="G93" i="6"/>
  <c r="F93" i="6"/>
  <c r="E93" i="6"/>
  <c r="D93" i="6"/>
  <c r="C93" i="6" s="1"/>
  <c r="H92" i="6"/>
  <c r="C92" i="6"/>
  <c r="H91" i="6"/>
  <c r="C91" i="6"/>
  <c r="H90" i="6"/>
  <c r="C90" i="6"/>
  <c r="H89" i="6"/>
  <c r="C89" i="6"/>
  <c r="H88" i="6"/>
  <c r="C88" i="6"/>
  <c r="L87" i="6"/>
  <c r="K87" i="6"/>
  <c r="J87" i="6"/>
  <c r="I87" i="6"/>
  <c r="H87" i="6"/>
  <c r="G87" i="6"/>
  <c r="F87" i="6"/>
  <c r="E87" i="6"/>
  <c r="D87" i="6"/>
  <c r="C87" i="6" s="1"/>
  <c r="H86" i="6"/>
  <c r="C86" i="6"/>
  <c r="H85" i="6"/>
  <c r="C85" i="6"/>
  <c r="H84" i="6"/>
  <c r="C84" i="6"/>
  <c r="H83" i="6"/>
  <c r="C83" i="6"/>
  <c r="L82" i="6"/>
  <c r="K82" i="6"/>
  <c r="J82" i="6"/>
  <c r="I82" i="6"/>
  <c r="H82" i="6"/>
  <c r="G82" i="6"/>
  <c r="F82" i="6"/>
  <c r="E82" i="6"/>
  <c r="D82" i="6"/>
  <c r="C82" i="6" s="1"/>
  <c r="L81" i="6"/>
  <c r="K81" i="6"/>
  <c r="J81" i="6"/>
  <c r="G81" i="6"/>
  <c r="F81" i="6"/>
  <c r="E81" i="6"/>
  <c r="D81" i="6"/>
  <c r="C81" i="6" s="1"/>
  <c r="H80" i="6"/>
  <c r="C80" i="6"/>
  <c r="H79" i="6"/>
  <c r="C79" i="6"/>
  <c r="L78" i="6"/>
  <c r="K78" i="6"/>
  <c r="J78" i="6"/>
  <c r="I78" i="6"/>
  <c r="H78" i="6"/>
  <c r="G78" i="6"/>
  <c r="F78" i="6"/>
  <c r="E78" i="6"/>
  <c r="D78" i="6"/>
  <c r="C78" i="6" s="1"/>
  <c r="H77" i="6"/>
  <c r="C77" i="6"/>
  <c r="H76" i="6"/>
  <c r="C76" i="6"/>
  <c r="L75" i="6"/>
  <c r="K75" i="6"/>
  <c r="J75" i="6"/>
  <c r="I75" i="6"/>
  <c r="H75" i="6"/>
  <c r="G75" i="6"/>
  <c r="F75" i="6"/>
  <c r="E75" i="6"/>
  <c r="D75" i="6"/>
  <c r="C75" i="6" s="1"/>
  <c r="L74" i="6"/>
  <c r="K74" i="6"/>
  <c r="J74" i="6"/>
  <c r="I74" i="6"/>
  <c r="H74" i="6"/>
  <c r="G74" i="6"/>
  <c r="F74" i="6"/>
  <c r="E74" i="6"/>
  <c r="D74" i="6"/>
  <c r="C74" i="6" s="1"/>
  <c r="L73" i="6"/>
  <c r="K73" i="6"/>
  <c r="J73" i="6"/>
  <c r="G73" i="6"/>
  <c r="F73" i="6"/>
  <c r="E73" i="6"/>
  <c r="D73" i="6"/>
  <c r="C73" i="6" s="1"/>
  <c r="H72" i="6"/>
  <c r="C72" i="6"/>
  <c r="H71" i="6"/>
  <c r="C71" i="6"/>
  <c r="H70" i="6"/>
  <c r="C70" i="6"/>
  <c r="H69" i="6"/>
  <c r="C69" i="6"/>
  <c r="L68" i="6"/>
  <c r="K68" i="6"/>
  <c r="J68" i="6"/>
  <c r="I68" i="6"/>
  <c r="H68" i="6"/>
  <c r="G68" i="6"/>
  <c r="F68" i="6"/>
  <c r="E68" i="6"/>
  <c r="D68" i="6"/>
  <c r="C68" i="6" s="1"/>
  <c r="H67" i="6"/>
  <c r="C67" i="6"/>
  <c r="L66" i="6"/>
  <c r="K66" i="6"/>
  <c r="J66" i="6"/>
  <c r="I66" i="6"/>
  <c r="H66" i="6"/>
  <c r="G66" i="6"/>
  <c r="F66" i="6"/>
  <c r="E66" i="6"/>
  <c r="D66" i="6"/>
  <c r="C66" i="6" s="1"/>
  <c r="H65" i="6"/>
  <c r="C65" i="6"/>
  <c r="H64" i="6"/>
  <c r="C64" i="6"/>
  <c r="H63" i="6"/>
  <c r="C63" i="6"/>
  <c r="H62" i="6"/>
  <c r="C62" i="6"/>
  <c r="H61" i="6"/>
  <c r="C61" i="6"/>
  <c r="H60" i="6"/>
  <c r="C60" i="6"/>
  <c r="H59" i="6"/>
  <c r="C59" i="6"/>
  <c r="H58" i="6"/>
  <c r="C58" i="6"/>
  <c r="L57" i="6"/>
  <c r="K57" i="6"/>
  <c r="J57" i="6"/>
  <c r="I57" i="6"/>
  <c r="H57" i="6"/>
  <c r="G57" i="6"/>
  <c r="F57" i="6"/>
  <c r="E57" i="6"/>
  <c r="D57" i="6"/>
  <c r="C57" i="6" s="1"/>
  <c r="H56" i="6"/>
  <c r="C56" i="6"/>
  <c r="H55" i="6"/>
  <c r="C55" i="6"/>
  <c r="L54" i="6"/>
  <c r="K54" i="6"/>
  <c r="J54" i="6"/>
  <c r="I54" i="6"/>
  <c r="H54" i="6"/>
  <c r="G54" i="6"/>
  <c r="F54" i="6"/>
  <c r="E54" i="6"/>
  <c r="D54" i="6"/>
  <c r="C54" i="6" s="1"/>
  <c r="L53" i="6"/>
  <c r="K53" i="6"/>
  <c r="J53" i="6"/>
  <c r="I53" i="6"/>
  <c r="H53" i="6"/>
  <c r="G53" i="6"/>
  <c r="F53" i="6"/>
  <c r="E53" i="6"/>
  <c r="D53" i="6"/>
  <c r="C53" i="6" s="1"/>
  <c r="L52" i="6"/>
  <c r="K52" i="6"/>
  <c r="J52" i="6"/>
  <c r="I52" i="6"/>
  <c r="H52" i="6"/>
  <c r="G52" i="6"/>
  <c r="F52" i="6"/>
  <c r="E52" i="6"/>
  <c r="D52" i="6"/>
  <c r="C52" i="6" s="1"/>
  <c r="L51" i="6"/>
  <c r="K51" i="6"/>
  <c r="J51" i="6"/>
  <c r="G51" i="6"/>
  <c r="F51" i="6"/>
  <c r="E51" i="6"/>
  <c r="D51" i="6"/>
  <c r="C51" i="6" s="1"/>
  <c r="L50" i="6"/>
  <c r="J50" i="6"/>
  <c r="F50" i="6"/>
  <c r="D50" i="6"/>
  <c r="L49" i="6"/>
  <c r="J49" i="6"/>
  <c r="F49" i="6"/>
  <c r="D49" i="6"/>
  <c r="H46" i="6"/>
  <c r="C46" i="6"/>
  <c r="H45" i="6"/>
  <c r="C45" i="6"/>
  <c r="L44" i="6"/>
  <c r="L300" i="6" s="1"/>
  <c r="G44" i="6"/>
  <c r="H43" i="6"/>
  <c r="C43" i="6"/>
  <c r="I42" i="6"/>
  <c r="H42" i="6" s="1"/>
  <c r="D42" i="6"/>
  <c r="C42" i="6" s="1"/>
  <c r="H41" i="6"/>
  <c r="C41" i="6"/>
  <c r="H40" i="6"/>
  <c r="C40" i="6"/>
  <c r="H39" i="6"/>
  <c r="C39" i="6"/>
  <c r="H38" i="6"/>
  <c r="C38" i="6"/>
  <c r="K37" i="6"/>
  <c r="H37" i="6" s="1"/>
  <c r="F37" i="6"/>
  <c r="C37" i="6" s="1"/>
  <c r="H36" i="6"/>
  <c r="C36" i="6"/>
  <c r="H35" i="6"/>
  <c r="C35" i="6"/>
  <c r="K34" i="6"/>
  <c r="H34" i="6" s="1"/>
  <c r="F34" i="6"/>
  <c r="C34" i="6" s="1"/>
  <c r="H33" i="6"/>
  <c r="C33" i="6"/>
  <c r="K32" i="6"/>
  <c r="H32" i="6" s="1"/>
  <c r="F32" i="6"/>
  <c r="C32" i="6" s="1"/>
  <c r="H31" i="6"/>
  <c r="C31" i="6"/>
  <c r="H30" i="6"/>
  <c r="C30" i="6"/>
  <c r="H29" i="6"/>
  <c r="C29" i="6"/>
  <c r="K28" i="6"/>
  <c r="H28" i="6" s="1"/>
  <c r="F28" i="6"/>
  <c r="C28" i="6" s="1"/>
  <c r="K27" i="6"/>
  <c r="F27" i="6"/>
  <c r="F300" i="6" s="1"/>
  <c r="H26" i="6"/>
  <c r="C26" i="6"/>
  <c r="J25" i="6"/>
  <c r="C25" i="6"/>
  <c r="H24" i="6"/>
  <c r="C24" i="6"/>
  <c r="H23" i="6"/>
  <c r="C23" i="6"/>
  <c r="L22" i="6"/>
  <c r="L303" i="6" s="1"/>
  <c r="L302" i="6" s="1"/>
  <c r="K22" i="6"/>
  <c r="K303" i="6" s="1"/>
  <c r="K302" i="6" s="1"/>
  <c r="J22" i="6"/>
  <c r="J303" i="6" s="1"/>
  <c r="J302" i="6" s="1"/>
  <c r="I22" i="6"/>
  <c r="I303" i="6" s="1"/>
  <c r="I302" i="6" s="1"/>
  <c r="H22" i="6"/>
  <c r="H303" i="6" s="1"/>
  <c r="H302" i="6" s="1"/>
  <c r="G22" i="6"/>
  <c r="G303" i="6" s="1"/>
  <c r="G302" i="6" s="1"/>
  <c r="F22" i="6"/>
  <c r="F303" i="6" s="1"/>
  <c r="F302" i="6" s="1"/>
  <c r="E22" i="6"/>
  <c r="E303" i="6" s="1"/>
  <c r="E302" i="6" s="1"/>
  <c r="D22" i="6"/>
  <c r="D303" i="6" s="1"/>
  <c r="D302" i="6" s="1"/>
  <c r="L21" i="6"/>
  <c r="J21" i="6"/>
  <c r="G21" i="6"/>
  <c r="F21" i="6"/>
  <c r="E21" i="6"/>
  <c r="D21" i="6"/>
  <c r="C21" i="6" s="1"/>
  <c r="H315" i="5"/>
  <c r="C315" i="5"/>
  <c r="H313" i="5"/>
  <c r="C313" i="5"/>
  <c r="H311" i="5"/>
  <c r="C311" i="5"/>
  <c r="H310" i="5"/>
  <c r="C310" i="5"/>
  <c r="H309" i="5"/>
  <c r="C309" i="5"/>
  <c r="H308" i="5"/>
  <c r="C308" i="5"/>
  <c r="H307" i="5"/>
  <c r="C307" i="5"/>
  <c r="H306" i="5"/>
  <c r="C306" i="5"/>
  <c r="L305" i="5"/>
  <c r="K305" i="5"/>
  <c r="J305" i="5"/>
  <c r="I305" i="5"/>
  <c r="H305" i="5"/>
  <c r="G305" i="5"/>
  <c r="F305" i="5"/>
  <c r="E305" i="5"/>
  <c r="D305" i="5"/>
  <c r="C305" i="5"/>
  <c r="H297" i="5"/>
  <c r="C297" i="5"/>
  <c r="H296" i="5"/>
  <c r="C296" i="5"/>
  <c r="L295" i="5"/>
  <c r="K295" i="5"/>
  <c r="J295" i="5"/>
  <c r="I295" i="5"/>
  <c r="G295" i="5"/>
  <c r="F295" i="5"/>
  <c r="E295" i="5"/>
  <c r="D295" i="5"/>
  <c r="C295" i="5"/>
  <c r="H294" i="5"/>
  <c r="C294" i="5"/>
  <c r="H293" i="5"/>
  <c r="C293" i="5"/>
  <c r="H292" i="5"/>
  <c r="C292" i="5"/>
  <c r="H291" i="5"/>
  <c r="C291" i="5"/>
  <c r="L290" i="5"/>
  <c r="K290" i="5"/>
  <c r="J290" i="5"/>
  <c r="I290" i="5"/>
  <c r="H290" i="5" s="1"/>
  <c r="G290" i="5"/>
  <c r="F290" i="5"/>
  <c r="E290" i="5"/>
  <c r="D290" i="5"/>
  <c r="C290" i="5"/>
  <c r="H289" i="5"/>
  <c r="C289" i="5"/>
  <c r="H288" i="5"/>
  <c r="C288" i="5"/>
  <c r="H287" i="5"/>
  <c r="C287" i="5"/>
  <c r="L286" i="5"/>
  <c r="K286" i="5"/>
  <c r="J286" i="5"/>
  <c r="I286" i="5"/>
  <c r="H286" i="5" s="1"/>
  <c r="G286" i="5"/>
  <c r="F286" i="5"/>
  <c r="E286" i="5"/>
  <c r="D286" i="5"/>
  <c r="C286" i="5"/>
  <c r="H285" i="5"/>
  <c r="C285" i="5"/>
  <c r="L284" i="5"/>
  <c r="K284" i="5"/>
  <c r="J284" i="5"/>
  <c r="I284" i="5"/>
  <c r="H284" i="5" s="1"/>
  <c r="G284" i="5"/>
  <c r="F284" i="5"/>
  <c r="E284" i="5"/>
  <c r="D284" i="5"/>
  <c r="C284" i="5"/>
  <c r="L283" i="5"/>
  <c r="K283" i="5"/>
  <c r="J283" i="5"/>
  <c r="I283" i="5"/>
  <c r="H283" i="5" s="1"/>
  <c r="G283" i="5"/>
  <c r="F283" i="5"/>
  <c r="E283" i="5"/>
  <c r="D283" i="5"/>
  <c r="C283" i="5"/>
  <c r="H282" i="5"/>
  <c r="C282" i="5"/>
  <c r="H281" i="5"/>
  <c r="C281" i="5"/>
  <c r="H280" i="5"/>
  <c r="C280" i="5"/>
  <c r="L279" i="5"/>
  <c r="K279" i="5"/>
  <c r="J279" i="5"/>
  <c r="I279" i="5"/>
  <c r="H279" i="5" s="1"/>
  <c r="G279" i="5"/>
  <c r="F279" i="5"/>
  <c r="E279" i="5"/>
  <c r="D279" i="5"/>
  <c r="C279" i="5"/>
  <c r="H278" i="5"/>
  <c r="C278" i="5"/>
  <c r="H277" i="5"/>
  <c r="C277" i="5"/>
  <c r="H276" i="5"/>
  <c r="C276" i="5"/>
  <c r="L275" i="5"/>
  <c r="K275" i="5"/>
  <c r="J275" i="5"/>
  <c r="I275" i="5"/>
  <c r="H275" i="5" s="1"/>
  <c r="G275" i="5"/>
  <c r="F275" i="5"/>
  <c r="E275" i="5"/>
  <c r="D275" i="5"/>
  <c r="C275" i="5"/>
  <c r="L274" i="5"/>
  <c r="K274" i="5"/>
  <c r="J274" i="5"/>
  <c r="I274" i="5"/>
  <c r="H274" i="5" s="1"/>
  <c r="G274" i="5"/>
  <c r="F274" i="5"/>
  <c r="E274" i="5"/>
  <c r="D274" i="5"/>
  <c r="C274" i="5"/>
  <c r="H273" i="5"/>
  <c r="C273" i="5"/>
  <c r="H272" i="5"/>
  <c r="C272" i="5"/>
  <c r="H271" i="5"/>
  <c r="C271" i="5"/>
  <c r="L270" i="5"/>
  <c r="K270" i="5"/>
  <c r="K267" i="5" s="1"/>
  <c r="K266" i="5" s="1"/>
  <c r="J270" i="5"/>
  <c r="I270" i="5"/>
  <c r="H270" i="5" s="1"/>
  <c r="G270" i="5"/>
  <c r="F270" i="5"/>
  <c r="E270" i="5"/>
  <c r="D270" i="5"/>
  <c r="C270" i="5"/>
  <c r="H269" i="5"/>
  <c r="C269" i="5"/>
  <c r="H268" i="5"/>
  <c r="C268" i="5"/>
  <c r="L267" i="5"/>
  <c r="J267" i="5"/>
  <c r="G267" i="5"/>
  <c r="G266" i="5" s="1"/>
  <c r="F267" i="5"/>
  <c r="E267" i="5"/>
  <c r="E266" i="5" s="1"/>
  <c r="C266" i="5" s="1"/>
  <c r="D267" i="5"/>
  <c r="C267" i="5"/>
  <c r="L266" i="5"/>
  <c r="J266" i="5"/>
  <c r="F266" i="5"/>
  <c r="D266" i="5"/>
  <c r="H265" i="5"/>
  <c r="C265" i="5"/>
  <c r="H264" i="5"/>
  <c r="C264" i="5"/>
  <c r="H263" i="5"/>
  <c r="C263" i="5"/>
  <c r="L262" i="5"/>
  <c r="K262" i="5"/>
  <c r="J262" i="5"/>
  <c r="I262" i="5"/>
  <c r="H262" i="5" s="1"/>
  <c r="G262" i="5"/>
  <c r="F262" i="5"/>
  <c r="E262" i="5"/>
  <c r="D262" i="5"/>
  <c r="C262" i="5"/>
  <c r="H261" i="5"/>
  <c r="C261" i="5"/>
  <c r="H260" i="5"/>
  <c r="C260" i="5"/>
  <c r="H259" i="5"/>
  <c r="C259" i="5"/>
  <c r="L258" i="5"/>
  <c r="K258" i="5"/>
  <c r="K257" i="5" s="1"/>
  <c r="J258" i="5"/>
  <c r="I258" i="5"/>
  <c r="H258" i="5" s="1"/>
  <c r="G258" i="5"/>
  <c r="F258" i="5"/>
  <c r="E258" i="5"/>
  <c r="D258" i="5"/>
  <c r="C258" i="5"/>
  <c r="L257" i="5"/>
  <c r="J257" i="5"/>
  <c r="G257" i="5"/>
  <c r="F257" i="5"/>
  <c r="E257" i="5"/>
  <c r="D257" i="5"/>
  <c r="C257" i="5"/>
  <c r="H256" i="5"/>
  <c r="C256" i="5"/>
  <c r="H255" i="5"/>
  <c r="C255" i="5"/>
  <c r="H254" i="5"/>
  <c r="C254" i="5"/>
  <c r="H253" i="5"/>
  <c r="C253" i="5"/>
  <c r="H252" i="5"/>
  <c r="C252" i="5"/>
  <c r="L251" i="5"/>
  <c r="K251" i="5"/>
  <c r="K250" i="5" s="1"/>
  <c r="J251" i="5"/>
  <c r="I251" i="5"/>
  <c r="H251" i="5" s="1"/>
  <c r="G251" i="5"/>
  <c r="F251" i="5"/>
  <c r="E251" i="5"/>
  <c r="D251" i="5"/>
  <c r="C251" i="5"/>
  <c r="L250" i="5"/>
  <c r="J250" i="5"/>
  <c r="G250" i="5"/>
  <c r="F250" i="5"/>
  <c r="E250" i="5"/>
  <c r="D250" i="5"/>
  <c r="C250" i="5"/>
  <c r="H249" i="5"/>
  <c r="C249" i="5"/>
  <c r="H248" i="5"/>
  <c r="C248" i="5"/>
  <c r="H247" i="5"/>
  <c r="C247" i="5"/>
  <c r="H246" i="5"/>
  <c r="C246" i="5"/>
  <c r="L245" i="5"/>
  <c r="K245" i="5"/>
  <c r="J245" i="5"/>
  <c r="I245" i="5"/>
  <c r="H245" i="5" s="1"/>
  <c r="G245" i="5"/>
  <c r="F245" i="5"/>
  <c r="E245" i="5"/>
  <c r="D245" i="5"/>
  <c r="C245" i="5"/>
  <c r="H244" i="5"/>
  <c r="C244" i="5"/>
  <c r="H243" i="5"/>
  <c r="C243" i="5"/>
  <c r="H242" i="5"/>
  <c r="C242" i="5"/>
  <c r="H241" i="5"/>
  <c r="C241" i="5"/>
  <c r="H240" i="5"/>
  <c r="C240" i="5"/>
  <c r="H239" i="5"/>
  <c r="C239" i="5"/>
  <c r="H238" i="5"/>
  <c r="C238" i="5"/>
  <c r="L237" i="5"/>
  <c r="K237" i="5"/>
  <c r="J237" i="5"/>
  <c r="I237" i="5"/>
  <c r="H237" i="5" s="1"/>
  <c r="G237" i="5"/>
  <c r="F237" i="5"/>
  <c r="E237" i="5"/>
  <c r="D237" i="5"/>
  <c r="C237" i="5"/>
  <c r="H236" i="5"/>
  <c r="C236" i="5"/>
  <c r="H235" i="5"/>
  <c r="C235" i="5"/>
  <c r="L234" i="5"/>
  <c r="K234" i="5"/>
  <c r="K232" i="5" s="1"/>
  <c r="K231" i="5" s="1"/>
  <c r="K191" i="5" s="1"/>
  <c r="K50" i="5" s="1"/>
  <c r="K49" i="5" s="1"/>
  <c r="J234" i="5"/>
  <c r="I234" i="5"/>
  <c r="H234" i="5" s="1"/>
  <c r="G234" i="5"/>
  <c r="F234" i="5"/>
  <c r="E234" i="5"/>
  <c r="D234" i="5"/>
  <c r="C234" i="5"/>
  <c r="H233" i="5"/>
  <c r="C233" i="5"/>
  <c r="L232" i="5"/>
  <c r="J232" i="5"/>
  <c r="G232" i="5"/>
  <c r="G231" i="5" s="1"/>
  <c r="F232" i="5"/>
  <c r="E232" i="5"/>
  <c r="E231" i="5" s="1"/>
  <c r="C231" i="5" s="1"/>
  <c r="D232" i="5"/>
  <c r="C232" i="5"/>
  <c r="L231" i="5"/>
  <c r="J231" i="5"/>
  <c r="F231" i="5"/>
  <c r="D231" i="5"/>
  <c r="H230" i="5"/>
  <c r="C230" i="5"/>
  <c r="L229" i="5"/>
  <c r="K229" i="5"/>
  <c r="J229" i="5"/>
  <c r="I229" i="5"/>
  <c r="H229" i="5" s="1"/>
  <c r="G229" i="5"/>
  <c r="G227" i="5" s="1"/>
  <c r="G192" i="5" s="1"/>
  <c r="F229" i="5"/>
  <c r="E229" i="5"/>
  <c r="E227" i="5" s="1"/>
  <c r="D229" i="5"/>
  <c r="C229" i="5"/>
  <c r="H228" i="5"/>
  <c r="C228" i="5"/>
  <c r="L227" i="5"/>
  <c r="K227" i="5"/>
  <c r="J227" i="5"/>
  <c r="I227" i="5"/>
  <c r="H227" i="5" s="1"/>
  <c r="F227" i="5"/>
  <c r="D227" i="5"/>
  <c r="H226" i="5"/>
  <c r="C226" i="5"/>
  <c r="H225" i="5"/>
  <c r="C225" i="5"/>
  <c r="L224" i="5"/>
  <c r="K224" i="5"/>
  <c r="J224" i="5"/>
  <c r="I224" i="5"/>
  <c r="H224" i="5" s="1"/>
  <c r="G224" i="5"/>
  <c r="F224" i="5"/>
  <c r="E224" i="5"/>
  <c r="D224" i="5"/>
  <c r="C224" i="5"/>
  <c r="H223" i="5"/>
  <c r="C223" i="5"/>
  <c r="H222" i="5"/>
  <c r="C222" i="5"/>
  <c r="H221" i="5"/>
  <c r="C221" i="5"/>
  <c r="H220" i="5"/>
  <c r="C220" i="5"/>
  <c r="H219" i="5"/>
  <c r="C219" i="5"/>
  <c r="H218" i="5"/>
  <c r="C218" i="5"/>
  <c r="H217" i="5"/>
  <c r="C217" i="5"/>
  <c r="H216" i="5"/>
  <c r="C216" i="5"/>
  <c r="H215" i="5"/>
  <c r="C215" i="5"/>
  <c r="H214" i="5"/>
  <c r="C214" i="5"/>
  <c r="L213" i="5"/>
  <c r="L201" i="5" s="1"/>
  <c r="L192" i="5" s="1"/>
  <c r="L191" i="5" s="1"/>
  <c r="L50" i="5" s="1"/>
  <c r="L49" i="5" s="1"/>
  <c r="K213" i="5"/>
  <c r="J213" i="5"/>
  <c r="J201" i="5" s="1"/>
  <c r="J192" i="5" s="1"/>
  <c r="J191" i="5" s="1"/>
  <c r="J50" i="5" s="1"/>
  <c r="I213" i="5"/>
  <c r="H213" i="5"/>
  <c r="G213" i="5"/>
  <c r="F213" i="5"/>
  <c r="F201" i="5" s="1"/>
  <c r="F192" i="5" s="1"/>
  <c r="F191" i="5" s="1"/>
  <c r="F50" i="5" s="1"/>
  <c r="F49" i="5" s="1"/>
  <c r="E213" i="5"/>
  <c r="D213" i="5"/>
  <c r="C213" i="5" s="1"/>
  <c r="H212" i="5"/>
  <c r="C212" i="5"/>
  <c r="H211" i="5"/>
  <c r="C211" i="5"/>
  <c r="H210" i="5"/>
  <c r="C210" i="5"/>
  <c r="H209" i="5"/>
  <c r="C209" i="5"/>
  <c r="H208" i="5"/>
  <c r="C208" i="5"/>
  <c r="H207" i="5"/>
  <c r="C207" i="5"/>
  <c r="H206" i="5"/>
  <c r="C206" i="5"/>
  <c r="H205" i="5"/>
  <c r="C205" i="5"/>
  <c r="H204" i="5"/>
  <c r="C204" i="5"/>
  <c r="H203" i="5"/>
  <c r="C203" i="5"/>
  <c r="L202" i="5"/>
  <c r="K202" i="5"/>
  <c r="J202" i="5"/>
  <c r="I202" i="5"/>
  <c r="H202" i="5" s="1"/>
  <c r="G202" i="5"/>
  <c r="F202" i="5"/>
  <c r="E202" i="5"/>
  <c r="D202" i="5"/>
  <c r="C202" i="5"/>
  <c r="K201" i="5"/>
  <c r="I201" i="5"/>
  <c r="G201" i="5"/>
  <c r="E201" i="5"/>
  <c r="H200" i="5"/>
  <c r="C200" i="5"/>
  <c r="H199" i="5"/>
  <c r="C199" i="5"/>
  <c r="H198" i="5"/>
  <c r="C198" i="5"/>
  <c r="H197" i="5"/>
  <c r="C197" i="5"/>
  <c r="H196" i="5"/>
  <c r="C196" i="5"/>
  <c r="L195" i="5"/>
  <c r="K195" i="5"/>
  <c r="J195" i="5"/>
  <c r="I195" i="5"/>
  <c r="H195" i="5" s="1"/>
  <c r="G195" i="5"/>
  <c r="F195" i="5"/>
  <c r="E195" i="5"/>
  <c r="D195" i="5"/>
  <c r="C195" i="5"/>
  <c r="H194" i="5"/>
  <c r="C194" i="5"/>
  <c r="L193" i="5"/>
  <c r="K193" i="5"/>
  <c r="J193" i="5"/>
  <c r="I193" i="5"/>
  <c r="H193" i="5" s="1"/>
  <c r="G193" i="5"/>
  <c r="F193" i="5"/>
  <c r="E193" i="5"/>
  <c r="D193" i="5"/>
  <c r="C193" i="5"/>
  <c r="K192" i="5"/>
  <c r="I192" i="5"/>
  <c r="H190" i="5"/>
  <c r="C190" i="5"/>
  <c r="L189" i="5"/>
  <c r="K189" i="5"/>
  <c r="J189" i="5"/>
  <c r="I189" i="5"/>
  <c r="H189" i="5" s="1"/>
  <c r="G189" i="5"/>
  <c r="F189" i="5"/>
  <c r="E189" i="5"/>
  <c r="D189" i="5"/>
  <c r="C189" i="5"/>
  <c r="L188" i="5"/>
  <c r="K188" i="5"/>
  <c r="J188" i="5"/>
  <c r="I188" i="5"/>
  <c r="H188" i="5" s="1"/>
  <c r="G188" i="5"/>
  <c r="F188" i="5"/>
  <c r="E188" i="5"/>
  <c r="D188" i="5"/>
  <c r="C188" i="5"/>
  <c r="H187" i="5"/>
  <c r="C187" i="5"/>
  <c r="H186" i="5"/>
  <c r="C186" i="5"/>
  <c r="L185" i="5"/>
  <c r="K185" i="5"/>
  <c r="J185" i="5"/>
  <c r="I185" i="5"/>
  <c r="H185" i="5" s="1"/>
  <c r="G185" i="5"/>
  <c r="F185" i="5"/>
  <c r="E185" i="5"/>
  <c r="D185" i="5"/>
  <c r="C185" i="5"/>
  <c r="L184" i="5"/>
  <c r="K184" i="5"/>
  <c r="J184" i="5"/>
  <c r="I184" i="5"/>
  <c r="H184" i="5" s="1"/>
  <c r="G184" i="5"/>
  <c r="F184" i="5"/>
  <c r="E184" i="5"/>
  <c r="D184" i="5"/>
  <c r="C184" i="5"/>
  <c r="H183" i="5"/>
  <c r="C183" i="5"/>
  <c r="H182" i="5"/>
  <c r="C182" i="5"/>
  <c r="L181" i="5"/>
  <c r="K181" i="5"/>
  <c r="J181" i="5"/>
  <c r="I181" i="5"/>
  <c r="H181" i="5" s="1"/>
  <c r="G181" i="5"/>
  <c r="F181" i="5"/>
  <c r="E181" i="5"/>
  <c r="D181" i="5"/>
  <c r="C181" i="5"/>
  <c r="H180" i="5"/>
  <c r="C180" i="5"/>
  <c r="H179" i="5"/>
  <c r="C179" i="5"/>
  <c r="H178" i="5"/>
  <c r="C178" i="5"/>
  <c r="H177" i="5"/>
  <c r="C177" i="5"/>
  <c r="L176" i="5"/>
  <c r="K176" i="5"/>
  <c r="J176" i="5"/>
  <c r="I176" i="5"/>
  <c r="H176" i="5" s="1"/>
  <c r="G176" i="5"/>
  <c r="F176" i="5"/>
  <c r="E176" i="5"/>
  <c r="D176" i="5"/>
  <c r="C176" i="5"/>
  <c r="H175" i="5"/>
  <c r="C175" i="5"/>
  <c r="H174" i="5"/>
  <c r="C174" i="5"/>
  <c r="H173" i="5"/>
  <c r="C173" i="5"/>
  <c r="L172" i="5"/>
  <c r="K172" i="5"/>
  <c r="J172" i="5"/>
  <c r="I172" i="5"/>
  <c r="H172" i="5" s="1"/>
  <c r="G172" i="5"/>
  <c r="F172" i="5"/>
  <c r="E172" i="5"/>
  <c r="D172" i="5"/>
  <c r="C172" i="5"/>
  <c r="L171" i="5"/>
  <c r="K171" i="5"/>
  <c r="J171" i="5"/>
  <c r="I171" i="5"/>
  <c r="H171" i="5" s="1"/>
  <c r="G171" i="5"/>
  <c r="F171" i="5"/>
  <c r="E171" i="5"/>
  <c r="D171" i="5"/>
  <c r="C171" i="5"/>
  <c r="L170" i="5"/>
  <c r="K170" i="5"/>
  <c r="J170" i="5"/>
  <c r="I170" i="5"/>
  <c r="H170" i="5" s="1"/>
  <c r="G170" i="5"/>
  <c r="F170" i="5"/>
  <c r="E170" i="5"/>
  <c r="D170" i="5"/>
  <c r="C170" i="5"/>
  <c r="H169" i="5"/>
  <c r="C169" i="5"/>
  <c r="H168" i="5"/>
  <c r="C168" i="5"/>
  <c r="H167" i="5"/>
  <c r="C167" i="5"/>
  <c r="H166" i="5"/>
  <c r="C166" i="5"/>
  <c r="H165" i="5"/>
  <c r="C165" i="5"/>
  <c r="H164" i="5"/>
  <c r="C164" i="5"/>
  <c r="L163" i="5"/>
  <c r="K163" i="5"/>
  <c r="J163" i="5"/>
  <c r="I163" i="5"/>
  <c r="H163" i="5" s="1"/>
  <c r="G163" i="5"/>
  <c r="F163" i="5"/>
  <c r="E163" i="5"/>
  <c r="D163" i="5"/>
  <c r="C163" i="5"/>
  <c r="L162" i="5"/>
  <c r="K162" i="5"/>
  <c r="J162" i="5"/>
  <c r="I162" i="5"/>
  <c r="H162" i="5" s="1"/>
  <c r="G162" i="5"/>
  <c r="F162" i="5"/>
  <c r="E162" i="5"/>
  <c r="D162" i="5"/>
  <c r="C162" i="5"/>
  <c r="H161" i="5"/>
  <c r="C161" i="5"/>
  <c r="H160" i="5"/>
  <c r="C160" i="5"/>
  <c r="H159" i="5"/>
  <c r="C159" i="5"/>
  <c r="H158" i="5"/>
  <c r="C158" i="5"/>
  <c r="L157" i="5"/>
  <c r="K157" i="5"/>
  <c r="J157" i="5"/>
  <c r="I157" i="5"/>
  <c r="H157" i="5" s="1"/>
  <c r="G157" i="5"/>
  <c r="F157" i="5"/>
  <c r="E157" i="5"/>
  <c r="D157" i="5"/>
  <c r="C157" i="5"/>
  <c r="H156" i="5"/>
  <c r="C156" i="5"/>
  <c r="H155" i="5"/>
  <c r="C155" i="5"/>
  <c r="H154" i="5"/>
  <c r="C154" i="5"/>
  <c r="H153" i="5"/>
  <c r="C153" i="5"/>
  <c r="H152" i="5"/>
  <c r="C152" i="5"/>
  <c r="H151" i="5"/>
  <c r="C151" i="5"/>
  <c r="H150" i="5"/>
  <c r="C150" i="5"/>
  <c r="H149" i="5"/>
  <c r="C149" i="5"/>
  <c r="L148" i="5"/>
  <c r="K148" i="5"/>
  <c r="J148" i="5"/>
  <c r="I148" i="5"/>
  <c r="H148" i="5" s="1"/>
  <c r="G148" i="5"/>
  <c r="F148" i="5"/>
  <c r="E148" i="5"/>
  <c r="D148" i="5"/>
  <c r="C148" i="5"/>
  <c r="H147" i="5"/>
  <c r="C147" i="5"/>
  <c r="H146" i="5"/>
  <c r="C146" i="5"/>
  <c r="H145" i="5"/>
  <c r="C145" i="5"/>
  <c r="H144" i="5"/>
  <c r="C144" i="5"/>
  <c r="H143" i="5"/>
  <c r="C143" i="5"/>
  <c r="H142" i="5"/>
  <c r="C142" i="5"/>
  <c r="L141" i="5"/>
  <c r="K141" i="5"/>
  <c r="J141" i="5"/>
  <c r="I141" i="5"/>
  <c r="H141" i="5" s="1"/>
  <c r="G141" i="5"/>
  <c r="F141" i="5"/>
  <c r="E141" i="5"/>
  <c r="D141" i="5"/>
  <c r="C141" i="5"/>
  <c r="H140" i="5"/>
  <c r="C140" i="5"/>
  <c r="H139" i="5"/>
  <c r="C139" i="5"/>
  <c r="L138" i="5"/>
  <c r="K138" i="5"/>
  <c r="J138" i="5"/>
  <c r="I138" i="5"/>
  <c r="H138" i="5" s="1"/>
  <c r="G138" i="5"/>
  <c r="F138" i="5"/>
  <c r="E138" i="5"/>
  <c r="D138" i="5"/>
  <c r="C138" i="5"/>
  <c r="H137" i="5"/>
  <c r="C137" i="5"/>
  <c r="H136" i="5"/>
  <c r="C136" i="5"/>
  <c r="H135" i="5"/>
  <c r="C135" i="5"/>
  <c r="H134" i="5"/>
  <c r="C134" i="5"/>
  <c r="L133" i="5"/>
  <c r="K133" i="5"/>
  <c r="J133" i="5"/>
  <c r="I133" i="5"/>
  <c r="H133" i="5" s="1"/>
  <c r="G133" i="5"/>
  <c r="F133" i="5"/>
  <c r="E133" i="5"/>
  <c r="D133" i="5"/>
  <c r="C133" i="5"/>
  <c r="H132" i="5"/>
  <c r="C132" i="5"/>
  <c r="H131" i="5"/>
  <c r="C131" i="5"/>
  <c r="H130" i="5"/>
  <c r="C130" i="5"/>
  <c r="L129" i="5"/>
  <c r="K129" i="5"/>
  <c r="J129" i="5"/>
  <c r="I129" i="5"/>
  <c r="H129" i="5" s="1"/>
  <c r="G129" i="5"/>
  <c r="F129" i="5"/>
  <c r="E129" i="5"/>
  <c r="D129" i="5"/>
  <c r="C129" i="5"/>
  <c r="L128" i="5"/>
  <c r="K128" i="5"/>
  <c r="J128" i="5"/>
  <c r="I128" i="5"/>
  <c r="H128" i="5" s="1"/>
  <c r="G128" i="5"/>
  <c r="F128" i="5"/>
  <c r="E128" i="5"/>
  <c r="D128" i="5"/>
  <c r="C128" i="5"/>
  <c r="H127" i="5"/>
  <c r="C127" i="5"/>
  <c r="L126" i="5"/>
  <c r="K126" i="5"/>
  <c r="J126" i="5"/>
  <c r="I126" i="5"/>
  <c r="H126" i="5"/>
  <c r="G126" i="5"/>
  <c r="F126" i="5"/>
  <c r="E126" i="5"/>
  <c r="D126" i="5"/>
  <c r="C126" i="5"/>
  <c r="H125" i="5"/>
  <c r="C125" i="5"/>
  <c r="H124" i="5"/>
  <c r="C124" i="5"/>
  <c r="H123" i="5"/>
  <c r="C123" i="5"/>
  <c r="H122" i="5"/>
  <c r="C122" i="5"/>
  <c r="H121" i="5"/>
  <c r="C121" i="5"/>
  <c r="L120" i="5"/>
  <c r="K120" i="5"/>
  <c r="J120" i="5"/>
  <c r="I120" i="5"/>
  <c r="H120" i="5" s="1"/>
  <c r="G120" i="5"/>
  <c r="F120" i="5"/>
  <c r="E120" i="5"/>
  <c r="D120" i="5"/>
  <c r="C120" i="5"/>
  <c r="H119" i="5"/>
  <c r="C119" i="5"/>
  <c r="H118" i="5"/>
  <c r="C118" i="5"/>
  <c r="H117" i="5"/>
  <c r="C117" i="5"/>
  <c r="H116" i="5"/>
  <c r="C116" i="5"/>
  <c r="H115" i="5"/>
  <c r="C115" i="5"/>
  <c r="L114" i="5"/>
  <c r="K114" i="5"/>
  <c r="J114" i="5"/>
  <c r="I114" i="5"/>
  <c r="H114" i="5"/>
  <c r="G114" i="5"/>
  <c r="F114" i="5"/>
  <c r="E114" i="5"/>
  <c r="D114" i="5"/>
  <c r="C114" i="5" s="1"/>
  <c r="H113" i="5"/>
  <c r="C113" i="5"/>
  <c r="H112" i="5"/>
  <c r="C112" i="5"/>
  <c r="H111" i="5"/>
  <c r="C111" i="5"/>
  <c r="L110" i="5"/>
  <c r="K110" i="5"/>
  <c r="J110" i="5"/>
  <c r="I110" i="5"/>
  <c r="H110" i="5"/>
  <c r="G110" i="5"/>
  <c r="F110" i="5"/>
  <c r="E110" i="5"/>
  <c r="D110" i="5"/>
  <c r="C110" i="5" s="1"/>
  <c r="H109" i="5"/>
  <c r="C109" i="5"/>
  <c r="H108" i="5"/>
  <c r="C108" i="5"/>
  <c r="H107" i="5"/>
  <c r="C107" i="5"/>
  <c r="H106" i="5"/>
  <c r="C106" i="5"/>
  <c r="H105" i="5"/>
  <c r="C105" i="5"/>
  <c r="H104" i="5"/>
  <c r="C104" i="5"/>
  <c r="H103" i="5"/>
  <c r="C103" i="5"/>
  <c r="H102" i="5"/>
  <c r="C102" i="5"/>
  <c r="L101" i="5"/>
  <c r="K101" i="5"/>
  <c r="J101" i="5"/>
  <c r="I101" i="5"/>
  <c r="H101" i="5"/>
  <c r="G101" i="5"/>
  <c r="F101" i="5"/>
  <c r="E101" i="5"/>
  <c r="D101" i="5"/>
  <c r="C101" i="5" s="1"/>
  <c r="H100" i="5"/>
  <c r="C100" i="5"/>
  <c r="H99" i="5"/>
  <c r="C99" i="5"/>
  <c r="H98" i="5"/>
  <c r="C98" i="5"/>
  <c r="H97" i="5"/>
  <c r="C97" i="5"/>
  <c r="H96" i="5"/>
  <c r="C96" i="5"/>
  <c r="H95" i="5"/>
  <c r="C95" i="5"/>
  <c r="H94" i="5"/>
  <c r="C94" i="5"/>
  <c r="L93" i="5"/>
  <c r="K93" i="5"/>
  <c r="J93" i="5"/>
  <c r="I93" i="5"/>
  <c r="H93" i="5"/>
  <c r="G93" i="5"/>
  <c r="F93" i="5"/>
  <c r="E93" i="5"/>
  <c r="D93" i="5"/>
  <c r="C93" i="5" s="1"/>
  <c r="H92" i="5"/>
  <c r="C92" i="5"/>
  <c r="H91" i="5"/>
  <c r="C91" i="5"/>
  <c r="H90" i="5"/>
  <c r="C90" i="5"/>
  <c r="H89" i="5"/>
  <c r="C89" i="5"/>
  <c r="H88" i="5"/>
  <c r="C88" i="5"/>
  <c r="L87" i="5"/>
  <c r="K87" i="5"/>
  <c r="J87" i="5"/>
  <c r="I87" i="5"/>
  <c r="H87" i="5"/>
  <c r="G87" i="5"/>
  <c r="F87" i="5"/>
  <c r="E87" i="5"/>
  <c r="D87" i="5"/>
  <c r="C87" i="5" s="1"/>
  <c r="H86" i="5"/>
  <c r="C86" i="5"/>
  <c r="H85" i="5"/>
  <c r="C85" i="5"/>
  <c r="H84" i="5"/>
  <c r="C84" i="5"/>
  <c r="H83" i="5"/>
  <c r="C83" i="5"/>
  <c r="L82" i="5"/>
  <c r="K82" i="5"/>
  <c r="J82" i="5"/>
  <c r="I82" i="5"/>
  <c r="H82" i="5"/>
  <c r="G82" i="5"/>
  <c r="F82" i="5"/>
  <c r="E82" i="5"/>
  <c r="D82" i="5"/>
  <c r="C82" i="5" s="1"/>
  <c r="L81" i="5"/>
  <c r="K81" i="5"/>
  <c r="J81" i="5"/>
  <c r="I81" i="5"/>
  <c r="H81" i="5"/>
  <c r="G81" i="5"/>
  <c r="F81" i="5"/>
  <c r="E81" i="5"/>
  <c r="D81" i="5"/>
  <c r="C81" i="5" s="1"/>
  <c r="H80" i="5"/>
  <c r="C80" i="5"/>
  <c r="H79" i="5"/>
  <c r="C79" i="5"/>
  <c r="L78" i="5"/>
  <c r="K78" i="5"/>
  <c r="J78" i="5"/>
  <c r="I78" i="5"/>
  <c r="H78" i="5"/>
  <c r="G78" i="5"/>
  <c r="F78" i="5"/>
  <c r="E78" i="5"/>
  <c r="D78" i="5"/>
  <c r="C78" i="5" s="1"/>
  <c r="H77" i="5"/>
  <c r="C77" i="5"/>
  <c r="H76" i="5"/>
  <c r="C76" i="5"/>
  <c r="L75" i="5"/>
  <c r="K75" i="5"/>
  <c r="J75" i="5"/>
  <c r="I75" i="5"/>
  <c r="H75" i="5"/>
  <c r="G75" i="5"/>
  <c r="F75" i="5"/>
  <c r="E75" i="5"/>
  <c r="D75" i="5"/>
  <c r="C75" i="5" s="1"/>
  <c r="L74" i="5"/>
  <c r="K74" i="5"/>
  <c r="J74" i="5"/>
  <c r="I74" i="5"/>
  <c r="H74" i="5"/>
  <c r="G74" i="5"/>
  <c r="F74" i="5"/>
  <c r="E74" i="5"/>
  <c r="D74" i="5"/>
  <c r="C74" i="5" s="1"/>
  <c r="L73" i="5"/>
  <c r="K73" i="5"/>
  <c r="J73" i="5"/>
  <c r="I73" i="5"/>
  <c r="H73" i="5"/>
  <c r="G73" i="5"/>
  <c r="F73" i="5"/>
  <c r="E73" i="5"/>
  <c r="D73" i="5"/>
  <c r="C73" i="5" s="1"/>
  <c r="H72" i="5"/>
  <c r="C72" i="5"/>
  <c r="H71" i="5"/>
  <c r="C71" i="5"/>
  <c r="H70" i="5"/>
  <c r="C70" i="5"/>
  <c r="H69" i="5"/>
  <c r="C69" i="5"/>
  <c r="L68" i="5"/>
  <c r="K68" i="5"/>
  <c r="J68" i="5"/>
  <c r="I68" i="5"/>
  <c r="H68" i="5"/>
  <c r="G68" i="5"/>
  <c r="F68" i="5"/>
  <c r="E68" i="5"/>
  <c r="D68" i="5"/>
  <c r="C68" i="5" s="1"/>
  <c r="H67" i="5"/>
  <c r="C67" i="5"/>
  <c r="L66" i="5"/>
  <c r="K66" i="5"/>
  <c r="J66" i="5"/>
  <c r="I66" i="5"/>
  <c r="H66" i="5"/>
  <c r="G66" i="5"/>
  <c r="F66" i="5"/>
  <c r="E66" i="5"/>
  <c r="D66" i="5"/>
  <c r="C66" i="5" s="1"/>
  <c r="H65" i="5"/>
  <c r="C65" i="5"/>
  <c r="H64" i="5"/>
  <c r="C64" i="5"/>
  <c r="H63" i="5"/>
  <c r="C63" i="5"/>
  <c r="H62" i="5"/>
  <c r="C62" i="5"/>
  <c r="H61" i="5"/>
  <c r="C61" i="5"/>
  <c r="H60" i="5"/>
  <c r="C60" i="5"/>
  <c r="H59" i="5"/>
  <c r="C59" i="5"/>
  <c r="H58" i="5"/>
  <c r="C58" i="5"/>
  <c r="L57" i="5"/>
  <c r="K57" i="5"/>
  <c r="J57" i="5"/>
  <c r="I57" i="5"/>
  <c r="H57" i="5"/>
  <c r="G57" i="5"/>
  <c r="F57" i="5"/>
  <c r="E57" i="5"/>
  <c r="D57" i="5"/>
  <c r="C57" i="5" s="1"/>
  <c r="H56" i="5"/>
  <c r="C56" i="5"/>
  <c r="H55" i="5"/>
  <c r="C55" i="5"/>
  <c r="L54" i="5"/>
  <c r="K54" i="5"/>
  <c r="J54" i="5"/>
  <c r="I54" i="5"/>
  <c r="H54" i="5"/>
  <c r="G54" i="5"/>
  <c r="F54" i="5"/>
  <c r="E54" i="5"/>
  <c r="D54" i="5"/>
  <c r="C54" i="5" s="1"/>
  <c r="L53" i="5"/>
  <c r="K53" i="5"/>
  <c r="J53" i="5"/>
  <c r="I53" i="5"/>
  <c r="H53" i="5"/>
  <c r="G53" i="5"/>
  <c r="F53" i="5"/>
  <c r="E53" i="5"/>
  <c r="D53" i="5"/>
  <c r="C53" i="5" s="1"/>
  <c r="L52" i="5"/>
  <c r="K52" i="5"/>
  <c r="J52" i="5"/>
  <c r="I52" i="5"/>
  <c r="H52" i="5"/>
  <c r="G52" i="5"/>
  <c r="F52" i="5"/>
  <c r="E52" i="5"/>
  <c r="D52" i="5"/>
  <c r="C52" i="5" s="1"/>
  <c r="L51" i="5"/>
  <c r="K51" i="5"/>
  <c r="J51" i="5"/>
  <c r="I51" i="5"/>
  <c r="H51" i="5"/>
  <c r="G51" i="5"/>
  <c r="F51" i="5"/>
  <c r="E51" i="5"/>
  <c r="D51" i="5"/>
  <c r="C51" i="5" s="1"/>
  <c r="H46" i="5"/>
  <c r="C46" i="5"/>
  <c r="H45" i="5"/>
  <c r="C45" i="5"/>
  <c r="L44" i="5"/>
  <c r="G44" i="5"/>
  <c r="H43" i="5"/>
  <c r="C43" i="5"/>
  <c r="I42" i="5"/>
  <c r="H42" i="5" s="1"/>
  <c r="D42" i="5"/>
  <c r="C42" i="5" s="1"/>
  <c r="H41" i="5"/>
  <c r="C41" i="5"/>
  <c r="H40" i="5"/>
  <c r="C40" i="5"/>
  <c r="H39" i="5"/>
  <c r="C39" i="5"/>
  <c r="H38" i="5"/>
  <c r="C38" i="5"/>
  <c r="K37" i="5"/>
  <c r="H37" i="5" s="1"/>
  <c r="F37" i="5"/>
  <c r="C37" i="5" s="1"/>
  <c r="H36" i="5"/>
  <c r="C36" i="5"/>
  <c r="H35" i="5"/>
  <c r="C35" i="5"/>
  <c r="K34" i="5"/>
  <c r="H34" i="5" s="1"/>
  <c r="F34" i="5"/>
  <c r="C34" i="5" s="1"/>
  <c r="H33" i="5"/>
  <c r="C33" i="5"/>
  <c r="K32" i="5"/>
  <c r="H32" i="5" s="1"/>
  <c r="F32" i="5"/>
  <c r="C32" i="5" s="1"/>
  <c r="H31" i="5"/>
  <c r="C31" i="5"/>
  <c r="H30" i="5"/>
  <c r="C30" i="5"/>
  <c r="H29" i="5"/>
  <c r="C29" i="5"/>
  <c r="K28" i="5"/>
  <c r="H28" i="5" s="1"/>
  <c r="F28" i="5"/>
  <c r="C28" i="5" s="1"/>
  <c r="K27" i="5"/>
  <c r="F27" i="5"/>
  <c r="H26" i="5"/>
  <c r="C26" i="5"/>
  <c r="C25" i="5"/>
  <c r="H24" i="5"/>
  <c r="C24" i="5"/>
  <c r="H23" i="5"/>
  <c r="C23" i="5"/>
  <c r="L22" i="5"/>
  <c r="L303" i="5" s="1"/>
  <c r="L302" i="5" s="1"/>
  <c r="K22" i="5"/>
  <c r="K303" i="5" s="1"/>
  <c r="K302" i="5" s="1"/>
  <c r="J22" i="5"/>
  <c r="J303" i="5" s="1"/>
  <c r="J302" i="5" s="1"/>
  <c r="I22" i="5"/>
  <c r="I303" i="5" s="1"/>
  <c r="I302" i="5" s="1"/>
  <c r="H22" i="5"/>
  <c r="G22" i="5"/>
  <c r="G303" i="5" s="1"/>
  <c r="G302" i="5" s="1"/>
  <c r="F22" i="5"/>
  <c r="F303" i="5" s="1"/>
  <c r="F302" i="5" s="1"/>
  <c r="E22" i="5"/>
  <c r="E303" i="5" s="1"/>
  <c r="E302" i="5" s="1"/>
  <c r="D22" i="5"/>
  <c r="D303" i="5" s="1"/>
  <c r="D302" i="5" s="1"/>
  <c r="L21" i="5"/>
  <c r="K21" i="5"/>
  <c r="G21" i="5"/>
  <c r="F21" i="5"/>
  <c r="E21" i="5"/>
  <c r="D21" i="5"/>
  <c r="C21" i="5" s="1"/>
  <c r="H315" i="4"/>
  <c r="C315" i="4"/>
  <c r="H313" i="4"/>
  <c r="C313" i="4"/>
  <c r="H311" i="4"/>
  <c r="C311" i="4"/>
  <c r="H310" i="4"/>
  <c r="C310" i="4"/>
  <c r="H309" i="4"/>
  <c r="C309" i="4"/>
  <c r="H308" i="4"/>
  <c r="C308" i="4"/>
  <c r="H307" i="4"/>
  <c r="C307" i="4"/>
  <c r="H306" i="4"/>
  <c r="C306" i="4"/>
  <c r="L305" i="4"/>
  <c r="K305" i="4"/>
  <c r="J305" i="4"/>
  <c r="I305" i="4"/>
  <c r="H305" i="4"/>
  <c r="G305" i="4"/>
  <c r="F305" i="4"/>
  <c r="E305" i="4"/>
  <c r="D305" i="4"/>
  <c r="C305" i="4"/>
  <c r="H297" i="4"/>
  <c r="C297" i="4"/>
  <c r="H296" i="4"/>
  <c r="C296" i="4"/>
  <c r="L295" i="4"/>
  <c r="L298" i="4" s="1"/>
  <c r="K295" i="4"/>
  <c r="K298" i="4" s="1"/>
  <c r="J295" i="4"/>
  <c r="J298" i="4" s="1"/>
  <c r="I295" i="4"/>
  <c r="H295" i="4"/>
  <c r="G295" i="4"/>
  <c r="G298" i="4" s="1"/>
  <c r="F295" i="4"/>
  <c r="F298" i="4" s="1"/>
  <c r="E295" i="4"/>
  <c r="E298" i="4" s="1"/>
  <c r="D295" i="4"/>
  <c r="C295" i="4" s="1"/>
  <c r="H294" i="4"/>
  <c r="C294" i="4"/>
  <c r="H293" i="4"/>
  <c r="C293" i="4"/>
  <c r="H292" i="4"/>
  <c r="C292" i="4"/>
  <c r="H291" i="4"/>
  <c r="C291" i="4"/>
  <c r="L290" i="4"/>
  <c r="K290" i="4"/>
  <c r="J290" i="4"/>
  <c r="I290" i="4"/>
  <c r="H290" i="4"/>
  <c r="G290" i="4"/>
  <c r="F290" i="4"/>
  <c r="E290" i="4"/>
  <c r="D290" i="4"/>
  <c r="C290" i="4" s="1"/>
  <c r="H289" i="4"/>
  <c r="C289" i="4"/>
  <c r="H288" i="4"/>
  <c r="C288" i="4"/>
  <c r="H287" i="4"/>
  <c r="C287" i="4"/>
  <c r="L286" i="4"/>
  <c r="K286" i="4"/>
  <c r="J286" i="4"/>
  <c r="I286" i="4"/>
  <c r="H286" i="4"/>
  <c r="G286" i="4"/>
  <c r="F286" i="4"/>
  <c r="E286" i="4"/>
  <c r="D286" i="4"/>
  <c r="C286" i="4" s="1"/>
  <c r="H285" i="4"/>
  <c r="C285" i="4"/>
  <c r="L284" i="4"/>
  <c r="K284" i="4"/>
  <c r="J284" i="4"/>
  <c r="I284" i="4"/>
  <c r="H284" i="4"/>
  <c r="G284" i="4"/>
  <c r="F284" i="4"/>
  <c r="E284" i="4"/>
  <c r="D284" i="4"/>
  <c r="C284" i="4" s="1"/>
  <c r="L283" i="4"/>
  <c r="K283" i="4"/>
  <c r="J283" i="4"/>
  <c r="I283" i="4"/>
  <c r="H283" i="4"/>
  <c r="G283" i="4"/>
  <c r="F283" i="4"/>
  <c r="E283" i="4"/>
  <c r="D283" i="4"/>
  <c r="C283" i="4" s="1"/>
  <c r="H282" i="4"/>
  <c r="C282" i="4"/>
  <c r="H281" i="4"/>
  <c r="C281" i="4"/>
  <c r="H280" i="4"/>
  <c r="C280" i="4"/>
  <c r="L279" i="4"/>
  <c r="K279" i="4"/>
  <c r="J279" i="4"/>
  <c r="I279" i="4"/>
  <c r="H279" i="4"/>
  <c r="G279" i="4"/>
  <c r="F279" i="4"/>
  <c r="E279" i="4"/>
  <c r="D279" i="4"/>
  <c r="C279" i="4" s="1"/>
  <c r="H278" i="4"/>
  <c r="C278" i="4"/>
  <c r="H277" i="4"/>
  <c r="C277" i="4"/>
  <c r="H276" i="4"/>
  <c r="C276" i="4"/>
  <c r="L275" i="4"/>
  <c r="K275" i="4"/>
  <c r="J275" i="4"/>
  <c r="I275" i="4"/>
  <c r="H275" i="4"/>
  <c r="G275" i="4"/>
  <c r="F275" i="4"/>
  <c r="E275" i="4"/>
  <c r="D275" i="4"/>
  <c r="C275" i="4" s="1"/>
  <c r="L274" i="4"/>
  <c r="K274" i="4"/>
  <c r="J274" i="4"/>
  <c r="I274" i="4"/>
  <c r="H274" i="4"/>
  <c r="G274" i="4"/>
  <c r="F274" i="4"/>
  <c r="E274" i="4"/>
  <c r="D274" i="4"/>
  <c r="C274" i="4" s="1"/>
  <c r="H273" i="4"/>
  <c r="C273" i="4"/>
  <c r="H272" i="4"/>
  <c r="C272" i="4"/>
  <c r="H271" i="4"/>
  <c r="C271" i="4"/>
  <c r="L270" i="4"/>
  <c r="K270" i="4"/>
  <c r="J270" i="4"/>
  <c r="I270" i="4"/>
  <c r="H270" i="4"/>
  <c r="G270" i="4"/>
  <c r="F270" i="4"/>
  <c r="E270" i="4"/>
  <c r="D270" i="4"/>
  <c r="C270" i="4" s="1"/>
  <c r="H269" i="4"/>
  <c r="C269" i="4"/>
  <c r="H268" i="4"/>
  <c r="C268" i="4"/>
  <c r="L267" i="4"/>
  <c r="K267" i="4"/>
  <c r="J267" i="4"/>
  <c r="I267" i="4"/>
  <c r="H267" i="4"/>
  <c r="G267" i="4"/>
  <c r="F267" i="4"/>
  <c r="E267" i="4"/>
  <c r="D267" i="4"/>
  <c r="C267" i="4" s="1"/>
  <c r="L266" i="4"/>
  <c r="K266" i="4"/>
  <c r="J266" i="4"/>
  <c r="I266" i="4"/>
  <c r="H266" i="4"/>
  <c r="G266" i="4"/>
  <c r="F266" i="4"/>
  <c r="E266" i="4"/>
  <c r="D266" i="4"/>
  <c r="C266" i="4" s="1"/>
  <c r="H265" i="4"/>
  <c r="C265" i="4"/>
  <c r="H264" i="4"/>
  <c r="C264" i="4"/>
  <c r="H263" i="4"/>
  <c r="C263" i="4"/>
  <c r="L262" i="4"/>
  <c r="K262" i="4"/>
  <c r="J262" i="4"/>
  <c r="I262" i="4"/>
  <c r="H262" i="4"/>
  <c r="G262" i="4"/>
  <c r="F262" i="4"/>
  <c r="E262" i="4"/>
  <c r="D262" i="4"/>
  <c r="C262" i="4" s="1"/>
  <c r="H261" i="4"/>
  <c r="C261" i="4"/>
  <c r="H260" i="4"/>
  <c r="C260" i="4"/>
  <c r="H259" i="4"/>
  <c r="C259" i="4"/>
  <c r="L258" i="4"/>
  <c r="K258" i="4"/>
  <c r="J258" i="4"/>
  <c r="I258" i="4"/>
  <c r="H258" i="4"/>
  <c r="G258" i="4"/>
  <c r="F258" i="4"/>
  <c r="E258" i="4"/>
  <c r="D258" i="4"/>
  <c r="C258" i="4" s="1"/>
  <c r="L257" i="4"/>
  <c r="K257" i="4"/>
  <c r="J257" i="4"/>
  <c r="I257" i="4"/>
  <c r="H257" i="4"/>
  <c r="G257" i="4"/>
  <c r="F257" i="4"/>
  <c r="E257" i="4"/>
  <c r="D257" i="4"/>
  <c r="C257" i="4" s="1"/>
  <c r="H256" i="4"/>
  <c r="C256" i="4"/>
  <c r="H255" i="4"/>
  <c r="C255" i="4"/>
  <c r="H254" i="4"/>
  <c r="C254" i="4"/>
  <c r="H253" i="4"/>
  <c r="C253" i="4"/>
  <c r="H252" i="4"/>
  <c r="C252" i="4"/>
  <c r="L251" i="4"/>
  <c r="K251" i="4"/>
  <c r="J251" i="4"/>
  <c r="I251" i="4"/>
  <c r="H251" i="4"/>
  <c r="G251" i="4"/>
  <c r="F251" i="4"/>
  <c r="E251" i="4"/>
  <c r="D251" i="4"/>
  <c r="C251" i="4" s="1"/>
  <c r="L250" i="4"/>
  <c r="K250" i="4"/>
  <c r="J250" i="4"/>
  <c r="I250" i="4"/>
  <c r="H250" i="4"/>
  <c r="G250" i="4"/>
  <c r="F250" i="4"/>
  <c r="E250" i="4"/>
  <c r="D250" i="4"/>
  <c r="C250" i="4" s="1"/>
  <c r="H249" i="4"/>
  <c r="C249" i="4"/>
  <c r="H248" i="4"/>
  <c r="C248" i="4"/>
  <c r="H247" i="4"/>
  <c r="C247" i="4"/>
  <c r="H246" i="4"/>
  <c r="C246" i="4"/>
  <c r="L245" i="4"/>
  <c r="K245" i="4"/>
  <c r="J245" i="4"/>
  <c r="I245" i="4"/>
  <c r="H245" i="4"/>
  <c r="G245" i="4"/>
  <c r="F245" i="4"/>
  <c r="E245" i="4"/>
  <c r="D245" i="4"/>
  <c r="C245" i="4" s="1"/>
  <c r="H244" i="4"/>
  <c r="C244" i="4"/>
  <c r="H243" i="4"/>
  <c r="C243" i="4"/>
  <c r="H242" i="4"/>
  <c r="C242" i="4"/>
  <c r="H241" i="4"/>
  <c r="C241" i="4"/>
  <c r="H240" i="4"/>
  <c r="C240" i="4"/>
  <c r="H239" i="4"/>
  <c r="C239" i="4"/>
  <c r="H238" i="4"/>
  <c r="C238" i="4"/>
  <c r="L237" i="4"/>
  <c r="K237" i="4"/>
  <c r="J237" i="4"/>
  <c r="I237" i="4"/>
  <c r="H237" i="4"/>
  <c r="G237" i="4"/>
  <c r="F237" i="4"/>
  <c r="E237" i="4"/>
  <c r="D237" i="4"/>
  <c r="C237" i="4" s="1"/>
  <c r="H236" i="4"/>
  <c r="C236" i="4"/>
  <c r="H235" i="4"/>
  <c r="C235" i="4"/>
  <c r="L234" i="4"/>
  <c r="K234" i="4"/>
  <c r="J234" i="4"/>
  <c r="I234" i="4"/>
  <c r="H234" i="4"/>
  <c r="G234" i="4"/>
  <c r="F234" i="4"/>
  <c r="E234" i="4"/>
  <c r="D234" i="4"/>
  <c r="C234" i="4" s="1"/>
  <c r="H233" i="4"/>
  <c r="C233" i="4"/>
  <c r="L232" i="4"/>
  <c r="K232" i="4"/>
  <c r="J232" i="4"/>
  <c r="I232" i="4"/>
  <c r="H232" i="4"/>
  <c r="G232" i="4"/>
  <c r="F232" i="4"/>
  <c r="E232" i="4"/>
  <c r="D232" i="4"/>
  <c r="C232" i="4" s="1"/>
  <c r="L231" i="4"/>
  <c r="K231" i="4"/>
  <c r="J231" i="4"/>
  <c r="I231" i="4"/>
  <c r="H231" i="4"/>
  <c r="G231" i="4"/>
  <c r="F231" i="4"/>
  <c r="E231" i="4"/>
  <c r="D231" i="4"/>
  <c r="C231" i="4" s="1"/>
  <c r="H230" i="4"/>
  <c r="C230" i="4"/>
  <c r="L229" i="4"/>
  <c r="K229" i="4"/>
  <c r="J229" i="4"/>
  <c r="I229" i="4"/>
  <c r="H229" i="4"/>
  <c r="G229" i="4"/>
  <c r="F229" i="4"/>
  <c r="E229" i="4"/>
  <c r="D229" i="4"/>
  <c r="C229" i="4" s="1"/>
  <c r="H228" i="4"/>
  <c r="C228" i="4"/>
  <c r="L227" i="4"/>
  <c r="K227" i="4"/>
  <c r="J227" i="4"/>
  <c r="I227" i="4"/>
  <c r="H227" i="4"/>
  <c r="G227" i="4"/>
  <c r="F227" i="4"/>
  <c r="E227" i="4"/>
  <c r="D227" i="4"/>
  <c r="C227" i="4" s="1"/>
  <c r="H226" i="4"/>
  <c r="C226" i="4"/>
  <c r="H225" i="4"/>
  <c r="C225" i="4"/>
  <c r="L224" i="4"/>
  <c r="K224" i="4"/>
  <c r="J224" i="4"/>
  <c r="I224" i="4"/>
  <c r="H224" i="4"/>
  <c r="G224" i="4"/>
  <c r="F224" i="4"/>
  <c r="E224" i="4"/>
  <c r="D224" i="4"/>
  <c r="C224" i="4" s="1"/>
  <c r="H223" i="4"/>
  <c r="D223" i="4"/>
  <c r="C223" i="4" s="1"/>
  <c r="H222" i="4"/>
  <c r="C222" i="4"/>
  <c r="H221" i="4"/>
  <c r="C221" i="4"/>
  <c r="H220" i="4"/>
  <c r="C220" i="4"/>
  <c r="H219" i="4"/>
  <c r="C219" i="4"/>
  <c r="H218" i="4"/>
  <c r="C218" i="4"/>
  <c r="H217" i="4"/>
  <c r="C217" i="4"/>
  <c r="H216" i="4"/>
  <c r="C216" i="4"/>
  <c r="H215" i="4"/>
  <c r="C215" i="4"/>
  <c r="H214" i="4"/>
  <c r="C214" i="4"/>
  <c r="L213" i="4"/>
  <c r="K213" i="4"/>
  <c r="J213" i="4"/>
  <c r="I213" i="4"/>
  <c r="H213" i="4" s="1"/>
  <c r="G213" i="4"/>
  <c r="F213" i="4"/>
  <c r="E213" i="4"/>
  <c r="D213" i="4"/>
  <c r="C213" i="4"/>
  <c r="H212" i="4"/>
  <c r="C212" i="4"/>
  <c r="H211" i="4"/>
  <c r="C211" i="4"/>
  <c r="H210" i="4"/>
  <c r="C210" i="4"/>
  <c r="H209" i="4"/>
  <c r="C209" i="4"/>
  <c r="H208" i="4"/>
  <c r="C208" i="4"/>
  <c r="H207" i="4"/>
  <c r="C207" i="4"/>
  <c r="H206" i="4"/>
  <c r="C206" i="4"/>
  <c r="H205" i="4"/>
  <c r="C205" i="4"/>
  <c r="H204" i="4"/>
  <c r="C204" i="4"/>
  <c r="H203" i="4"/>
  <c r="C203" i="4"/>
  <c r="L202" i="4"/>
  <c r="K202" i="4"/>
  <c r="J202" i="4"/>
  <c r="I202" i="4"/>
  <c r="H202" i="4" s="1"/>
  <c r="G202" i="4"/>
  <c r="F202" i="4"/>
  <c r="E202" i="4"/>
  <c r="D202" i="4"/>
  <c r="C202" i="4"/>
  <c r="L201" i="4"/>
  <c r="K201" i="4"/>
  <c r="J201" i="4"/>
  <c r="G201" i="4"/>
  <c r="F201" i="4"/>
  <c r="E201" i="4"/>
  <c r="D201" i="4"/>
  <c r="C201" i="4"/>
  <c r="H200" i="4"/>
  <c r="C200" i="4"/>
  <c r="H199" i="4"/>
  <c r="C199" i="4"/>
  <c r="H198" i="4"/>
  <c r="C198" i="4"/>
  <c r="H197" i="4"/>
  <c r="C197" i="4"/>
  <c r="H196" i="4"/>
  <c r="C196" i="4"/>
  <c r="L195" i="4"/>
  <c r="K195" i="4"/>
  <c r="J195" i="4"/>
  <c r="I195" i="4"/>
  <c r="H195" i="4" s="1"/>
  <c r="G195" i="4"/>
  <c r="F195" i="4"/>
  <c r="E195" i="4"/>
  <c r="D195" i="4"/>
  <c r="C195" i="4"/>
  <c r="H194" i="4"/>
  <c r="C194" i="4"/>
  <c r="L193" i="4"/>
  <c r="K193" i="4"/>
  <c r="J193" i="4"/>
  <c r="I193" i="4"/>
  <c r="H193" i="4" s="1"/>
  <c r="G193" i="4"/>
  <c r="F193" i="4"/>
  <c r="E193" i="4"/>
  <c r="D193" i="4"/>
  <c r="C193" i="4"/>
  <c r="L192" i="4"/>
  <c r="K192" i="4"/>
  <c r="J192" i="4"/>
  <c r="G192" i="4"/>
  <c r="F192" i="4"/>
  <c r="E192" i="4"/>
  <c r="D192" i="4"/>
  <c r="C192" i="4"/>
  <c r="L191" i="4"/>
  <c r="K191" i="4"/>
  <c r="J191" i="4"/>
  <c r="G191" i="4"/>
  <c r="F191" i="4"/>
  <c r="E191" i="4"/>
  <c r="D191" i="4"/>
  <c r="C191" i="4"/>
  <c r="H190" i="4"/>
  <c r="C190" i="4"/>
  <c r="L189" i="4"/>
  <c r="K189" i="4"/>
  <c r="J189" i="4"/>
  <c r="I189" i="4"/>
  <c r="H189" i="4" s="1"/>
  <c r="G189" i="4"/>
  <c r="F189" i="4"/>
  <c r="E189" i="4"/>
  <c r="D189" i="4"/>
  <c r="C189" i="4"/>
  <c r="L188" i="4"/>
  <c r="K188" i="4"/>
  <c r="J188" i="4"/>
  <c r="I188" i="4"/>
  <c r="H188" i="4" s="1"/>
  <c r="G188" i="4"/>
  <c r="F188" i="4"/>
  <c r="E188" i="4"/>
  <c r="D188" i="4"/>
  <c r="C188" i="4"/>
  <c r="H187" i="4"/>
  <c r="C187" i="4"/>
  <c r="H186" i="4"/>
  <c r="C186" i="4"/>
  <c r="L185" i="4"/>
  <c r="K185" i="4"/>
  <c r="J185" i="4"/>
  <c r="I185" i="4"/>
  <c r="H185" i="4" s="1"/>
  <c r="G185" i="4"/>
  <c r="F185" i="4"/>
  <c r="E185" i="4"/>
  <c r="D185" i="4"/>
  <c r="C185" i="4"/>
  <c r="L184" i="4"/>
  <c r="K184" i="4"/>
  <c r="J184" i="4"/>
  <c r="I184" i="4"/>
  <c r="H184" i="4" s="1"/>
  <c r="G184" i="4"/>
  <c r="F184" i="4"/>
  <c r="E184" i="4"/>
  <c r="D184" i="4"/>
  <c r="C184" i="4"/>
  <c r="H183" i="4"/>
  <c r="C183" i="4"/>
  <c r="H182" i="4"/>
  <c r="C182" i="4"/>
  <c r="L181" i="4"/>
  <c r="K181" i="4"/>
  <c r="J181" i="4"/>
  <c r="I181" i="4"/>
  <c r="H181" i="4" s="1"/>
  <c r="G181" i="4"/>
  <c r="F181" i="4"/>
  <c r="E181" i="4"/>
  <c r="D181" i="4"/>
  <c r="C181" i="4"/>
  <c r="H180" i="4"/>
  <c r="C180" i="4"/>
  <c r="H179" i="4"/>
  <c r="C179" i="4"/>
  <c r="H178" i="4"/>
  <c r="C178" i="4"/>
  <c r="H177" i="4"/>
  <c r="C177" i="4"/>
  <c r="L176" i="4"/>
  <c r="K176" i="4"/>
  <c r="J176" i="4"/>
  <c r="I176" i="4"/>
  <c r="H176" i="4" s="1"/>
  <c r="G176" i="4"/>
  <c r="F176" i="4"/>
  <c r="E176" i="4"/>
  <c r="D176" i="4"/>
  <c r="C176" i="4"/>
  <c r="H175" i="4"/>
  <c r="C175" i="4"/>
  <c r="H174" i="4"/>
  <c r="C174" i="4"/>
  <c r="H173" i="4"/>
  <c r="C173" i="4"/>
  <c r="L172" i="4"/>
  <c r="K172" i="4"/>
  <c r="J172" i="4"/>
  <c r="I172" i="4"/>
  <c r="H172" i="4" s="1"/>
  <c r="G172" i="4"/>
  <c r="F172" i="4"/>
  <c r="E172" i="4"/>
  <c r="D172" i="4"/>
  <c r="C172" i="4"/>
  <c r="L171" i="4"/>
  <c r="K171" i="4"/>
  <c r="J171" i="4"/>
  <c r="I171" i="4"/>
  <c r="H171" i="4" s="1"/>
  <c r="G171" i="4"/>
  <c r="F171" i="4"/>
  <c r="E171" i="4"/>
  <c r="D171" i="4"/>
  <c r="C171" i="4"/>
  <c r="L170" i="4"/>
  <c r="K170" i="4"/>
  <c r="J170" i="4"/>
  <c r="I170" i="4"/>
  <c r="H170" i="4" s="1"/>
  <c r="G170" i="4"/>
  <c r="F170" i="4"/>
  <c r="E170" i="4"/>
  <c r="D170" i="4"/>
  <c r="C170" i="4"/>
  <c r="H169" i="4"/>
  <c r="C169" i="4"/>
  <c r="H168" i="4"/>
  <c r="C168" i="4"/>
  <c r="H167" i="4"/>
  <c r="C167" i="4"/>
  <c r="H166" i="4"/>
  <c r="C166" i="4"/>
  <c r="H165" i="4"/>
  <c r="C165" i="4"/>
  <c r="H164" i="4"/>
  <c r="C164" i="4"/>
  <c r="L163" i="4"/>
  <c r="K163" i="4"/>
  <c r="J163" i="4"/>
  <c r="I163" i="4"/>
  <c r="H163" i="4" s="1"/>
  <c r="G163" i="4"/>
  <c r="F163" i="4"/>
  <c r="E163" i="4"/>
  <c r="D163" i="4"/>
  <c r="C163" i="4"/>
  <c r="L162" i="4"/>
  <c r="K162" i="4"/>
  <c r="J162" i="4"/>
  <c r="I162" i="4"/>
  <c r="H162" i="4" s="1"/>
  <c r="G162" i="4"/>
  <c r="F162" i="4"/>
  <c r="E162" i="4"/>
  <c r="D162" i="4"/>
  <c r="C162" i="4"/>
  <c r="H161" i="4"/>
  <c r="C161" i="4"/>
  <c r="H160" i="4"/>
  <c r="C160" i="4"/>
  <c r="H159" i="4"/>
  <c r="C159" i="4"/>
  <c r="H158" i="4"/>
  <c r="C158" i="4"/>
  <c r="L157" i="4"/>
  <c r="K157" i="4"/>
  <c r="J157" i="4"/>
  <c r="I157" i="4"/>
  <c r="H157" i="4" s="1"/>
  <c r="G157" i="4"/>
  <c r="F157" i="4"/>
  <c r="E157" i="4"/>
  <c r="D157" i="4"/>
  <c r="C157" i="4"/>
  <c r="H156" i="4"/>
  <c r="C156" i="4"/>
  <c r="H155" i="4"/>
  <c r="C155" i="4"/>
  <c r="H154" i="4"/>
  <c r="C154" i="4"/>
  <c r="H153" i="4"/>
  <c r="C153" i="4"/>
  <c r="H152" i="4"/>
  <c r="C152" i="4"/>
  <c r="H151" i="4"/>
  <c r="C151" i="4"/>
  <c r="H150" i="4"/>
  <c r="C150" i="4"/>
  <c r="H149" i="4"/>
  <c r="C149" i="4"/>
  <c r="L148" i="4"/>
  <c r="K148" i="4"/>
  <c r="J148" i="4"/>
  <c r="I148" i="4"/>
  <c r="H148" i="4" s="1"/>
  <c r="G148" i="4"/>
  <c r="F148" i="4"/>
  <c r="E148" i="4"/>
  <c r="D148" i="4"/>
  <c r="C148" i="4"/>
  <c r="H147" i="4"/>
  <c r="C147" i="4"/>
  <c r="H146" i="4"/>
  <c r="C146" i="4"/>
  <c r="H145" i="4"/>
  <c r="C145" i="4"/>
  <c r="H144" i="4"/>
  <c r="C144" i="4"/>
  <c r="H143" i="4"/>
  <c r="C143" i="4"/>
  <c r="H142" i="4"/>
  <c r="C142" i="4"/>
  <c r="L141" i="4"/>
  <c r="K141" i="4"/>
  <c r="J141" i="4"/>
  <c r="I141" i="4"/>
  <c r="H141" i="4" s="1"/>
  <c r="G141" i="4"/>
  <c r="F141" i="4"/>
  <c r="E141" i="4"/>
  <c r="D141" i="4"/>
  <c r="C141" i="4"/>
  <c r="H140" i="4"/>
  <c r="C140" i="4"/>
  <c r="H139" i="4"/>
  <c r="C139" i="4"/>
  <c r="L138" i="4"/>
  <c r="K138" i="4"/>
  <c r="J138" i="4"/>
  <c r="I138" i="4"/>
  <c r="H138" i="4" s="1"/>
  <c r="G138" i="4"/>
  <c r="F138" i="4"/>
  <c r="E138" i="4"/>
  <c r="D138" i="4"/>
  <c r="C138" i="4"/>
  <c r="H137" i="4"/>
  <c r="C137" i="4"/>
  <c r="H136" i="4"/>
  <c r="C136" i="4"/>
  <c r="H135" i="4"/>
  <c r="C135" i="4"/>
  <c r="H134" i="4"/>
  <c r="C134" i="4"/>
  <c r="L133" i="4"/>
  <c r="K133" i="4"/>
  <c r="J133" i="4"/>
  <c r="I133" i="4"/>
  <c r="H133" i="4" s="1"/>
  <c r="G133" i="4"/>
  <c r="F133" i="4"/>
  <c r="E133" i="4"/>
  <c r="D133" i="4"/>
  <c r="C133" i="4"/>
  <c r="H132" i="4"/>
  <c r="C132" i="4"/>
  <c r="H131" i="4"/>
  <c r="C131" i="4"/>
  <c r="H130" i="4"/>
  <c r="C130" i="4"/>
  <c r="L129" i="4"/>
  <c r="K129" i="4"/>
  <c r="J129" i="4"/>
  <c r="I129" i="4"/>
  <c r="H129" i="4" s="1"/>
  <c r="G129" i="4"/>
  <c r="F129" i="4"/>
  <c r="E129" i="4"/>
  <c r="D129" i="4"/>
  <c r="C129" i="4"/>
  <c r="L128" i="4"/>
  <c r="K128" i="4"/>
  <c r="J128" i="4"/>
  <c r="I128" i="4"/>
  <c r="H128" i="4" s="1"/>
  <c r="G128" i="4"/>
  <c r="F128" i="4"/>
  <c r="E128" i="4"/>
  <c r="D128" i="4"/>
  <c r="C128" i="4"/>
  <c r="H127" i="4"/>
  <c r="C127" i="4"/>
  <c r="L126" i="4"/>
  <c r="K126" i="4"/>
  <c r="J126" i="4"/>
  <c r="I126" i="4"/>
  <c r="H126" i="4"/>
  <c r="G126" i="4"/>
  <c r="F126" i="4"/>
  <c r="E126" i="4"/>
  <c r="D126" i="4"/>
  <c r="C126" i="4"/>
  <c r="H125" i="4"/>
  <c r="C125" i="4"/>
  <c r="H124" i="4"/>
  <c r="C124" i="4"/>
  <c r="H123" i="4"/>
  <c r="C123" i="4"/>
  <c r="H122" i="4"/>
  <c r="C122" i="4"/>
  <c r="H121" i="4"/>
  <c r="C121" i="4"/>
  <c r="L120" i="4"/>
  <c r="K120" i="4"/>
  <c r="J120" i="4"/>
  <c r="I120" i="4"/>
  <c r="H120" i="4" s="1"/>
  <c r="G120" i="4"/>
  <c r="F120" i="4"/>
  <c r="E120" i="4"/>
  <c r="D120" i="4"/>
  <c r="C120" i="4"/>
  <c r="H119" i="4"/>
  <c r="C119" i="4"/>
  <c r="H118" i="4"/>
  <c r="C118" i="4"/>
  <c r="H117" i="4"/>
  <c r="C117" i="4"/>
  <c r="H116" i="4"/>
  <c r="C116" i="4"/>
  <c r="H115" i="4"/>
  <c r="C115" i="4"/>
  <c r="L114" i="4"/>
  <c r="K114" i="4"/>
  <c r="J114" i="4"/>
  <c r="I114" i="4"/>
  <c r="H114" i="4" s="1"/>
  <c r="G114" i="4"/>
  <c r="F114" i="4"/>
  <c r="E114" i="4"/>
  <c r="D114" i="4"/>
  <c r="C114" i="4"/>
  <c r="H113" i="4"/>
  <c r="C113" i="4"/>
  <c r="H112" i="4"/>
  <c r="C112" i="4"/>
  <c r="H111" i="4"/>
  <c r="C111" i="4"/>
  <c r="L110" i="4"/>
  <c r="K110" i="4"/>
  <c r="J110" i="4"/>
  <c r="I110" i="4"/>
  <c r="H110" i="4" s="1"/>
  <c r="G110" i="4"/>
  <c r="F110" i="4"/>
  <c r="E110" i="4"/>
  <c r="D110" i="4"/>
  <c r="C110" i="4"/>
  <c r="H109" i="4"/>
  <c r="C109" i="4"/>
  <c r="H108" i="4"/>
  <c r="C108" i="4"/>
  <c r="H107" i="4"/>
  <c r="C107" i="4"/>
  <c r="H106" i="4"/>
  <c r="C106" i="4"/>
  <c r="H105" i="4"/>
  <c r="C105" i="4"/>
  <c r="H104" i="4"/>
  <c r="C104" i="4"/>
  <c r="H103" i="4"/>
  <c r="C103" i="4"/>
  <c r="H102" i="4"/>
  <c r="C102" i="4"/>
  <c r="L101" i="4"/>
  <c r="K101" i="4"/>
  <c r="J101" i="4"/>
  <c r="I101" i="4"/>
  <c r="H101" i="4" s="1"/>
  <c r="G101" i="4"/>
  <c r="F101" i="4"/>
  <c r="E101" i="4"/>
  <c r="D101" i="4"/>
  <c r="C101" i="4"/>
  <c r="H100" i="4"/>
  <c r="C100" i="4"/>
  <c r="H99" i="4"/>
  <c r="C99" i="4"/>
  <c r="H98" i="4"/>
  <c r="C98" i="4"/>
  <c r="H97" i="4"/>
  <c r="C97" i="4"/>
  <c r="H96" i="4"/>
  <c r="C96" i="4"/>
  <c r="H95" i="4"/>
  <c r="C95" i="4"/>
  <c r="H94" i="4"/>
  <c r="C94" i="4"/>
  <c r="L93" i="4"/>
  <c r="K93" i="4"/>
  <c r="J93" i="4"/>
  <c r="I93" i="4"/>
  <c r="H93" i="4" s="1"/>
  <c r="G93" i="4"/>
  <c r="F93" i="4"/>
  <c r="E93" i="4"/>
  <c r="D93" i="4"/>
  <c r="C93" i="4"/>
  <c r="H92" i="4"/>
  <c r="C92" i="4"/>
  <c r="H91" i="4"/>
  <c r="C91" i="4"/>
  <c r="H90" i="4"/>
  <c r="C90" i="4"/>
  <c r="H89" i="4"/>
  <c r="C89" i="4"/>
  <c r="H88" i="4"/>
  <c r="C88" i="4"/>
  <c r="L87" i="4"/>
  <c r="K87" i="4"/>
  <c r="J87" i="4"/>
  <c r="I87" i="4"/>
  <c r="H87" i="4" s="1"/>
  <c r="G87" i="4"/>
  <c r="F87" i="4"/>
  <c r="E87" i="4"/>
  <c r="D87" i="4"/>
  <c r="C87" i="4"/>
  <c r="H86" i="4"/>
  <c r="C86" i="4"/>
  <c r="H85" i="4"/>
  <c r="C85" i="4"/>
  <c r="H84" i="4"/>
  <c r="C84" i="4"/>
  <c r="H83" i="4"/>
  <c r="C83" i="4"/>
  <c r="L82" i="4"/>
  <c r="K82" i="4"/>
  <c r="J82" i="4"/>
  <c r="I82" i="4"/>
  <c r="H82" i="4" s="1"/>
  <c r="G82" i="4"/>
  <c r="F82" i="4"/>
  <c r="E82" i="4"/>
  <c r="D82" i="4"/>
  <c r="C82" i="4"/>
  <c r="L81" i="4"/>
  <c r="K81" i="4"/>
  <c r="J81" i="4"/>
  <c r="I81" i="4"/>
  <c r="H81" i="4" s="1"/>
  <c r="G81" i="4"/>
  <c r="F81" i="4"/>
  <c r="E81" i="4"/>
  <c r="D81" i="4"/>
  <c r="C81" i="4"/>
  <c r="H80" i="4"/>
  <c r="C80" i="4"/>
  <c r="H79" i="4"/>
  <c r="C79" i="4"/>
  <c r="L78" i="4"/>
  <c r="K78" i="4"/>
  <c r="J78" i="4"/>
  <c r="I78" i="4"/>
  <c r="H78" i="4" s="1"/>
  <c r="G78" i="4"/>
  <c r="F78" i="4"/>
  <c r="E78" i="4"/>
  <c r="D78" i="4"/>
  <c r="C78" i="4"/>
  <c r="H77" i="4"/>
  <c r="C77" i="4"/>
  <c r="H76" i="4"/>
  <c r="C76" i="4"/>
  <c r="L75" i="4"/>
  <c r="K75" i="4"/>
  <c r="J75" i="4"/>
  <c r="I75" i="4"/>
  <c r="H75" i="4" s="1"/>
  <c r="G75" i="4"/>
  <c r="F75" i="4"/>
  <c r="E75" i="4"/>
  <c r="D75" i="4"/>
  <c r="C75" i="4"/>
  <c r="L74" i="4"/>
  <c r="K74" i="4"/>
  <c r="J74" i="4"/>
  <c r="I74" i="4"/>
  <c r="H74" i="4" s="1"/>
  <c r="G74" i="4"/>
  <c r="F74" i="4"/>
  <c r="E74" i="4"/>
  <c r="D74" i="4"/>
  <c r="C74" i="4"/>
  <c r="L73" i="4"/>
  <c r="K73" i="4"/>
  <c r="J73" i="4"/>
  <c r="I73" i="4"/>
  <c r="H73" i="4" s="1"/>
  <c r="G73" i="4"/>
  <c r="F73" i="4"/>
  <c r="E73" i="4"/>
  <c r="D73" i="4"/>
  <c r="C73" i="4"/>
  <c r="H72" i="4"/>
  <c r="C72" i="4"/>
  <c r="H71" i="4"/>
  <c r="C71" i="4"/>
  <c r="H70" i="4"/>
  <c r="C70" i="4"/>
  <c r="H69" i="4"/>
  <c r="C69" i="4"/>
  <c r="L68" i="4"/>
  <c r="K68" i="4"/>
  <c r="J68" i="4"/>
  <c r="I68" i="4"/>
  <c r="H68" i="4" s="1"/>
  <c r="G68" i="4"/>
  <c r="F68" i="4"/>
  <c r="E68" i="4"/>
  <c r="D68" i="4"/>
  <c r="C68" i="4"/>
  <c r="H67" i="4"/>
  <c r="C67" i="4"/>
  <c r="L66" i="4"/>
  <c r="K66" i="4"/>
  <c r="J66" i="4"/>
  <c r="I66" i="4"/>
  <c r="H66" i="4" s="1"/>
  <c r="G66" i="4"/>
  <c r="F66" i="4"/>
  <c r="E66" i="4"/>
  <c r="D66" i="4"/>
  <c r="C66" i="4"/>
  <c r="H65" i="4"/>
  <c r="C65" i="4"/>
  <c r="H64" i="4"/>
  <c r="C64" i="4"/>
  <c r="H63" i="4"/>
  <c r="C63" i="4"/>
  <c r="H62" i="4"/>
  <c r="C62" i="4"/>
  <c r="H61" i="4"/>
  <c r="C61" i="4"/>
  <c r="H60" i="4"/>
  <c r="C60" i="4"/>
  <c r="H59" i="4"/>
  <c r="C59" i="4"/>
  <c r="H58" i="4"/>
  <c r="C58" i="4"/>
  <c r="L57" i="4"/>
  <c r="K57" i="4"/>
  <c r="J57" i="4"/>
  <c r="I57" i="4"/>
  <c r="H57" i="4" s="1"/>
  <c r="G57" i="4"/>
  <c r="F57" i="4"/>
  <c r="E57" i="4"/>
  <c r="D57" i="4"/>
  <c r="C57" i="4"/>
  <c r="H56" i="4"/>
  <c r="C56" i="4"/>
  <c r="H55" i="4"/>
  <c r="C55" i="4"/>
  <c r="L54" i="4"/>
  <c r="K54" i="4"/>
  <c r="J54" i="4"/>
  <c r="I54" i="4"/>
  <c r="H54" i="4" s="1"/>
  <c r="G54" i="4"/>
  <c r="F54" i="4"/>
  <c r="E54" i="4"/>
  <c r="D54" i="4"/>
  <c r="C54" i="4"/>
  <c r="L53" i="4"/>
  <c r="K53" i="4"/>
  <c r="J53" i="4"/>
  <c r="I53" i="4"/>
  <c r="H53" i="4" s="1"/>
  <c r="G53" i="4"/>
  <c r="F53" i="4"/>
  <c r="E53" i="4"/>
  <c r="D53" i="4"/>
  <c r="C53" i="4"/>
  <c r="L52" i="4"/>
  <c r="K52" i="4"/>
  <c r="J52" i="4"/>
  <c r="I52" i="4"/>
  <c r="H52" i="4" s="1"/>
  <c r="G52" i="4"/>
  <c r="F52" i="4"/>
  <c r="E52" i="4"/>
  <c r="D52" i="4"/>
  <c r="C52" i="4"/>
  <c r="L51" i="4"/>
  <c r="K51" i="4"/>
  <c r="J51" i="4"/>
  <c r="I51" i="4"/>
  <c r="H51" i="4" s="1"/>
  <c r="G51" i="4"/>
  <c r="F51" i="4"/>
  <c r="E51" i="4"/>
  <c r="D51" i="4"/>
  <c r="C51" i="4"/>
  <c r="L50" i="4"/>
  <c r="K50" i="4"/>
  <c r="J50" i="4"/>
  <c r="J300" i="4" s="1"/>
  <c r="G50" i="4"/>
  <c r="F50" i="4"/>
  <c r="E50" i="4"/>
  <c r="E300" i="4" s="1"/>
  <c r="D50" i="4"/>
  <c r="D300" i="4" s="1"/>
  <c r="C300" i="4" s="1"/>
  <c r="C50" i="4"/>
  <c r="L49" i="4"/>
  <c r="K49" i="4"/>
  <c r="J49" i="4"/>
  <c r="G49" i="4"/>
  <c r="F49" i="4"/>
  <c r="E49" i="4"/>
  <c r="D49" i="4"/>
  <c r="C49" i="4"/>
  <c r="H46" i="4"/>
  <c r="C46" i="4"/>
  <c r="H45" i="4"/>
  <c r="C45" i="4"/>
  <c r="L44" i="4"/>
  <c r="L300" i="4" s="1"/>
  <c r="H44" i="4"/>
  <c r="G44" i="4"/>
  <c r="G300" i="4" s="1"/>
  <c r="C44" i="4"/>
  <c r="H43" i="4"/>
  <c r="C43" i="4"/>
  <c r="I42" i="4"/>
  <c r="H42" i="4"/>
  <c r="D42" i="4"/>
  <c r="C42" i="4"/>
  <c r="H41" i="4"/>
  <c r="C41" i="4"/>
  <c r="H40" i="4"/>
  <c r="C40" i="4"/>
  <c r="H39" i="4"/>
  <c r="C39" i="4"/>
  <c r="H38" i="4"/>
  <c r="C38" i="4"/>
  <c r="K37" i="4"/>
  <c r="H37" i="4"/>
  <c r="F37" i="4"/>
  <c r="C37" i="4"/>
  <c r="H36" i="4"/>
  <c r="C36" i="4"/>
  <c r="H35" i="4"/>
  <c r="C35" i="4"/>
  <c r="K34" i="4"/>
  <c r="H34" i="4"/>
  <c r="F34" i="4"/>
  <c r="C34" i="4"/>
  <c r="H33" i="4"/>
  <c r="C33" i="4"/>
  <c r="K32" i="4"/>
  <c r="H32" i="4"/>
  <c r="F32" i="4"/>
  <c r="C32" i="4"/>
  <c r="H31" i="4"/>
  <c r="C31" i="4"/>
  <c r="H30" i="4"/>
  <c r="C30" i="4"/>
  <c r="H29" i="4"/>
  <c r="C29" i="4"/>
  <c r="K28" i="4"/>
  <c r="H28" i="4"/>
  <c r="F28" i="4"/>
  <c r="C28" i="4"/>
  <c r="K27" i="4"/>
  <c r="K300" i="4" s="1"/>
  <c r="H27" i="4"/>
  <c r="F27" i="4"/>
  <c r="F300" i="4" s="1"/>
  <c r="C27" i="4"/>
  <c r="H26" i="4"/>
  <c r="C26" i="4"/>
  <c r="J25" i="4"/>
  <c r="C25" i="4"/>
  <c r="H24" i="4"/>
  <c r="C24" i="4"/>
  <c r="H23" i="4"/>
  <c r="C23" i="4"/>
  <c r="L22" i="4"/>
  <c r="L303" i="4" s="1"/>
  <c r="L302" i="4" s="1"/>
  <c r="K22" i="4"/>
  <c r="K303" i="4" s="1"/>
  <c r="K302" i="4" s="1"/>
  <c r="J22" i="4"/>
  <c r="J303" i="4" s="1"/>
  <c r="J302" i="4" s="1"/>
  <c r="I22" i="4"/>
  <c r="I303" i="4" s="1"/>
  <c r="I302" i="4" s="1"/>
  <c r="G22" i="4"/>
  <c r="G303" i="4" s="1"/>
  <c r="G302" i="4" s="1"/>
  <c r="F22" i="4"/>
  <c r="F303" i="4" s="1"/>
  <c r="F302" i="4" s="1"/>
  <c r="E22" i="4"/>
  <c r="E303" i="4" s="1"/>
  <c r="E302" i="4" s="1"/>
  <c r="D22" i="4"/>
  <c r="D303" i="4" s="1"/>
  <c r="D302" i="4" s="1"/>
  <c r="C22" i="4"/>
  <c r="C303" i="4" s="1"/>
  <c r="C302" i="4" s="1"/>
  <c r="L21" i="4"/>
  <c r="K21" i="4"/>
  <c r="J21" i="4"/>
  <c r="G21" i="4"/>
  <c r="F21" i="4"/>
  <c r="E21" i="4"/>
  <c r="C21" i="4" s="1"/>
  <c r="D21" i="4"/>
  <c r="I82" i="7" l="1"/>
  <c r="H82" i="7" s="1"/>
  <c r="I114" i="7"/>
  <c r="H114" i="7" s="1"/>
  <c r="I133" i="7"/>
  <c r="H133" i="7" s="1"/>
  <c r="I148" i="7"/>
  <c r="H148" i="7" s="1"/>
  <c r="I110" i="7"/>
  <c r="H110" i="7" s="1"/>
  <c r="I201" i="7"/>
  <c r="H201" i="7" s="1"/>
  <c r="I201" i="4"/>
  <c r="I201" i="6"/>
  <c r="I66" i="7"/>
  <c r="H66" i="7" s="1"/>
  <c r="I120" i="7"/>
  <c r="H120" i="7" s="1"/>
  <c r="I129" i="7"/>
  <c r="I141" i="7"/>
  <c r="H141" i="7" s="1"/>
  <c r="D192" i="7"/>
  <c r="I192" i="7"/>
  <c r="I262" i="7"/>
  <c r="C300" i="10"/>
  <c r="C298" i="10"/>
  <c r="H300" i="10"/>
  <c r="H298" i="10"/>
  <c r="C44" i="10"/>
  <c r="H44" i="10"/>
  <c r="C50" i="10"/>
  <c r="I303" i="10"/>
  <c r="I302" i="10" s="1"/>
  <c r="D300" i="9"/>
  <c r="C300" i="9" s="1"/>
  <c r="D298" i="9"/>
  <c r="F298" i="9"/>
  <c r="H298" i="9"/>
  <c r="K298" i="9"/>
  <c r="C22" i="9"/>
  <c r="C303" i="9" s="1"/>
  <c r="C302" i="9" s="1"/>
  <c r="C27" i="9"/>
  <c r="H27" i="9"/>
  <c r="C44" i="9"/>
  <c r="I300" i="9"/>
  <c r="H300" i="9" s="1"/>
  <c r="C298" i="9"/>
  <c r="E298" i="9"/>
  <c r="G298" i="9"/>
  <c r="J298" i="9"/>
  <c r="L298" i="9"/>
  <c r="I298" i="9"/>
  <c r="J49" i="5"/>
  <c r="J25" i="5" s="1"/>
  <c r="J21" i="5" s="1"/>
  <c r="C298" i="4"/>
  <c r="H192" i="5"/>
  <c r="H201" i="5"/>
  <c r="E192" i="5"/>
  <c r="E191" i="5" s="1"/>
  <c r="E50" i="5" s="1"/>
  <c r="C227" i="5"/>
  <c r="G191" i="5"/>
  <c r="G50" i="5" s="1"/>
  <c r="G49" i="5" s="1"/>
  <c r="D298" i="4"/>
  <c r="F300" i="5"/>
  <c r="K300" i="5"/>
  <c r="G300" i="5"/>
  <c r="L300" i="5"/>
  <c r="D201" i="5"/>
  <c r="I232" i="5"/>
  <c r="I250" i="5"/>
  <c r="H250" i="5" s="1"/>
  <c r="I257" i="5"/>
  <c r="H257" i="5" s="1"/>
  <c r="I267" i="5"/>
  <c r="E298" i="5"/>
  <c r="G298" i="5"/>
  <c r="J298" i="5"/>
  <c r="L298" i="5"/>
  <c r="H22" i="4"/>
  <c r="H303" i="4" s="1"/>
  <c r="H302" i="4" s="1"/>
  <c r="C22" i="5"/>
  <c r="C303" i="5" s="1"/>
  <c r="C302" i="5" s="1"/>
  <c r="C27" i="5"/>
  <c r="H27" i="5"/>
  <c r="C44" i="5"/>
  <c r="H44" i="5"/>
  <c r="F298" i="5"/>
  <c r="K298" i="5"/>
  <c r="E191" i="6"/>
  <c r="C231" i="6"/>
  <c r="H295" i="5"/>
  <c r="K300" i="6"/>
  <c r="G300" i="6"/>
  <c r="D300" i="6"/>
  <c r="J300" i="6"/>
  <c r="I232" i="6"/>
  <c r="C298" i="6"/>
  <c r="E298" i="6"/>
  <c r="G298" i="6"/>
  <c r="J298" i="6"/>
  <c r="L298" i="6"/>
  <c r="F298" i="7"/>
  <c r="J298" i="7"/>
  <c r="L298" i="7"/>
  <c r="K21" i="6"/>
  <c r="C22" i="6"/>
  <c r="C303" i="6" s="1"/>
  <c r="C302" i="6" s="1"/>
  <c r="C27" i="6"/>
  <c r="H27" i="6"/>
  <c r="C44" i="6"/>
  <c r="H44" i="6"/>
  <c r="I93" i="6"/>
  <c r="D298" i="6"/>
  <c r="F298" i="6"/>
  <c r="K298" i="6"/>
  <c r="J49" i="7"/>
  <c r="J25" i="7" s="1"/>
  <c r="J21" i="7" s="1"/>
  <c r="J300" i="7"/>
  <c r="H22" i="8"/>
  <c r="H303" i="8" s="1"/>
  <c r="H302" i="8" s="1"/>
  <c r="G300" i="8"/>
  <c r="D300" i="8"/>
  <c r="C300" i="8" s="1"/>
  <c r="H50" i="8"/>
  <c r="I300" i="8"/>
  <c r="H22" i="7"/>
  <c r="H303" i="7" s="1"/>
  <c r="H302" i="7" s="1"/>
  <c r="I93" i="7"/>
  <c r="D120" i="7"/>
  <c r="C120" i="7" s="1"/>
  <c r="J300" i="8"/>
  <c r="H298" i="8"/>
  <c r="C295" i="8"/>
  <c r="C298" i="8" s="1"/>
  <c r="H192" i="7" l="1"/>
  <c r="I52" i="7"/>
  <c r="H52" i="7" s="1"/>
  <c r="H262" i="7"/>
  <c r="I257" i="7"/>
  <c r="C192" i="7"/>
  <c r="D191" i="7"/>
  <c r="C191" i="7" s="1"/>
  <c r="H129" i="7"/>
  <c r="I128" i="7"/>
  <c r="H128" i="7" s="1"/>
  <c r="H201" i="6"/>
  <c r="I192" i="6"/>
  <c r="H192" i="6" s="1"/>
  <c r="H201" i="4"/>
  <c r="I192" i="4"/>
  <c r="C303" i="8"/>
  <c r="C302" i="8" s="1"/>
  <c r="H93" i="7"/>
  <c r="I81" i="7"/>
  <c r="C191" i="6"/>
  <c r="E50" i="6"/>
  <c r="H267" i="5"/>
  <c r="I266" i="5"/>
  <c r="C201" i="5"/>
  <c r="D192" i="5"/>
  <c r="D81" i="7"/>
  <c r="H300" i="8"/>
  <c r="I81" i="6"/>
  <c r="H93" i="6"/>
  <c r="H232" i="6"/>
  <c r="I231" i="6"/>
  <c r="H232" i="5"/>
  <c r="I231" i="5"/>
  <c r="H303" i="5"/>
  <c r="H302" i="5" s="1"/>
  <c r="E300" i="5"/>
  <c r="E49" i="5"/>
  <c r="J300" i="5"/>
  <c r="H192" i="4" l="1"/>
  <c r="H298" i="4" s="1"/>
  <c r="I191" i="4"/>
  <c r="I298" i="4"/>
  <c r="H257" i="7"/>
  <c r="I231" i="7"/>
  <c r="H231" i="6"/>
  <c r="I191" i="6"/>
  <c r="H191" i="6" s="1"/>
  <c r="C192" i="5"/>
  <c r="C298" i="5" s="1"/>
  <c r="D191" i="5"/>
  <c r="D298" i="5"/>
  <c r="H266" i="5"/>
  <c r="I298" i="5"/>
  <c r="E300" i="6"/>
  <c r="C300" i="6" s="1"/>
  <c r="E49" i="6"/>
  <c r="C49" i="6" s="1"/>
  <c r="C50" i="6"/>
  <c r="H231" i="5"/>
  <c r="I191" i="5"/>
  <c r="I73" i="6"/>
  <c r="H81" i="6"/>
  <c r="D73" i="7"/>
  <c r="C81" i="7"/>
  <c r="H81" i="7"/>
  <c r="I73" i="7"/>
  <c r="H191" i="4" l="1"/>
  <c r="I50" i="4"/>
  <c r="H231" i="7"/>
  <c r="I191" i="7"/>
  <c r="H191" i="7" s="1"/>
  <c r="D51" i="7"/>
  <c r="C73" i="7"/>
  <c r="C298" i="7" s="1"/>
  <c r="D298" i="7"/>
  <c r="I51" i="6"/>
  <c r="H73" i="6"/>
  <c r="H73" i="7"/>
  <c r="H298" i="7" s="1"/>
  <c r="I51" i="7"/>
  <c r="I298" i="7"/>
  <c r="I50" i="5"/>
  <c r="H191" i="5"/>
  <c r="H298" i="5"/>
  <c r="C191" i="5"/>
  <c r="D50" i="5"/>
  <c r="I298" i="6"/>
  <c r="H298" i="6"/>
  <c r="I49" i="4" l="1"/>
  <c r="H50" i="4"/>
  <c r="I50" i="6"/>
  <c r="H51" i="6"/>
  <c r="D300" i="5"/>
  <c r="C300" i="5" s="1"/>
  <c r="C50" i="5"/>
  <c r="D49" i="5"/>
  <c r="C49" i="5" s="1"/>
  <c r="I49" i="5"/>
  <c r="H50" i="5"/>
  <c r="H51" i="7"/>
  <c r="I50" i="7"/>
  <c r="D50" i="7"/>
  <c r="C51" i="7"/>
  <c r="H49" i="4" l="1"/>
  <c r="I25" i="4"/>
  <c r="D49" i="7"/>
  <c r="C49" i="7" s="1"/>
  <c r="D300" i="7"/>
  <c r="C300" i="7" s="1"/>
  <c r="C50" i="7"/>
  <c r="I25" i="5"/>
  <c r="H49" i="5"/>
  <c r="H50" i="7"/>
  <c r="I49" i="7"/>
  <c r="I49" i="6"/>
  <c r="H50" i="6"/>
  <c r="H25" i="4" l="1"/>
  <c r="I21" i="4"/>
  <c r="H21" i="4" s="1"/>
  <c r="I300" i="4"/>
  <c r="H300" i="4" s="1"/>
  <c r="I25" i="6"/>
  <c r="H49" i="6"/>
  <c r="H49" i="7"/>
  <c r="I25" i="7"/>
  <c r="I21" i="5"/>
  <c r="H21" i="5" s="1"/>
  <c r="H25" i="5"/>
  <c r="I300" i="5"/>
  <c r="H300" i="5" s="1"/>
  <c r="H25" i="7" l="1"/>
  <c r="I21" i="7"/>
  <c r="H21" i="7" s="1"/>
  <c r="I300" i="7"/>
  <c r="H300" i="7" s="1"/>
  <c r="I21" i="6"/>
  <c r="H21" i="6" s="1"/>
  <c r="H25" i="6"/>
  <c r="I300" i="6"/>
  <c r="H300" i="6" s="1"/>
</calcChain>
</file>

<file path=xl/sharedStrings.xml><?xml version="1.0" encoding="utf-8"?>
<sst xmlns="http://schemas.openxmlformats.org/spreadsheetml/2006/main" count="32742" uniqueCount="552">
  <si>
    <t>IEŅĒMUMU UN IZDEVUMU TĀME 2013.GADAM</t>
  </si>
  <si>
    <t>Budžeta finansēta institūcija</t>
  </si>
  <si>
    <t>Adrese</t>
  </si>
  <si>
    <t>Jomas iela 1/5, Jūrmala, LV-2015</t>
  </si>
  <si>
    <t>Funkcionālās klasifikācijas kods</t>
  </si>
  <si>
    <t>09.100</t>
  </si>
  <si>
    <t>Programma</t>
  </si>
  <si>
    <t>Pirmsskolas  izglītības iestāžu kapitālā celtniecība, kapitālie un kārtējie remonti, labiekārtošanas pasākumi</t>
  </si>
  <si>
    <t>Konta Nr.</t>
  </si>
  <si>
    <t>pamatbudžetam</t>
  </si>
  <si>
    <t>LV84PARX0002484572001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</si>
  <si>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</si>
  <si>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</si>
  <si>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</si>
  <si>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</si>
  <si>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</si>
  <si>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</si>
  <si>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Iestādes pieprasījums 2013.gadam</t>
  </si>
  <si>
    <t>Izdevumu tāme 2013.gadam</t>
  </si>
  <si>
    <t>Kopā</t>
  </si>
  <si>
    <t>Pamatbudžets</t>
  </si>
  <si>
    <t>Valsts budžeta transferti (mērķdotācijas)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</si>
  <si>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</si>
  <si>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</si>
  <si>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</si>
  <si>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</si>
  <si>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</si>
  <si>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</si>
  <si>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</si>
  <si>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</si>
  <si>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Dotācija no vispārējiem ieņēmumiem pašvaldības budžetā</t>
  </si>
  <si>
    <t>X</t>
  </si>
  <si>
    <t>Ieņēmumi no citiem avotiem saskaņā ar noslēgtajiem līgumiem</t>
  </si>
  <si>
    <t>Ieņēmumi no budžeta iestāžu sniegtajiem maksas pakalpojumiem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</si>
  <si>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</si>
  <si>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</si>
  <si>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</si>
  <si>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</si>
  <si>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</si>
  <si>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</si>
  <si>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</si>
  <si>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par nomu</t>
  </si>
  <si>
    <t>Ieņēmumi no kustamā īpašuma iznomāšanas</t>
  </si>
  <si>
    <t>Ieņēmumi par pārējiem budžeta iestāžu maksas pakalpojumiem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</si>
  <si>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</si>
  <si>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</si>
  <si>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</si>
  <si>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</si>
  <si>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</si>
  <si>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</si>
  <si>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</si>
  <si>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</si>
  <si>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</si>
  <si>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</si>
  <si>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</si>
  <si>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</si>
  <si>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</si>
  <si>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</si>
  <si>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</si>
  <si>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</si>
  <si>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</si>
  <si>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Piemaksas un prēmijas un naudas balvas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</si>
  <si>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</si>
  <si>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</si>
  <si>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</si>
  <si>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</si>
  <si>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</si>
  <si>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Prēmijas, naudas balvas un materiālā stimulēšana</t>
  </si>
  <si>
    <t>Citas normatīvajos aktos noteiktās piemaksas, kas nav iepriekš klasificētas</t>
  </si>
  <si>
    <t>Atalgojums fiziskajām personām uz tiesiskās attiecības regulējošu dokumentu pamata</t>
  </si>
  <si>
    <t>Darba devēja valsts soc. apdroš. obl. iemaksas, sociāla rakstura pabalsti un kompensācijas</t>
  </si>
  <si>
    <t>Darba devēja valsts sociālās apdrošin. obligātās iemaksas</t>
  </si>
  <si>
    <t>Darba devēja pabalsti, kompensācijas un citi maksājumi</t>
  </si>
  <si>
    <t>Darba devēja pabalsti un kompensācijas, no kuriem aprēķina ienākuma nodokli, valsts sociālās apdrošināšanas obligātās iemaksas</t>
  </si>
  <si>
    <t>Mācību maksas kompensācija</t>
  </si>
  <si>
    <t>Darba devēja izdevumi veselības, dzīvības un nelaimes gadījumu apdrošināšanai</t>
  </si>
  <si>
    <t>Darba devēja sociālā rakstura pabalsti un kompensācijas, no kā neaprēķina ienākuma nodokli, un valsts sociālās apdrošināšanas obligātās iemaksas</t>
  </si>
  <si>
    <t>Preces un pakalpojumi</t>
  </si>
  <si>
    <t>Mācību, darba un dienesta komandējumi, dienesta, darba braucieni</t>
  </si>
  <si>
    <t>Iekšzemes mācību, darba un dienesta komandējumi, dienesta, darba braucieni</t>
  </si>
  <si>
    <t>Dienas nauda</t>
  </si>
  <si>
    <t>Pārējie komandējumu un dienesta, darba braucienu izdevumi</t>
  </si>
  <si>
    <t xml:space="preserve">Ārvalstu mācību, darba un dienesta komandējumi, dienesta, darba braucieni </t>
  </si>
  <si>
    <t>Pakalpojumi</t>
  </si>
  <si>
    <t>Pasta, telefona un citi sakaru 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</si>
  <si>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</si>
  <si>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</si>
  <si>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</si>
  <si>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</si>
  <si>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</si>
  <si>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apkuri</t>
  </si>
  <si>
    <t>Izdevumi par ūdeni un kanalizāciju</t>
  </si>
  <si>
    <t>Izdevumi par elektroenerģiju</t>
  </si>
  <si>
    <t>Izdevumi par atkritumu izvešanu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</si>
  <si>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</si>
  <si>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</si>
  <si>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attiecības, kursu un semināru organizēšana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</si>
  <si>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</si>
  <si>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</si>
  <si>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</si>
  <si>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>Semināru, kursu, kongresu un konferenču apmaksa</t>
  </si>
  <si>
    <t>Bankas komisija, pakalpojumi</t>
  </si>
  <si>
    <t xml:space="preserve">Pārējie iestādes administratīvie izdevumi </t>
  </si>
  <si>
    <t>Remontdarbi un iestāžu uzturēšanas pakalpojumi (izņemot ēku, būvju un ceļu kapitālo remontu)</t>
  </si>
  <si>
    <t>Ēku, būvju un telpu kārtējais remonts</t>
  </si>
  <si>
    <t>Transportlīdzekļu uzturēšana un remonts</t>
  </si>
  <si>
    <t>Iekārtas, inventāra un aparatūras remonts, tehniskā apkalpošana</t>
  </si>
  <si>
    <t>Ēku, būvju un telpu uzturēšana</t>
  </si>
  <si>
    <t>Autoceļu un ielu pārvaldīšana un uzturēšana</t>
  </si>
  <si>
    <t>Apdrošināšanas izdevumi</t>
  </si>
  <si>
    <t>Profesionālās darbības civiltiesiskās 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</si>
  <si>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</si>
  <si>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</si>
  <si>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</si>
  <si>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</si>
  <si>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</si>
  <si>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</si>
  <si>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</si>
  <si>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</si>
  <si>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</si>
  <si>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 un inventāra īre un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</si>
  <si>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</si>
  <si>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</si>
  <si>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</si>
  <si>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</si>
  <si>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</si>
  <si>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Iestādes iekšējo kolektīvo pasākumu organizēšanas izdevumi</t>
  </si>
  <si>
    <t>Pārējie iepriekš neklasificētie pakalpojumu veidi</t>
  </si>
  <si>
    <t>Maksājumi par sniegtajiem finanšu pakalpojumiem</t>
  </si>
  <si>
    <t>Maksājumi par pašvaldību parāda apkalpošanu</t>
  </si>
  <si>
    <t>Krājumi, materiāli, energoresursi, preces, biroja preces un inventārs, kurus neuzskaita kodā 5000</t>
  </si>
  <si>
    <t>Biroja preces un inventārs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</si>
  <si>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</si>
  <si>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</si>
  <si>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</si>
  <si>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</si>
  <si>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</si>
  <si>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</si>
  <si>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</si>
  <si>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</si>
  <si>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preces, medicīniskās ierīces, med.instrumenti, laboratorijas dzīvnieki un to uzturēšana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</si>
  <si>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</si>
  <si>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</si>
  <si>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</si>
  <si>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</si>
  <si>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</si>
  <si>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</si>
  <si>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</si>
  <si>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</si>
  <si>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</si>
  <si>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</si>
  <si>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</si>
  <si>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</si>
  <si>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</si>
  <si>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</si>
  <si>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Uzturdevas kompensācija naudā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</si>
  <si>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</si>
  <si>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</si>
  <si>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</si>
  <si>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</si>
  <si>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Munīcija</t>
  </si>
  <si>
    <t>Pārējie specifiskas lietošanas materiāli un inventārs</t>
  </si>
  <si>
    <t>Pārējās preces</t>
  </si>
  <si>
    <t>Izdevumi periodikas iegādei</t>
  </si>
  <si>
    <t>Budžeta iestāžu nodokļu, nodevu un naudas sodu maksājumi</t>
  </si>
  <si>
    <t>Budžeta iestāžu nodokļu maksājumi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</si>
  <si>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</si>
  <si>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</si>
  <si>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</si>
  <si>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</si>
  <si>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Budžeta iestāžu naudas sodu maksājumi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</si>
  <si>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</si>
  <si>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</si>
  <si>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nodibinājumiem, izņemot lauksaimniecības ražošanu</t>
  </si>
  <si>
    <t>Valsts un pašvaldību budžeta dotācija komersantiem, biedrībām un nodibinājumiem un fiziskām personām</t>
  </si>
  <si>
    <t>Valsts un pašvaldību budžeta dotācija valsts un pašvaldību komersantiem</t>
  </si>
  <si>
    <t xml:space="preserve">Valsts un pašvaldību budžeta dotācija komersantiem </t>
  </si>
  <si>
    <t>Valsts un pašvaldību budžeta dotācija biedrībām un nodibinājumiem</t>
  </si>
  <si>
    <t>Subsīdijas un dotācijas komersantiem, biedrībām un nodibinājumiem Eiropas Savienības politiku instrumentu un pārējās ārvalstu finanšu palīdzības līdzfinansēto projektu un (vai)pasākumu ietvaros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</si>
  <si>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</si>
  <si>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 Eiropas Savienības politiku instrumentu un pārējās ārvalstu finanšu palīdzības līdzfinansētajiem projektiem (pasākumiem)</t>
  </si>
  <si>
    <t>Atmaksa komersantiem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</si>
  <si>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</si>
  <si>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</si>
  <si>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</si>
  <si>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</si>
  <si>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</si>
  <si>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</si>
  <si>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Budžeta aizņēmumu procenta maksājumi</t>
  </si>
  <si>
    <t>Budžeta iestāžu līzinga procentu maksājumi</t>
  </si>
  <si>
    <t>Pārējie procentu maksājumi</t>
  </si>
  <si>
    <t>Budžeta iestāžu procentu maksājumi Valsts kasei</t>
  </si>
  <si>
    <t>Pašvaldības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</si>
  <si>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</si>
  <si>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</si>
  <si>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</si>
  <si>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</si>
  <si>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</si>
  <si>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</si>
  <si>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</si>
  <si>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</si>
  <si>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</si>
  <si>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</si>
  <si>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</si>
  <si>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Zeme, ēkas un būves</t>
  </si>
  <si>
    <t>Dzīvojamās ēkas</t>
  </si>
  <si>
    <t>Nedzīvojamās ēkas</t>
  </si>
  <si>
    <t>Transporta būves</t>
  </si>
  <si>
    <t>Zeme zem ēkām un būvēm</t>
  </si>
  <si>
    <t>Kultivētā zeme</t>
  </si>
  <si>
    <t>Atpūtai un izklaidei izmantojamā zeme</t>
  </si>
  <si>
    <t>Pārējā zeme</t>
  </si>
  <si>
    <t>Celtnes un būves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</si>
  <si>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</si>
  <si>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</si>
  <si>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</si>
  <si>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</si>
  <si>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</si>
  <si>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</si>
  <si>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</si>
  <si>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</si>
  <si>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</si>
  <si>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</si>
  <si>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</si>
  <si>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</si>
  <si>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</si>
  <si>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</si>
  <si>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</si>
  <si>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</si>
  <si>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Izdevumi par kapitāla daļu pārdošanu un pārvērtēšanu, vērtspapīru tirdzniecību un pārvērtēšanu un kapitāla daļu iegādi</t>
  </si>
  <si>
    <t>Izdevumi par kapitāla daļu pārdošanu un vērtspapīra tirdzniecību</t>
  </si>
  <si>
    <t>Izdevumi par kapitāla daļu un vērtspapīru pārvērtēšanu un izdevumi par ieguldījumu radniecīgajās un asociētajās kapitālsabiedrībās pārvērtēšanu</t>
  </si>
  <si>
    <t>Izdevumi par kapitāla daļu un par ieguldījumu radniecīgajās un asociētajās kapitālsabiedrībās pārvērtēšanu</t>
  </si>
  <si>
    <t>Sociālie pabalsti</t>
  </si>
  <si>
    <t>Pensijas un sociālie pabalsti naudā</t>
  </si>
  <si>
    <t>Valsts sociālās apdrošināšanas pabalsti naudā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</si>
  <si>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</si>
  <si>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</si>
  <si>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</si>
  <si>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</si>
  <si>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</si>
  <si>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</si>
  <si>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Pašvaldību vienreizējie pabalsti naudā ārkārtas situācijā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</si>
  <si>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</si>
  <si>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</si>
  <si>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</si>
  <si>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</si>
  <si>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</si>
  <si>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</si>
  <si>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</si>
  <si>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</si>
  <si>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</si>
  <si>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</si>
  <si>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Pašvaldību sociālāpalīdzība iedzīvotājiem natūrā</t>
  </si>
  <si>
    <t>Pabalsti ēdināšanai natūrā</t>
  </si>
  <si>
    <t>Pašvaldības vienreizējie pabalsti natūrā ārkārtas situācijā</t>
  </si>
  <si>
    <t>Pārējā sociālāpalīdzība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</si>
  <si>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</si>
  <si>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</si>
  <si>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</si>
  <si>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</si>
  <si>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</si>
  <si>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</si>
  <si>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</si>
  <si>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Maksājumi iedzīvotājiem natūrā, naudas balvas, izdevumi pašvaldību brīvprātīgo iniciatīvu izpildei</t>
  </si>
  <si>
    <t>Maksājumi iedzīvotājiem natūrā</t>
  </si>
  <si>
    <t>Naudas balvas</t>
  </si>
  <si>
    <t>Izdevumi brīvprātīgo iniciatīvu izpildei</t>
  </si>
  <si>
    <t>Uzturēšanas izdevumu transferti, pašu resursu maksājumi, starptautiskā sadarbība</t>
  </si>
  <si>
    <t>Pašvaldību  uzturēšanas izdevumu transferti</t>
  </si>
  <si>
    <t>Pašvaldību  uzturēšanas izdevumu transferti citām pašvaldībām</t>
  </si>
  <si>
    <t>Pašvaldību uzturēšanas izdevumu transferti padotības iestādēm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</si>
  <si>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</si>
  <si>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</si>
  <si>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</si>
  <si>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</si>
  <si>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Starptautiskā sadarbība</t>
  </si>
  <si>
    <t>Biedru naudas un dalības maksa starptautiskajās institūcijās</t>
  </si>
  <si>
    <t>Biedru naudas un dalības maksa Eiropas Savienības starptautiskajās institūcijās, izņemot kodā 7714 iekļaujamās izmaksas</t>
  </si>
  <si>
    <t>Biedru naudas un dalības maksa pārējās starptautiskajās institūcijās, izņemot kodā 7715 iekļaujamās iemaksas</t>
  </si>
  <si>
    <t>Pārējie pārskaitījumi ārvalstīm</t>
  </si>
  <si>
    <t>Dažādi izdevumi, kas  veidojas pēc uzkrāšanas principa un nav klasificēti iepriekš</t>
  </si>
  <si>
    <t>Zaudējumi no valūtas kursa svārstībām</t>
  </si>
  <si>
    <t>Izdevumi nedrošo debitoru parādu norakstīšanai un uzkrājumu veidošanai</t>
  </si>
  <si>
    <t>Pārējie iepriekš neuzskaitītie budžeta izdevumi, kas veidojas pēc uzkrāšanas principa un nav uzskaitīti citos koda 8000 apakškodos</t>
  </si>
  <si>
    <t>Kapitālo izdevumu transferti</t>
  </si>
  <si>
    <t>Pašvaldības kapitālo izdevumu transferti</t>
  </si>
  <si>
    <t>Pašvaldības kapitālo izdevumu transferti citām pašvaldībām</t>
  </si>
  <si>
    <t>Pašvaldības kapitālo izdevumu transferti starp pašvaldības budžeta veidiem</t>
  </si>
  <si>
    <t>Pašvaldību pamatbudžeta kapitālo izdevumu transferti uz pašvaldības speciālo budžetu</t>
  </si>
  <si>
    <t>Pašvaldību speciālā budžeta kapitālo izdevumu transferti uz pašvaldības pamatbudžetu</t>
  </si>
  <si>
    <t>Pašvaldību kapitālo izdevumu transferti padotības iestādēm</t>
  </si>
  <si>
    <t>Pašvaldību kapitālo izdevumu transferti uz valsts budžetu</t>
  </si>
  <si>
    <t>Pašvaldību kapitālo izdevumu transferti (izņemot atmaksas) uz valsts budžetu</t>
  </si>
  <si>
    <t>Pašvaldību atmaksa valsts budžetam par iepriekšējos gados saņemto, bet neizlietoto valsts budžeta kapitālo izdevumu transfertiem</t>
  </si>
  <si>
    <t>Pašvaldību atmaksa valsts budžetam par iepriekšējos gados saņemtajiem valsts budžeta transfertiem kapitālajiem izdevumiem Eiropas Savienības politiku instrumentu un pārējās ārvalstu finanšu palīdzības līdzfinansētajos projektos (pasākumos)</t>
  </si>
  <si>
    <t>Pašvaldību kapitālo izdevumu transferti valsts budžeta daļēji finansētām atvasinātām publiskām personām un budžeta nefinansētajām iestādēm</t>
  </si>
  <si>
    <t>Atlikums perioda beigās, t.sk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</si>
  <si>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</si>
  <si>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</si>
  <si>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</si>
  <si>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</si>
  <si>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</si>
  <si>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</si>
  <si>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</si>
  <si>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</si>
  <si>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</si>
  <si>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</si>
  <si>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</si>
  <si>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</si>
  <si>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</si>
  <si>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</si>
  <si>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</si>
  <si>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</si>
  <si>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</si>
  <si>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</si>
  <si>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</si>
  <si>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</si>
  <si>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</si>
  <si>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</t>
  </si>
  <si>
    <t>Akcijas un cita līdzdalība komersantu pašu kapitālā neskaitot kopieguldījuma fonda akcijas</t>
  </si>
  <si>
    <t>Iestādes vadītājs</t>
  </si>
  <si>
    <t>paraksts, datums</t>
  </si>
  <si>
    <t>atšifrējums</t>
  </si>
  <si>
    <t>Galvenais grāmatvedis</t>
  </si>
  <si>
    <t>Pirmsskolas  izglītības iestāžu kapitālā celtniecība, kapitālie un kārtējie remonti</t>
  </si>
  <si>
    <t>LV47TREL9802008038000</t>
  </si>
  <si>
    <t>09.210</t>
  </si>
  <si>
    <t>Vispārējās izglītības iestāžu kapitālā celtniecība, kapitālie un kārtējie remonti; centralizētie pasākumi</t>
  </si>
  <si>
    <t>09.510</t>
  </si>
  <si>
    <t>Starpskolu pasākumi, konkursi, sacensības interešu un profesionālās ievirzes izglītības jomā</t>
  </si>
  <si>
    <t>09.810</t>
  </si>
  <si>
    <t>Iestādes uzturēšana</t>
  </si>
  <si>
    <t>LV57PARX0002484572002</t>
  </si>
  <si>
    <t>Jūrmalas pilsētas dome</t>
  </si>
  <si>
    <t>Jomas 1/5, Jūrmala</t>
  </si>
  <si>
    <t>09.600.</t>
  </si>
  <si>
    <t>Izglītojamo ar funkcionāliem traucējumiem atbalsta sistēmas izveide</t>
  </si>
  <si>
    <t>LV28TREL9802008030000</t>
  </si>
  <si>
    <t>Jūrmalas Alternatīvā skola</t>
  </si>
  <si>
    <t>Viestura iela 6, Jūrmala</t>
  </si>
  <si>
    <t>Vispārējās izglītības nodrošināšana</t>
  </si>
  <si>
    <t>LV94PARX0002484572015</t>
  </si>
  <si>
    <t>LV60PARX0002484573015</t>
  </si>
  <si>
    <t>LV21PARX0002484577015</t>
  </si>
  <si>
    <t>5-6 gadīgo un 1.-6.klases skolēnu brīvpusdienu nodrošināšana</t>
  </si>
  <si>
    <t>09.600</t>
  </si>
  <si>
    <t>Mūzizglītības programma Comenius apakšprogramma "Ēst gudri, strādāt vairāk, esi veselīgs"</t>
  </si>
  <si>
    <t>LV84TREL9813049002000</t>
  </si>
  <si>
    <t>Jūrmalas pilsētas Jaundubultu vidusskola</t>
  </si>
  <si>
    <t>Lielupes - 21</t>
  </si>
  <si>
    <t>LV19PARX0002484572007</t>
  </si>
  <si>
    <t>LV82PARX0002484573007</t>
  </si>
  <si>
    <t>LV43PARX0002484577007</t>
  </si>
  <si>
    <t>LV77PARX0002484576007</t>
  </si>
  <si>
    <t>"Comenius" apakšprogramma "Dream Do Decide"</t>
  </si>
  <si>
    <t>LV14TREL9812490130000</t>
  </si>
  <si>
    <t>Jūrmalas Bērnu un jauniešu interešu centrs</t>
  </si>
  <si>
    <t>Zemgales iela 4</t>
  </si>
  <si>
    <t>09.510.</t>
  </si>
  <si>
    <t>Interešu izglītība</t>
  </si>
  <si>
    <t>LV32PARX0002484572064</t>
  </si>
  <si>
    <t>LV04PARX0002484572083</t>
  </si>
  <si>
    <t>LV90PARX0002484577034</t>
  </si>
  <si>
    <t>LV53PARX0002484576051</t>
  </si>
  <si>
    <t>Projekts "NET: new energies tovard participated development"</t>
  </si>
  <si>
    <t>Jūrmalas Valsts ģimnāzija</t>
  </si>
  <si>
    <t>Raiņa iela - 55, Jūrmala, Lv - 2011</t>
  </si>
  <si>
    <t>Uzturēšanas izdevumi</t>
  </si>
  <si>
    <t>LV73PARX0002484572005</t>
  </si>
  <si>
    <t>LV39PARX0002484573005</t>
  </si>
  <si>
    <t>LV97PARX0002484577005</t>
  </si>
  <si>
    <t>Jūrmalas pilsētas Kauguru vidusskola</t>
  </si>
  <si>
    <t>Raiņa 118, Jūrmala</t>
  </si>
  <si>
    <t>uzturēšana</t>
  </si>
  <si>
    <t>LV46PARX0002484572006</t>
  </si>
  <si>
    <t>LV12PARX0002484573006</t>
  </si>
  <si>
    <t>LV70PARX0002484577006</t>
  </si>
  <si>
    <t>LV07PARX0002484576006</t>
  </si>
  <si>
    <t>Ķemeru vidusskola 90009251338</t>
  </si>
  <si>
    <t>Tukuma iela 10, Jūrmala, LV-2012</t>
  </si>
  <si>
    <t>LV26PARX0002484572075</t>
  </si>
  <si>
    <t>LV26PARX0002484573045</t>
  </si>
  <si>
    <t>LV03PARX0002484577048</t>
  </si>
  <si>
    <t>LV37PARX0002484576048</t>
  </si>
  <si>
    <t>JŪRMALAS PILSĒTAS LIELUPES VIDUSSKOLA</t>
  </si>
  <si>
    <t>Aizputes iela 1A, Jūrmala</t>
  </si>
  <si>
    <t>Iestādes uzturēšana un vispārējās nodrošināšana</t>
  </si>
  <si>
    <t>LV51PARX0002484572013</t>
  </si>
  <si>
    <t>LV17PARX0002484573013</t>
  </si>
  <si>
    <t xml:space="preserve"> </t>
  </si>
  <si>
    <t>Majoru vidusskola</t>
  </si>
  <si>
    <t>Rģas iela3,Jūrmala</t>
  </si>
  <si>
    <t>Iestādes uzturēšana un vispārējas izglītības nodrošināšana</t>
  </si>
  <si>
    <t>LV78PARX0002484572012</t>
  </si>
  <si>
    <t>LV44PARX0002484573012</t>
  </si>
  <si>
    <t>LV05PARX0002484577012</t>
  </si>
  <si>
    <t>LV39PARX0002484576012</t>
  </si>
  <si>
    <t>Jūrmalas Mākslas skola</t>
  </si>
  <si>
    <t>Jūrmala. Muižas 7</t>
  </si>
  <si>
    <t>LV62PARX0002484572009</t>
  </si>
  <si>
    <t>LV28PARX0002484573009</t>
  </si>
  <si>
    <t>LV86PARX0002484577009</t>
  </si>
  <si>
    <t>LV23PARX0002484576009</t>
  </si>
  <si>
    <t>Jūrmalas pilsētas Mežmalas vidusskola</t>
  </si>
  <si>
    <t>Rūpniecības 13 , Jūrmala</t>
  </si>
  <si>
    <t>09.210 Vispārēja izglītība</t>
  </si>
  <si>
    <t>Iestādes uzturēšana un vispārējās izglītības nodrošināšana</t>
  </si>
  <si>
    <t>LV89PARX 0002484572008</t>
  </si>
  <si>
    <t>LV55PARX0002484532008</t>
  </si>
  <si>
    <t>LV16PARX0002484577008</t>
  </si>
  <si>
    <t>LV89PARX0002484572008</t>
  </si>
  <si>
    <t>LV55PARX0002484573008</t>
  </si>
  <si>
    <t>Jūrmalas mūzikas vidusskola</t>
  </si>
  <si>
    <t>Smilsū ielā 7, Jūrmalā, LV-2015</t>
  </si>
  <si>
    <t>Interešu un profesionālās ievirzes izglītības nodrošināšana</t>
  </si>
  <si>
    <t>LV56PARX0002484572020</t>
  </si>
  <si>
    <t>LV22PARX0002484573020</t>
  </si>
  <si>
    <t>LV80PARX0002484577020</t>
  </si>
  <si>
    <t>LV17PARX0002484576020</t>
  </si>
  <si>
    <t>Jūrmalas sporta centrs</t>
  </si>
  <si>
    <t>Interešu un profesionālas ievirzes izglītības nodrošināšana</t>
  </si>
  <si>
    <t>LV 83 PARX0002484572019</t>
  </si>
  <si>
    <t>LV 49 PARX0002484573019</t>
  </si>
  <si>
    <t>LV 10 PARX0002484577019</t>
  </si>
  <si>
    <t>LV 44 PARX0002484576019</t>
  </si>
  <si>
    <t>Rīgas iela 3</t>
  </si>
  <si>
    <t>Majoru vidusskolas sporta laukuma darbības nodrošināšana</t>
  </si>
  <si>
    <t>LV83PARX0002484572019</t>
  </si>
  <si>
    <t>LV10PARX000248577019</t>
  </si>
  <si>
    <t>Jūrmalas pirmsskolas izglītības iestāde "Bitīte"</t>
  </si>
  <si>
    <t>Lēdurgas iela 20a, Jūrmala, LV-2011</t>
  </si>
  <si>
    <t>Iestādes uzturēšana un pirmsskolas izglītības nodrošināšana</t>
  </si>
  <si>
    <t>LV48PARX0002484572067</t>
  </si>
  <si>
    <t>LV48PARX0002484573037</t>
  </si>
  <si>
    <t>LV25PARX0002484577040</t>
  </si>
  <si>
    <t>Jūrmalas pirmsskolas izglītības iestāde "Katrīna"</t>
  </si>
  <si>
    <t>Salaspils iela 4, Jūrmala, LV-2010</t>
  </si>
  <si>
    <t>LV10PARX0002484572072</t>
  </si>
  <si>
    <t>LV10PARX0002484573042</t>
  </si>
  <si>
    <t>LV84PARX0002484577045</t>
  </si>
  <si>
    <t>Pirmsskolas izglītības iestāde " Lācītis "</t>
  </si>
  <si>
    <t>Jūrmala, Tērbatas iela 42, LV-2016</t>
  </si>
  <si>
    <t>LV37PARX0002484572071</t>
  </si>
  <si>
    <t>LV37PARX0002484573041</t>
  </si>
  <si>
    <t>LV14PARX0002484577044</t>
  </si>
  <si>
    <t xml:space="preserve">Jūrmalas pilsētas pirmsskolas izglītības iestāde "Mārīte" </t>
  </si>
  <si>
    <t>Engures iela 4, Jūrmala, LV-2011</t>
  </si>
  <si>
    <t>LV64PARX0002484572070</t>
  </si>
  <si>
    <t>LV64PARX0002484573040</t>
  </si>
  <si>
    <t>LV41PARX0002484577043</t>
  </si>
  <si>
    <t>Jūrmalas pirmsskolas izglītības iestāde "Madara"</t>
  </si>
  <si>
    <t>Tērbatas iela 1, Jūrmala, LV-2016</t>
  </si>
  <si>
    <t>LV05PARX0002484572065</t>
  </si>
  <si>
    <t>LV05PARX0002484573035</t>
  </si>
  <si>
    <t>LV79PARX0002484577038</t>
  </si>
  <si>
    <t>Jūrmalas pirmsskolas izglītības iestāde "Namiņš"</t>
  </si>
  <si>
    <t>J.Poruka prospekts 14, Jūrmala, LV-2008</t>
  </si>
  <si>
    <t>LV80PARX0002484572073</t>
  </si>
  <si>
    <t>LV80PARX0002484573043</t>
  </si>
  <si>
    <t>LV57PARX0002484577046</t>
  </si>
  <si>
    <t>Pirmsskolas izglītības iestāde "Pienenīte"</t>
  </si>
  <si>
    <t>Tukuma iela 11, Jūrmala, LV-2012</t>
  </si>
  <si>
    <t>LV91PARX0002484572069</t>
  </si>
  <si>
    <t>LV91PARX0002484573039</t>
  </si>
  <si>
    <t>LV68PARX0002484577042</t>
  </si>
  <si>
    <t>LV89PARX0002484577052</t>
  </si>
  <si>
    <t>LV15PARX0002484573049</t>
  </si>
  <si>
    <t>LV31PARX0002484572082</t>
  </si>
  <si>
    <t>Lībiešu iela 21</t>
  </si>
  <si>
    <t>Speciālā pirmsskolas izglītības iestāde "Podziņa"</t>
  </si>
  <si>
    <t>Pirmsskolas izglītības iestāde "Saulīte"</t>
  </si>
  <si>
    <t>Rēzeknes pulka iela 28, Jūrmala, LV-2010</t>
  </si>
  <si>
    <t>LV21PARX0002484572068</t>
  </si>
  <si>
    <t>LV21PARX0002484573038</t>
  </si>
  <si>
    <t>LV95PARX0002484577041</t>
  </si>
  <si>
    <t>Jūrmalas pirmskolas izglītības iestāde "Zvaniņš"</t>
  </si>
  <si>
    <t>Lībiešu iela 19, Jūrmala, LV-2015</t>
  </si>
  <si>
    <t>LV53PARX0002484572074</t>
  </si>
  <si>
    <t>LV53PARX0002484573044</t>
  </si>
  <si>
    <t>LV30PARX0002484577047</t>
  </si>
  <si>
    <t>PUMPURU VIDUSSKOLA</t>
  </si>
  <si>
    <t>Kronvalda iela 8, Jūrmala</t>
  </si>
  <si>
    <t>uzturēšanas izdevumi</t>
  </si>
  <si>
    <t>LV35PARX0002484572010</t>
  </si>
  <si>
    <t>LV98PARX0002484573010</t>
  </si>
  <si>
    <t>LV28TREL981304500200B</t>
  </si>
  <si>
    <t>LV59PARX0002484577010</t>
  </si>
  <si>
    <t>ES Mūžizglītības programmas Comenius apakšprogramma "Skolu divpusējā partnerība"</t>
  </si>
  <si>
    <t>JŪRMALAS SĀKUMSKOLA "ATVASE"</t>
  </si>
  <si>
    <t>RAIŅA 53,JŪRMALA</t>
  </si>
  <si>
    <t>LV02PARX0002484572022</t>
  </si>
  <si>
    <t>LV65PARX0002484573022</t>
  </si>
  <si>
    <t>LV05TREL981305300200B</t>
  </si>
  <si>
    <t>LV26PARX0002484577022</t>
  </si>
  <si>
    <t>LV60PARX0002484576022</t>
  </si>
  <si>
    <t>ES Mūžizgītības Comenuis apakšprogramma "Skolu daudzpusējā partnerība"</t>
  </si>
  <si>
    <t>Sākumskola "Ābelīte"</t>
  </si>
  <si>
    <t>Plūdu iela 4a, Jūrmala, LV-2015</t>
  </si>
  <si>
    <t>LV69PARX0002484572077</t>
  </si>
  <si>
    <t>LV69PARX0002484573047</t>
  </si>
  <si>
    <t>LV46PARX0002484577050</t>
  </si>
  <si>
    <t>Sākumskola "Taurenītis"</t>
  </si>
  <si>
    <t>Kļavu iela 29/31, Jūrmala, LV-2015</t>
  </si>
  <si>
    <t>Vispārēja izglītība. Pamatizglītība (ISCED - 97 1., 2. un 3. līmenis)</t>
  </si>
  <si>
    <t>LV67PARX0002484572016</t>
  </si>
  <si>
    <t>LV33PARX0002484573016</t>
  </si>
  <si>
    <t>LV91PARX0002484577016</t>
  </si>
  <si>
    <t>LV28PARX0002484576016</t>
  </si>
  <si>
    <t>SLOKAS PAMATSKOLA</t>
  </si>
  <si>
    <t>Skolas iela 3, Jūrmalā, LV-2011</t>
  </si>
  <si>
    <t>LV24PARX0002484572014</t>
  </si>
  <si>
    <t>LV87PARX0002484573014</t>
  </si>
  <si>
    <t>LV48PARX0002484577014</t>
  </si>
  <si>
    <t>Skolas iela 3, Jūrmala, LV-2011</t>
  </si>
  <si>
    <t>Jūrmalas pilsētas speciālā internātpamatskola</t>
  </si>
  <si>
    <t>Dzirnavu iela 50, Jūrmala, LV 2011</t>
  </si>
  <si>
    <t>LV42PARX0002484572078</t>
  </si>
  <si>
    <t>LV42PARX0002484573048</t>
  </si>
  <si>
    <t>LV19PARX0002484577051</t>
  </si>
  <si>
    <t>Jūrmalas Sporta skola</t>
  </si>
  <si>
    <t>Nometņu iela 2a, Jūrmala</t>
  </si>
  <si>
    <t>05.910</t>
  </si>
  <si>
    <t>Sporta treniņnometnes</t>
  </si>
  <si>
    <t>LV96PARX0002484572076</t>
  </si>
  <si>
    <t>LV96PARX0002484573076</t>
  </si>
  <si>
    <t>LV73PARX0002484577049</t>
  </si>
  <si>
    <t>LV10PARX0002484576079</t>
  </si>
  <si>
    <t>Iestādes uzturēšana un interešu un profesionālās ievirzes izglītības nodrošināšana</t>
  </si>
  <si>
    <t>Vaivaru pamatskola</t>
  </si>
  <si>
    <t xml:space="preserve">Skautu iela 2, Jūrmala </t>
  </si>
  <si>
    <t>Vispārējā izglītība. Pamatizglītītība (ISCED - 971., 2. un 3.līmenis)</t>
  </si>
  <si>
    <t>LV29PARX0002484572021</t>
  </si>
  <si>
    <t>LV92PARX0002484573021</t>
  </si>
  <si>
    <t>LV53PARX0002484577021</t>
  </si>
  <si>
    <t>LV87PARX0002484576021</t>
  </si>
  <si>
    <t>Vakara vidusskola</t>
  </si>
  <si>
    <t>Lielupes-21</t>
  </si>
  <si>
    <t>LV08PARX0002484572011</t>
  </si>
  <si>
    <t>LV71PARX0002484573011</t>
  </si>
  <si>
    <t>Tālmācības materiālu izveidošana vakarskolas skolēniem, NORDPLUS programma</t>
  </si>
  <si>
    <t>LV44TREL9813745001000</t>
  </si>
  <si>
    <t>Privatizējamā SIA Jūrmalas namsaimnieks</t>
  </si>
  <si>
    <t>Jomas ielā 17 Majori, Jūrmala LV-2015</t>
  </si>
  <si>
    <t>Pirmskolas izglītības iestāžu ēku un teritoriju apsaimniekošana</t>
  </si>
  <si>
    <t>LV49PARX0002484572146</t>
  </si>
  <si>
    <t>Jomas ielā 17 Majori Jūrmala LV-2015</t>
  </si>
  <si>
    <t>Vispārējā izglītības iestāžu ēku un teritoriju apsaimniekošana</t>
  </si>
  <si>
    <t>Jomas ielā 17 Majori Jūrmalas LV-2015</t>
  </si>
  <si>
    <t>Interešu un profesionālās izglītības iestāžu ēku teritorijas apsaimniekošana</t>
  </si>
  <si>
    <t>LV49PARX0002485472146</t>
  </si>
  <si>
    <t>Rīgas iela 3, Jūrmala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</si>
</sst>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sz val="11"/>
      <color indexed="20"/>
      <name val="Calibri"/>
      <family val="2"/>
      <charset val="186"/>
    </font>
    <font>
      <b/>
      <sz val="11"/>
      <color indexed="52"/>
      <name val="Calibri"/>
      <family val="2"/>
      <charset val="186"/>
    </font>
    <font>
      <b/>
      <sz val="11"/>
      <color indexed="9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17"/>
      <name val="Calibri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sz val="11"/>
      <color indexed="62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1"/>
      <color indexed="63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1"/>
      <color indexed="8"/>
      <name val="Calibri"/>
      <family val="2"/>
      <charset val="186"/>
    </font>
    <font>
      <sz val="11"/>
      <color indexed="10"/>
      <name val="Calibri"/>
      <family val="2"/>
      <charset val="186"/>
    </font>
    <font>
      <sz val="10"/>
      <name val="Arial"/>
      <charset val="186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">
    <xf numFmtId="0" fontId="0" fillId="0" borderId="0"/>
    <xf numFmtId="0" fontId="2" fillId="0" borderId="0"/>
    <xf numFmtId="0" fontId="2" fillId="0" borderId="0"/>
    <xf numFmtId="0" fontId="2" fillId="5" borderId="98" applyNumberFormat="0" applyFont="0" applyAlignment="0" applyProtection="0"/>
    <xf numFmtId="0" fontId="1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7" borderId="0" applyNumberFormat="0" applyBorder="0" applyAlignment="0" applyProtection="0"/>
    <xf numFmtId="0" fontId="11" fillId="24" borderId="99" applyNumberFormat="0" applyAlignment="0" applyProtection="0"/>
    <xf numFmtId="0" fontId="12" fillId="25" borderId="100" applyNumberFormat="0" applyAlignment="0" applyProtection="0"/>
    <xf numFmtId="0" fontId="13" fillId="0" borderId="0" applyNumberFormat="0" applyFill="0" applyBorder="0" applyAlignment="0" applyProtection="0"/>
    <xf numFmtId="0" fontId="14" fillId="8" borderId="0" applyNumberFormat="0" applyBorder="0" applyAlignment="0" applyProtection="0"/>
    <xf numFmtId="0" fontId="15" fillId="0" borderId="101" applyNumberFormat="0" applyFill="0" applyAlignment="0" applyProtection="0"/>
    <xf numFmtId="0" fontId="16" fillId="0" borderId="102" applyNumberFormat="0" applyFill="0" applyAlignment="0" applyProtection="0"/>
    <xf numFmtId="0" fontId="17" fillId="0" borderId="103" applyNumberFormat="0" applyFill="0" applyAlignment="0" applyProtection="0"/>
    <xf numFmtId="0" fontId="17" fillId="0" borderId="0" applyNumberFormat="0" applyFill="0" applyBorder="0" applyAlignment="0" applyProtection="0"/>
    <xf numFmtId="0" fontId="18" fillId="11" borderId="99" applyNumberFormat="0" applyAlignment="0" applyProtection="0"/>
    <xf numFmtId="0" fontId="19" fillId="0" borderId="104" applyNumberFormat="0" applyFill="0" applyAlignment="0" applyProtection="0"/>
    <xf numFmtId="0" fontId="20" fillId="26" borderId="0" applyNumberFormat="0" applyBorder="0" applyAlignment="0" applyProtection="0"/>
    <xf numFmtId="0" fontId="2" fillId="5" borderId="98" applyNumberFormat="0" applyFont="0" applyAlignment="0" applyProtection="0"/>
    <xf numFmtId="0" fontId="21" fillId="24" borderId="105" applyNumberFormat="0" applyAlignment="0" applyProtection="0"/>
    <xf numFmtId="0" fontId="22" fillId="0" borderId="0" applyNumberFormat="0" applyFill="0" applyBorder="0" applyAlignment="0" applyProtection="0"/>
    <xf numFmtId="0" fontId="23" fillId="0" borderId="106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/>
  </cellStyleXfs>
  <cellXfs count="668">
    <xf numFmtId="0" fontId="0" fillId="0" borderId="0" xfId="0"/>
    <xf numFmtId="0" fontId="3" fillId="2" borderId="1" xfId="1" applyFont="1" applyFill="1" applyBorder="1" applyAlignment="1" applyProtection="1">
      <alignment vertical="center"/>
    </xf>
    <xf numFmtId="0" fontId="3" fillId="2" borderId="2" xfId="1" applyFont="1" applyFill="1" applyBorder="1" applyAlignment="1" applyProtection="1">
      <alignment vertical="center"/>
    </xf>
    <xf numFmtId="0" fontId="4" fillId="2" borderId="2" xfId="1" applyFont="1" applyFill="1" applyBorder="1" applyAlignment="1" applyProtection="1">
      <alignment horizontal="left" vertical="center"/>
    </xf>
    <xf numFmtId="49" fontId="4" fillId="2" borderId="3" xfId="1" applyNumberFormat="1" applyFont="1" applyFill="1" applyBorder="1" applyAlignment="1" applyProtection="1">
      <alignment horizontal="left" vertical="center"/>
    </xf>
    <xf numFmtId="0" fontId="3" fillId="0" borderId="0" xfId="1" applyFont="1" applyFill="1" applyBorder="1" applyAlignment="1" applyProtection="1">
      <alignment vertical="center"/>
    </xf>
    <xf numFmtId="0" fontId="3" fillId="2" borderId="4" xfId="1" applyFont="1" applyFill="1" applyBorder="1" applyAlignment="1" applyProtection="1">
      <alignment vertical="center"/>
    </xf>
    <xf numFmtId="0" fontId="3" fillId="2" borderId="0" xfId="1" applyFont="1" applyFill="1" applyBorder="1" applyAlignment="1" applyProtection="1">
      <alignment vertical="center"/>
    </xf>
    <xf numFmtId="0" fontId="3" fillId="2" borderId="5" xfId="1" applyFont="1" applyFill="1" applyBorder="1" applyAlignment="1" applyProtection="1">
      <alignment vertical="center"/>
    </xf>
    <xf numFmtId="49" fontId="3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horizontal="centerContinuous" vertical="center"/>
    </xf>
    <xf numFmtId="49" fontId="3" fillId="2" borderId="5" xfId="1" applyNumberFormat="1" applyFont="1" applyFill="1" applyBorder="1" applyAlignment="1" applyProtection="1">
      <alignment vertical="center"/>
    </xf>
    <xf numFmtId="49" fontId="4" fillId="2" borderId="0" xfId="1" applyNumberFormat="1" applyFont="1" applyFill="1" applyBorder="1" applyAlignment="1" applyProtection="1">
      <alignment vertical="center"/>
    </xf>
    <xf numFmtId="49" fontId="3" fillId="2" borderId="6" xfId="1" applyNumberFormat="1" applyFont="1" applyFill="1" applyBorder="1" applyAlignment="1" applyProtection="1">
      <alignment horizontal="left" vertical="center"/>
      <protection locked="0"/>
    </xf>
    <xf numFmtId="49" fontId="3" fillId="2" borderId="7" xfId="1" applyNumberFormat="1" applyFont="1" applyFill="1" applyBorder="1" applyAlignment="1" applyProtection="1">
      <alignment horizontal="left" vertical="center"/>
      <protection locked="0"/>
    </xf>
    <xf numFmtId="49" fontId="3" fillId="2" borderId="8" xfId="1" applyNumberFormat="1" applyFont="1" applyFill="1" applyBorder="1" applyAlignment="1" applyProtection="1">
      <alignment horizontal="left" vertical="center"/>
      <protection locked="0"/>
    </xf>
    <xf numFmtId="49" fontId="6" fillId="2" borderId="4" xfId="1" applyNumberFormat="1" applyFont="1" applyFill="1" applyBorder="1" applyAlignment="1" applyProtection="1">
      <alignment vertical="center"/>
    </xf>
    <xf numFmtId="49" fontId="3" fillId="2" borderId="0" xfId="1" applyNumberFormat="1" applyFont="1" applyFill="1" applyBorder="1" applyAlignment="1" applyProtection="1">
      <alignment vertical="center"/>
      <protection locked="0"/>
    </xf>
    <xf numFmtId="49" fontId="3" fillId="2" borderId="5" xfId="1" applyNumberFormat="1" applyFont="1" applyFill="1" applyBorder="1" applyAlignment="1" applyProtection="1">
      <alignment vertical="center"/>
      <protection locked="0"/>
    </xf>
    <xf numFmtId="49" fontId="3" fillId="2" borderId="9" xfId="1" applyNumberFormat="1" applyFont="1" applyFill="1" applyBorder="1" applyAlignment="1" applyProtection="1">
      <alignment vertical="center"/>
    </xf>
    <xf numFmtId="49" fontId="3" fillId="2" borderId="10" xfId="1" applyNumberFormat="1" applyFont="1" applyFill="1" applyBorder="1" applyAlignment="1" applyProtection="1">
      <alignment vertical="center"/>
    </xf>
    <xf numFmtId="49" fontId="3" fillId="2" borderId="11" xfId="1" applyNumberFormat="1" applyFont="1" applyFill="1" applyBorder="1" applyAlignment="1" applyProtection="1">
      <alignment vertical="center"/>
    </xf>
    <xf numFmtId="49" fontId="3" fillId="0" borderId="0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textRotation="90"/>
    </xf>
    <xf numFmtId="1" fontId="7" fillId="0" borderId="25" xfId="1" applyNumberFormat="1" applyFont="1" applyFill="1" applyBorder="1" applyAlignment="1" applyProtection="1">
      <alignment horizontal="center" vertical="center"/>
    </xf>
    <xf numFmtId="1" fontId="7" fillId="0" borderId="26" xfId="1" applyNumberFormat="1" applyFont="1" applyFill="1" applyBorder="1" applyAlignment="1" applyProtection="1">
      <alignment horizontal="center" vertical="center"/>
    </xf>
    <xf numFmtId="1" fontId="7" fillId="0" borderId="27" xfId="1" applyNumberFormat="1" applyFont="1" applyFill="1" applyBorder="1" applyAlignment="1" applyProtection="1">
      <alignment horizontal="center" vertical="center"/>
    </xf>
    <xf numFmtId="1" fontId="7" fillId="0" borderId="28" xfId="1" applyNumberFormat="1" applyFont="1" applyFill="1" applyBorder="1" applyAlignment="1" applyProtection="1">
      <alignment horizontal="center" vertical="center"/>
    </xf>
    <xf numFmtId="1" fontId="7" fillId="0" borderId="29" xfId="1" applyNumberFormat="1" applyFont="1" applyFill="1" applyBorder="1" applyAlignment="1" applyProtection="1">
      <alignment horizontal="center" vertical="center"/>
    </xf>
    <xf numFmtId="0" fontId="4" fillId="0" borderId="17" xfId="1" applyFont="1" applyFill="1" applyBorder="1" applyAlignment="1" applyProtection="1">
      <alignment vertical="center" wrapText="1"/>
    </xf>
    <xf numFmtId="0" fontId="4" fillId="0" borderId="17" xfId="1" applyFont="1" applyFill="1" applyBorder="1" applyAlignment="1" applyProtection="1">
      <alignment horizontal="left" vertical="center" wrapText="1"/>
    </xf>
    <xf numFmtId="0" fontId="4" fillId="0" borderId="4" xfId="1" applyFont="1" applyFill="1" applyBorder="1" applyAlignment="1" applyProtection="1">
      <alignment vertical="center"/>
    </xf>
    <xf numFmtId="0" fontId="4" fillId="0" borderId="21" xfId="1" applyFont="1" applyFill="1" applyBorder="1" applyAlignment="1" applyProtection="1">
      <alignment vertical="center"/>
    </xf>
    <xf numFmtId="0" fontId="4" fillId="0" borderId="19" xfId="1" applyFont="1" applyFill="1" applyBorder="1" applyAlignment="1" applyProtection="1">
      <alignment vertical="center"/>
    </xf>
    <xf numFmtId="0" fontId="4" fillId="0" borderId="5" xfId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vertical="center"/>
    </xf>
    <xf numFmtId="0" fontId="4" fillId="0" borderId="30" xfId="1" applyFont="1" applyFill="1" applyBorder="1" applyAlignment="1" applyProtection="1">
      <alignment vertical="center" wrapText="1"/>
    </xf>
    <xf numFmtId="0" fontId="4" fillId="0" borderId="30" xfId="1" applyFont="1" applyFill="1" applyBorder="1" applyAlignment="1" applyProtection="1">
      <alignment horizontal="left" vertical="center" wrapText="1"/>
    </xf>
    <xf numFmtId="3" fontId="4" fillId="0" borderId="31" xfId="1" applyNumberFormat="1" applyFont="1" applyFill="1" applyBorder="1" applyAlignment="1" applyProtection="1">
      <alignment horizontal="right" vertical="center"/>
    </xf>
    <xf numFmtId="3" fontId="4" fillId="0" borderId="32" xfId="1" applyNumberFormat="1" applyFont="1" applyFill="1" applyBorder="1" applyAlignment="1" applyProtection="1">
      <alignment horizontal="right" vertical="center"/>
    </xf>
    <xf numFmtId="3" fontId="4" fillId="0" borderId="33" xfId="1" applyNumberFormat="1" applyFont="1" applyFill="1" applyBorder="1" applyAlignment="1" applyProtection="1">
      <alignment horizontal="right" vertical="center"/>
    </xf>
    <xf numFmtId="3" fontId="4" fillId="0" borderId="34" xfId="1" applyNumberFormat="1" applyFont="1" applyFill="1" applyBorder="1" applyAlignment="1" applyProtection="1">
      <alignment horizontal="right" vertical="center"/>
    </xf>
    <xf numFmtId="0" fontId="3" fillId="0" borderId="25" xfId="1" applyFont="1" applyFill="1" applyBorder="1" applyAlignment="1" applyProtection="1">
      <alignment vertical="center" wrapText="1"/>
    </xf>
    <xf numFmtId="0" fontId="3" fillId="0" borderId="25" xfId="1" applyFont="1" applyFill="1" applyBorder="1" applyAlignment="1" applyProtection="1">
      <alignment horizontal="left" vertical="center" wrapText="1"/>
    </xf>
    <xf numFmtId="3" fontId="3" fillId="0" borderId="26" xfId="1" applyNumberFormat="1" applyFont="1" applyFill="1" applyBorder="1" applyAlignment="1" applyProtection="1">
      <alignment horizontal="right" vertical="center"/>
    </xf>
    <xf numFmtId="3" fontId="3" fillId="0" borderId="27" xfId="1" applyNumberFormat="1" applyFont="1" applyFill="1" applyBorder="1" applyAlignment="1" applyProtection="1">
      <alignment horizontal="right" vertical="center"/>
    </xf>
    <xf numFmtId="3" fontId="3" fillId="0" borderId="28" xfId="1" applyNumberFormat="1" applyFont="1" applyFill="1" applyBorder="1" applyAlignment="1" applyProtection="1">
      <alignment horizontal="right" vertical="center"/>
    </xf>
    <xf numFmtId="3" fontId="3" fillId="0" borderId="29" xfId="1" applyNumberFormat="1" applyFont="1" applyFill="1" applyBorder="1" applyAlignment="1" applyProtection="1">
      <alignment horizontal="right" vertical="center"/>
    </xf>
    <xf numFmtId="0" fontId="3" fillId="0" borderId="17" xfId="1" applyFont="1" applyFill="1" applyBorder="1" applyAlignment="1" applyProtection="1">
      <alignment vertical="center" wrapText="1"/>
    </xf>
    <xf numFmtId="0" fontId="3" fillId="0" borderId="17" xfId="1" applyFont="1" applyFill="1" applyBorder="1" applyAlignment="1" applyProtection="1">
      <alignment horizontal="right" vertical="center" wrapText="1"/>
    </xf>
    <xf numFmtId="3" fontId="3" fillId="0" borderId="4" xfId="1" applyNumberFormat="1" applyFont="1" applyFill="1" applyBorder="1" applyAlignment="1" applyProtection="1">
      <alignment horizontal="right" vertical="center"/>
    </xf>
    <xf numFmtId="3" fontId="3" fillId="0" borderId="21" xfId="1" applyNumberFormat="1" applyFont="1" applyFill="1" applyBorder="1" applyAlignment="1" applyProtection="1">
      <alignment horizontal="right" vertical="center"/>
      <protection locked="0"/>
    </xf>
    <xf numFmtId="3" fontId="3" fillId="0" borderId="19" xfId="1" applyNumberFormat="1" applyFont="1" applyFill="1" applyBorder="1" applyAlignment="1" applyProtection="1">
      <alignment horizontal="right" vertical="center"/>
      <protection locked="0"/>
    </xf>
    <xf numFmtId="3" fontId="3" fillId="0" borderId="5" xfId="1" applyNumberFormat="1" applyFont="1" applyFill="1" applyBorder="1" applyAlignment="1" applyProtection="1">
      <alignment horizontal="right" vertical="center"/>
      <protection locked="0"/>
    </xf>
    <xf numFmtId="0" fontId="3" fillId="0" borderId="35" xfId="1" applyFont="1" applyFill="1" applyBorder="1" applyAlignment="1" applyProtection="1">
      <alignment vertical="center" wrapText="1"/>
    </xf>
    <xf numFmtId="0" fontId="3" fillId="0" borderId="35" xfId="1" applyFont="1" applyFill="1" applyBorder="1" applyAlignment="1" applyProtection="1">
      <alignment horizontal="right" vertical="center" wrapText="1"/>
    </xf>
    <xf numFmtId="3" fontId="3" fillId="0" borderId="36" xfId="1" applyNumberFormat="1" applyFont="1" applyFill="1" applyBorder="1" applyAlignment="1" applyProtection="1">
      <alignment horizontal="right" vertical="center"/>
    </xf>
    <xf numFmtId="3" fontId="3" fillId="0" borderId="37" xfId="1" applyNumberFormat="1" applyFont="1" applyFill="1" applyBorder="1" applyAlignment="1" applyProtection="1">
      <alignment horizontal="right" vertical="center"/>
      <protection locked="0"/>
    </xf>
    <xf numFmtId="3" fontId="3" fillId="0" borderId="38" xfId="1" applyNumberFormat="1" applyFont="1" applyFill="1" applyBorder="1" applyAlignment="1" applyProtection="1">
      <alignment horizontal="right" vertical="center"/>
      <protection locked="0"/>
    </xf>
    <xf numFmtId="3" fontId="3" fillId="0" borderId="8" xfId="1" applyNumberFormat="1" applyFont="1" applyFill="1" applyBorder="1" applyAlignment="1" applyProtection="1">
      <alignment horizontal="right" vertical="center"/>
      <protection locked="0"/>
    </xf>
    <xf numFmtId="0" fontId="4" fillId="0" borderId="20" xfId="1" applyFont="1" applyFill="1" applyBorder="1" applyAlignment="1" applyProtection="1">
      <alignment horizontal="left" vertical="center" wrapText="1"/>
    </xf>
    <xf numFmtId="3" fontId="3" fillId="0" borderId="23" xfId="1" applyNumberFormat="1" applyFont="1" applyFill="1" applyBorder="1" applyAlignment="1" applyProtection="1">
      <alignment vertical="center"/>
    </xf>
    <xf numFmtId="3" fontId="3" fillId="0" borderId="22" xfId="1" applyNumberFormat="1" applyFont="1" applyFill="1" applyBorder="1" applyAlignment="1" applyProtection="1">
      <alignment vertical="center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3" fontId="3" fillId="0" borderId="39" xfId="1" applyNumberFormat="1" applyFont="1" applyFill="1" applyBorder="1" applyAlignment="1" applyProtection="1">
      <alignment horizontal="center" vertical="center"/>
    </xf>
    <xf numFmtId="3" fontId="3" fillId="0" borderId="24" xfId="1" applyNumberFormat="1" applyFont="1" applyFill="1" applyBorder="1" applyAlignment="1" applyProtection="1">
      <alignment horizontal="center" vertical="center"/>
    </xf>
    <xf numFmtId="0" fontId="4" fillId="0" borderId="40" xfId="1" applyFont="1" applyFill="1" applyBorder="1" applyAlignment="1" applyProtection="1">
      <alignment horizontal="left" vertical="center" wrapText="1"/>
    </xf>
    <xf numFmtId="3" fontId="3" fillId="0" borderId="9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horizontal="right" vertical="center"/>
      <protection locked="0"/>
    </xf>
    <xf numFmtId="3" fontId="3" fillId="0" borderId="41" xfId="1" applyNumberFormat="1" applyFont="1" applyFill="1" applyBorder="1" applyAlignment="1" applyProtection="1">
      <alignment horizontal="center" vertical="center"/>
    </xf>
    <xf numFmtId="3" fontId="3" fillId="0" borderId="42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horizontal="center" vertical="center"/>
      <protection locked="0"/>
    </xf>
    <xf numFmtId="3" fontId="3" fillId="0" borderId="11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vertical="center"/>
    </xf>
    <xf numFmtId="0" fontId="4" fillId="0" borderId="40" xfId="1" applyFont="1" applyFill="1" applyBorder="1" applyAlignment="1" applyProtection="1">
      <alignment horizontal="center" vertical="center" wrapText="1"/>
    </xf>
    <xf numFmtId="0" fontId="3" fillId="0" borderId="17" xfId="1" applyFont="1" applyFill="1" applyBorder="1" applyAlignment="1" applyProtection="1">
      <alignment horizontal="left" vertical="center" wrapText="1"/>
    </xf>
    <xf numFmtId="3" fontId="3" fillId="0" borderId="4" xfId="1" applyNumberFormat="1" applyFont="1" applyFill="1" applyBorder="1" applyAlignment="1" applyProtection="1">
      <alignment vertical="center"/>
    </xf>
    <xf numFmtId="3" fontId="3" fillId="0" borderId="21" xfId="1" applyNumberFormat="1" applyFont="1" applyFill="1" applyBorder="1" applyAlignment="1" applyProtection="1">
      <alignment horizontal="center" vertical="center"/>
    </xf>
    <xf numFmtId="3" fontId="3" fillId="0" borderId="21" xfId="1" applyNumberFormat="1" applyFont="1" applyFill="1" applyBorder="1" applyAlignment="1" applyProtection="1">
      <alignment vertical="center"/>
      <protection locked="0"/>
    </xf>
    <xf numFmtId="3" fontId="3" fillId="0" borderId="19" xfId="1" applyNumberFormat="1" applyFont="1" applyFill="1" applyBorder="1" applyAlignment="1" applyProtection="1">
      <alignment horizontal="center" vertical="center"/>
    </xf>
    <xf numFmtId="3" fontId="3" fillId="0" borderId="5" xfId="1" applyNumberFormat="1" applyFont="1" applyFill="1" applyBorder="1" applyAlignment="1" applyProtection="1">
      <alignment horizontal="center" vertical="center"/>
    </xf>
    <xf numFmtId="0" fontId="3" fillId="0" borderId="35" xfId="1" applyFont="1" applyFill="1" applyBorder="1" applyAlignment="1" applyProtection="1">
      <alignment horizontal="left" vertical="center" wrapText="1"/>
    </xf>
    <xf numFmtId="3" fontId="3" fillId="0" borderId="36" xfId="1" applyNumberFormat="1" applyFont="1" applyFill="1" applyBorder="1" applyAlignment="1" applyProtection="1">
      <alignment vertical="center"/>
    </xf>
    <xf numFmtId="3" fontId="3" fillId="0" borderId="37" xfId="1" applyNumberFormat="1" applyFont="1" applyFill="1" applyBorder="1" applyAlignment="1" applyProtection="1">
      <alignment horizontal="center" vertical="center"/>
    </xf>
    <xf numFmtId="3" fontId="3" fillId="0" borderId="37" xfId="1" applyNumberFormat="1" applyFont="1" applyFill="1" applyBorder="1" applyAlignment="1" applyProtection="1">
      <alignment vertical="center"/>
      <protection locked="0"/>
    </xf>
    <xf numFmtId="3" fontId="3" fillId="0" borderId="38" xfId="1" applyNumberFormat="1" applyFont="1" applyFill="1" applyBorder="1" applyAlignment="1" applyProtection="1">
      <alignment horizontal="center" vertical="center"/>
    </xf>
    <xf numFmtId="3" fontId="3" fillId="0" borderId="8" xfId="1" applyNumberFormat="1" applyFont="1" applyFill="1" applyBorder="1" applyAlignment="1" applyProtection="1">
      <alignment horizontal="center" vertical="center"/>
    </xf>
    <xf numFmtId="0" fontId="3" fillId="0" borderId="0" xfId="1" applyFont="1" applyFill="1" applyBorder="1" applyAlignment="1" applyProtection="1">
      <alignment vertical="center" wrapText="1"/>
    </xf>
    <xf numFmtId="0" fontId="3" fillId="0" borderId="43" xfId="1" applyFont="1" applyFill="1" applyBorder="1" applyAlignment="1" applyProtection="1">
      <alignment horizontal="right" vertical="center" wrapText="1"/>
    </xf>
    <xf numFmtId="0" fontId="3" fillId="0" borderId="43" xfId="1" applyFont="1" applyFill="1" applyBorder="1" applyAlignment="1" applyProtection="1">
      <alignment horizontal="left" vertical="center" wrapText="1"/>
    </xf>
    <xf numFmtId="3" fontId="3" fillId="0" borderId="13" xfId="1" applyNumberFormat="1" applyFont="1" applyFill="1" applyBorder="1" applyAlignment="1" applyProtection="1">
      <alignment vertical="center"/>
    </xf>
    <xf numFmtId="3" fontId="3" fillId="0" borderId="44" xfId="1" applyNumberFormat="1" applyFont="1" applyFill="1" applyBorder="1" applyAlignment="1" applyProtection="1">
      <alignment horizontal="center" vertical="center"/>
    </xf>
    <xf numFmtId="3" fontId="3" fillId="0" borderId="44" xfId="1" applyNumberFormat="1" applyFont="1" applyFill="1" applyBorder="1" applyAlignment="1" applyProtection="1">
      <alignment vertical="center"/>
      <protection locked="0"/>
    </xf>
    <xf numFmtId="3" fontId="3" fillId="0" borderId="15" xfId="1" applyNumberFormat="1" applyFont="1" applyFill="1" applyBorder="1" applyAlignment="1" applyProtection="1">
      <alignment horizontal="center" vertical="center"/>
    </xf>
    <xf numFmtId="3" fontId="3" fillId="0" borderId="16" xfId="1" applyNumberFormat="1" applyFont="1" applyFill="1" applyBorder="1" applyAlignment="1" applyProtection="1">
      <alignment horizontal="center" vertical="center"/>
    </xf>
    <xf numFmtId="3" fontId="3" fillId="0" borderId="41" xfId="1" applyNumberFormat="1" applyFont="1" applyFill="1" applyBorder="1" applyAlignment="1" applyProtection="1">
      <alignment horizontal="right" vertical="center"/>
    </xf>
    <xf numFmtId="3" fontId="3" fillId="0" borderId="9" xfId="1" applyNumberFormat="1" applyFont="1" applyFill="1" applyBorder="1" applyAlignment="1" applyProtection="1">
      <alignment horizontal="right" vertical="center"/>
    </xf>
    <xf numFmtId="0" fontId="3" fillId="0" borderId="43" xfId="1" applyFont="1" applyFill="1" applyBorder="1" applyAlignment="1" applyProtection="1">
      <alignment vertical="center" wrapText="1"/>
    </xf>
    <xf numFmtId="3" fontId="3" fillId="0" borderId="45" xfId="1" applyNumberFormat="1" applyFont="1" applyFill="1" applyBorder="1" applyAlignment="1" applyProtection="1">
      <alignment horizontal="right" vertical="center"/>
    </xf>
    <xf numFmtId="3" fontId="3" fillId="0" borderId="44" xfId="1" applyNumberFormat="1" applyFont="1" applyFill="1" applyBorder="1" applyAlignment="1" applyProtection="1">
      <alignment horizontal="right" vertical="center"/>
      <protection locked="0"/>
    </xf>
    <xf numFmtId="3" fontId="3" fillId="0" borderId="44" xfId="1" applyNumberFormat="1" applyFont="1" applyFill="1" applyBorder="1" applyAlignment="1" applyProtection="1">
      <alignment horizontal="center" vertical="center"/>
      <protection locked="0"/>
    </xf>
    <xf numFmtId="0" fontId="4" fillId="0" borderId="46" xfId="1" applyFont="1" applyFill="1" applyBorder="1" applyAlignment="1" applyProtection="1">
      <alignment horizontal="center" vertical="center" wrapText="1"/>
    </xf>
    <xf numFmtId="0" fontId="4" fillId="0" borderId="46" xfId="1" applyFont="1" applyFill="1" applyBorder="1" applyAlignment="1" applyProtection="1">
      <alignment horizontal="left" vertical="center" wrapText="1"/>
    </xf>
    <xf numFmtId="3" fontId="3" fillId="0" borderId="47" xfId="1" applyNumberFormat="1" applyFont="1" applyFill="1" applyBorder="1" applyAlignment="1" applyProtection="1">
      <alignment horizontal="right" vertical="center"/>
    </xf>
    <xf numFmtId="3" fontId="3" fillId="0" borderId="48" xfId="1" applyNumberFormat="1" applyFont="1" applyFill="1" applyBorder="1" applyAlignment="1" applyProtection="1">
      <alignment horizontal="center" vertical="center"/>
    </xf>
    <xf numFmtId="3" fontId="3" fillId="0" borderId="48" xfId="1" applyNumberFormat="1" applyFont="1" applyFill="1" applyBorder="1" applyAlignment="1" applyProtection="1">
      <alignment horizontal="right" vertical="center"/>
    </xf>
    <xf numFmtId="3" fontId="3" fillId="0" borderId="49" xfId="1" applyNumberFormat="1" applyFont="1" applyFill="1" applyBorder="1" applyAlignment="1" applyProtection="1">
      <alignment horizontal="right" vertical="center"/>
    </xf>
    <xf numFmtId="0" fontId="3" fillId="0" borderId="50" xfId="1" applyFont="1" applyFill="1" applyBorder="1" applyAlignment="1" applyProtection="1">
      <alignment horizontal="right" vertical="center" wrapText="1"/>
    </xf>
    <xf numFmtId="0" fontId="3" fillId="0" borderId="50" xfId="1" applyFont="1" applyFill="1" applyBorder="1" applyAlignment="1" applyProtection="1">
      <alignment horizontal="left" vertical="center" wrapText="1"/>
    </xf>
    <xf numFmtId="3" fontId="3" fillId="0" borderId="51" xfId="1" applyNumberFormat="1" applyFont="1" applyFill="1" applyBorder="1" applyAlignment="1" applyProtection="1">
      <alignment horizontal="right" vertical="center"/>
    </xf>
    <xf numFmtId="3" fontId="3" fillId="0" borderId="52" xfId="1" applyNumberFormat="1" applyFont="1" applyFill="1" applyBorder="1" applyAlignment="1" applyProtection="1">
      <alignment horizontal="center" vertical="center"/>
    </xf>
    <xf numFmtId="3" fontId="3" fillId="0" borderId="53" xfId="1" applyNumberFormat="1" applyFont="1" applyFill="1" applyBorder="1" applyAlignment="1" applyProtection="1">
      <alignment horizontal="right" vertical="center"/>
      <protection locked="0"/>
    </xf>
    <xf numFmtId="3" fontId="3" fillId="0" borderId="54" xfId="1" applyNumberFormat="1" applyFont="1" applyFill="1" applyBorder="1" applyAlignment="1" applyProtection="1">
      <alignment horizontal="right" vertical="center"/>
      <protection locked="0"/>
    </xf>
    <xf numFmtId="3" fontId="3" fillId="0" borderId="55" xfId="1" applyNumberFormat="1" applyFont="1" applyFill="1" applyBorder="1" applyAlignment="1" applyProtection="1">
      <alignment horizontal="right" vertical="center"/>
    </xf>
    <xf numFmtId="0" fontId="3" fillId="0" borderId="50" xfId="1" applyFont="1" applyFill="1" applyBorder="1" applyAlignment="1" applyProtection="1">
      <alignment vertical="center" wrapText="1"/>
      <protection locked="0"/>
    </xf>
    <xf numFmtId="0" fontId="3" fillId="0" borderId="50" xfId="1" applyFont="1" applyFill="1" applyBorder="1" applyAlignment="1" applyProtection="1">
      <alignment horizontal="left" vertical="center" wrapText="1"/>
      <protection locked="0"/>
    </xf>
    <xf numFmtId="3" fontId="3" fillId="0" borderId="55" xfId="1" applyNumberFormat="1" applyFont="1" applyFill="1" applyBorder="1" applyAlignment="1" applyProtection="1">
      <alignment vertical="center"/>
      <protection locked="0"/>
    </xf>
    <xf numFmtId="3" fontId="3" fillId="0" borderId="52" xfId="1" applyNumberFormat="1" applyFont="1" applyFill="1" applyBorder="1" applyAlignment="1" applyProtection="1">
      <alignment horizontal="center" vertical="center"/>
      <protection locked="0"/>
    </xf>
    <xf numFmtId="3" fontId="3" fillId="0" borderId="52" xfId="1" applyNumberFormat="1" applyFont="1" applyFill="1" applyBorder="1" applyAlignment="1" applyProtection="1">
      <alignment horizontal="right" vertical="center"/>
      <protection locked="0"/>
    </xf>
    <xf numFmtId="0" fontId="4" fillId="0" borderId="17" xfId="1" applyFont="1" applyBorder="1" applyAlignment="1" applyProtection="1">
      <alignment vertical="center" wrapText="1"/>
    </xf>
    <xf numFmtId="0" fontId="4" fillId="0" borderId="17" xfId="1" applyFont="1" applyBorder="1" applyAlignment="1" applyProtection="1">
      <alignment horizontal="left" vertical="center" wrapText="1"/>
    </xf>
    <xf numFmtId="3" fontId="4" fillId="0" borderId="4" xfId="1" applyNumberFormat="1" applyFont="1" applyBorder="1" applyAlignment="1" applyProtection="1">
      <alignment vertical="center"/>
    </xf>
    <xf numFmtId="3" fontId="4" fillId="0" borderId="21" xfId="1" applyNumberFormat="1" applyFont="1" applyBorder="1" applyAlignment="1" applyProtection="1">
      <alignment vertical="center"/>
    </xf>
    <xf numFmtId="3" fontId="4" fillId="0" borderId="19" xfId="1" applyNumberFormat="1" applyFont="1" applyBorder="1" applyAlignment="1" applyProtection="1">
      <alignment vertical="center"/>
    </xf>
    <xf numFmtId="3" fontId="4" fillId="0" borderId="5" xfId="1" applyNumberFormat="1" applyFont="1" applyBorder="1" applyAlignment="1" applyProtection="1">
      <alignment vertical="center"/>
    </xf>
    <xf numFmtId="0" fontId="4" fillId="0" borderId="30" xfId="1" applyFont="1" applyFill="1" applyBorder="1" applyAlignment="1" applyProtection="1">
      <alignment vertical="center"/>
    </xf>
    <xf numFmtId="3" fontId="4" fillId="0" borderId="31" xfId="1" applyNumberFormat="1" applyFont="1" applyFill="1" applyBorder="1" applyAlignment="1" applyProtection="1">
      <alignment vertical="center"/>
    </xf>
    <xf numFmtId="3" fontId="4" fillId="0" borderId="32" xfId="1" applyNumberFormat="1" applyFont="1" applyFill="1" applyBorder="1" applyAlignment="1" applyProtection="1">
      <alignment vertical="center"/>
    </xf>
    <xf numFmtId="3" fontId="4" fillId="0" borderId="33" xfId="1" applyNumberFormat="1" applyFont="1" applyFill="1" applyBorder="1" applyAlignment="1" applyProtection="1">
      <alignment vertical="center"/>
    </xf>
    <xf numFmtId="3" fontId="4" fillId="0" borderId="34" xfId="1" applyNumberFormat="1" applyFont="1" applyFill="1" applyBorder="1" applyAlignment="1" applyProtection="1">
      <alignment vertical="center"/>
    </xf>
    <xf numFmtId="0" fontId="4" fillId="0" borderId="56" xfId="1" applyFont="1" applyFill="1" applyBorder="1" applyAlignment="1" applyProtection="1">
      <alignment vertical="center"/>
    </xf>
    <xf numFmtId="0" fontId="4" fillId="0" borderId="56" xfId="1" applyFont="1" applyFill="1" applyBorder="1" applyAlignment="1" applyProtection="1">
      <alignment vertical="center" wrapText="1"/>
    </xf>
    <xf numFmtId="3" fontId="4" fillId="0" borderId="57" xfId="1" applyNumberFormat="1" applyFont="1" applyFill="1" applyBorder="1" applyAlignment="1" applyProtection="1">
      <alignment vertical="center"/>
    </xf>
    <xf numFmtId="3" fontId="4" fillId="0" borderId="58" xfId="1" applyNumberFormat="1" applyFont="1" applyFill="1" applyBorder="1" applyAlignment="1" applyProtection="1">
      <alignment vertical="center"/>
    </xf>
    <xf numFmtId="3" fontId="4" fillId="0" borderId="59" xfId="1" applyNumberFormat="1" applyFont="1" applyFill="1" applyBorder="1" applyAlignment="1" applyProtection="1">
      <alignment vertical="center"/>
    </xf>
    <xf numFmtId="3" fontId="4" fillId="0" borderId="60" xfId="1" applyNumberFormat="1" applyFont="1" applyFill="1" applyBorder="1" applyAlignment="1" applyProtection="1">
      <alignment vertical="center"/>
    </xf>
    <xf numFmtId="0" fontId="4" fillId="0" borderId="17" xfId="1" applyFont="1" applyFill="1" applyBorder="1" applyAlignment="1" applyProtection="1">
      <alignment vertical="center"/>
    </xf>
    <xf numFmtId="3" fontId="4" fillId="0" borderId="4" xfId="1" applyNumberFormat="1" applyFont="1" applyFill="1" applyBorder="1" applyAlignment="1" applyProtection="1">
      <alignment vertical="center"/>
    </xf>
    <xf numFmtId="3" fontId="4" fillId="0" borderId="21" xfId="1" applyNumberFormat="1" applyFont="1" applyFill="1" applyBorder="1" applyAlignment="1" applyProtection="1">
      <alignment vertical="center"/>
    </xf>
    <xf numFmtId="3" fontId="4" fillId="0" borderId="19" xfId="1" applyNumberFormat="1" applyFont="1" applyFill="1" applyBorder="1" applyAlignment="1" applyProtection="1">
      <alignment vertical="center"/>
    </xf>
    <xf numFmtId="3" fontId="4" fillId="0" borderId="5" xfId="1" applyNumberFormat="1" applyFont="1" applyFill="1" applyBorder="1" applyAlignment="1" applyProtection="1">
      <alignment vertical="center"/>
    </xf>
    <xf numFmtId="0" fontId="4" fillId="3" borderId="61" xfId="1" applyFont="1" applyFill="1" applyBorder="1" applyAlignment="1" applyProtection="1">
      <alignment horizontal="left" vertical="center" wrapText="1"/>
    </xf>
    <xf numFmtId="3" fontId="4" fillId="3" borderId="62" xfId="1" applyNumberFormat="1" applyFont="1" applyFill="1" applyBorder="1" applyAlignment="1" applyProtection="1">
      <alignment vertical="center"/>
    </xf>
    <xf numFmtId="3" fontId="4" fillId="3" borderId="63" xfId="1" applyNumberFormat="1" applyFont="1" applyFill="1" applyBorder="1" applyAlignment="1" applyProtection="1">
      <alignment vertical="center"/>
    </xf>
    <xf numFmtId="3" fontId="4" fillId="3" borderId="64" xfId="1" applyNumberFormat="1" applyFont="1" applyFill="1" applyBorder="1" applyAlignment="1" applyProtection="1">
      <alignment vertical="center"/>
    </xf>
    <xf numFmtId="3" fontId="4" fillId="3" borderId="65" xfId="1" applyNumberFormat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horizontal="left" vertical="center" wrapText="1"/>
    </xf>
    <xf numFmtId="3" fontId="3" fillId="0" borderId="66" xfId="1" applyNumberFormat="1" applyFont="1" applyFill="1" applyBorder="1" applyAlignment="1" applyProtection="1">
      <alignment vertical="center"/>
    </xf>
    <xf numFmtId="3" fontId="3" fillId="0" borderId="67" xfId="1" applyNumberFormat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vertical="center"/>
    </xf>
    <xf numFmtId="3" fontId="3" fillId="0" borderId="52" xfId="1" applyNumberFormat="1" applyFont="1" applyFill="1" applyBorder="1" applyAlignment="1" applyProtection="1">
      <alignment vertical="center"/>
    </xf>
    <xf numFmtId="3" fontId="3" fillId="0" borderId="53" xfId="1" applyNumberFormat="1" applyFont="1" applyFill="1" applyBorder="1" applyAlignment="1" applyProtection="1">
      <alignment vertical="center"/>
    </xf>
    <xf numFmtId="3" fontId="3" fillId="0" borderId="54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  <protection locked="0"/>
    </xf>
    <xf numFmtId="3" fontId="3" fillId="0" borderId="5" xfId="1" applyNumberFormat="1" applyFont="1" applyFill="1" applyBorder="1" applyAlignment="1" applyProtection="1">
      <alignment vertical="center"/>
      <protection locked="0"/>
    </xf>
    <xf numFmtId="3" fontId="3" fillId="0" borderId="38" xfId="1" applyNumberFormat="1" applyFont="1" applyFill="1" applyBorder="1" applyAlignment="1" applyProtection="1">
      <alignment vertical="center"/>
      <protection locked="0"/>
    </xf>
    <xf numFmtId="3" fontId="3" fillId="0" borderId="8" xfId="1" applyNumberFormat="1" applyFont="1" applyFill="1" applyBorder="1" applyAlignment="1" applyProtection="1">
      <alignment vertical="center"/>
      <protection locked="0"/>
    </xf>
    <xf numFmtId="0" fontId="3" fillId="0" borderId="35" xfId="1" applyFont="1" applyFill="1" applyBorder="1" applyAlignment="1" applyProtection="1">
      <alignment horizontal="center" vertical="center" wrapText="1"/>
    </xf>
    <xf numFmtId="3" fontId="3" fillId="0" borderId="37" xfId="1" applyNumberFormat="1" applyFont="1" applyFill="1" applyBorder="1" applyAlignment="1" applyProtection="1">
      <alignment vertical="center"/>
    </xf>
    <xf numFmtId="3" fontId="3" fillId="0" borderId="38" xfId="1" applyNumberFormat="1" applyFont="1" applyFill="1" applyBorder="1" applyAlignment="1" applyProtection="1">
      <alignment vertical="center"/>
    </xf>
    <xf numFmtId="3" fontId="3" fillId="0" borderId="8" xfId="1" applyNumberFormat="1" applyFont="1" applyFill="1" applyBorder="1" applyAlignment="1" applyProtection="1">
      <alignment vertical="center"/>
    </xf>
    <xf numFmtId="3" fontId="3" fillId="0" borderId="52" xfId="1" applyNumberFormat="1" applyFont="1" applyFill="1" applyBorder="1" applyAlignment="1" applyProtection="1">
      <alignment vertical="center"/>
      <protection locked="0"/>
    </xf>
    <xf numFmtId="3" fontId="3" fillId="0" borderId="53" xfId="1" applyNumberFormat="1" applyFont="1" applyFill="1" applyBorder="1" applyAlignment="1" applyProtection="1">
      <alignment vertical="center"/>
      <protection locked="0"/>
    </xf>
    <xf numFmtId="3" fontId="3" fillId="0" borderId="54" xfId="1" applyNumberFormat="1" applyFont="1" applyFill="1" applyBorder="1" applyAlignment="1" applyProtection="1">
      <alignment vertical="center"/>
      <protection locked="0"/>
    </xf>
    <xf numFmtId="3" fontId="3" fillId="0" borderId="42" xfId="1" applyNumberFormat="1" applyFont="1" applyFill="1" applyBorder="1" applyAlignment="1" applyProtection="1">
      <alignment vertical="center"/>
    </xf>
    <xf numFmtId="3" fontId="3" fillId="0" borderId="11" xfId="1" applyNumberFormat="1" applyFont="1" applyFill="1" applyBorder="1" applyAlignment="1" applyProtection="1">
      <alignment vertical="center"/>
    </xf>
    <xf numFmtId="0" fontId="3" fillId="0" borderId="17" xfId="1" applyFont="1" applyFill="1" applyBorder="1" applyAlignment="1" applyProtection="1">
      <alignment horizontal="center" vertical="center" wrapText="1"/>
    </xf>
    <xf numFmtId="3" fontId="3" fillId="0" borderId="21" xfId="1" applyNumberFormat="1" applyFont="1" applyFill="1" applyBorder="1" applyAlignment="1" applyProtection="1">
      <alignment vertical="center"/>
    </xf>
    <xf numFmtId="3" fontId="3" fillId="0" borderId="19" xfId="1" applyNumberFormat="1" applyFont="1" applyFill="1" applyBorder="1" applyAlignment="1" applyProtection="1">
      <alignment vertical="center"/>
    </xf>
    <xf numFmtId="3" fontId="3" fillId="0" borderId="5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vertical="center"/>
    </xf>
    <xf numFmtId="3" fontId="3" fillId="0" borderId="68" xfId="1" applyNumberFormat="1" applyFont="1" applyFill="1" applyBorder="1" applyAlignment="1" applyProtection="1">
      <alignment vertical="center"/>
    </xf>
    <xf numFmtId="3" fontId="3" fillId="0" borderId="69" xfId="1" applyNumberFormat="1" applyFont="1" applyFill="1" applyBorder="1" applyAlignment="1" applyProtection="1">
      <alignment vertical="center"/>
    </xf>
    <xf numFmtId="3" fontId="3" fillId="0" borderId="41" xfId="1" applyNumberFormat="1" applyFont="1" applyFill="1" applyBorder="1" applyAlignment="1" applyProtection="1">
      <alignment vertical="center"/>
      <protection locked="0"/>
    </xf>
    <xf numFmtId="3" fontId="3" fillId="0" borderId="42" xfId="1" applyNumberFormat="1" applyFont="1" applyFill="1" applyBorder="1" applyAlignment="1" applyProtection="1">
      <alignment vertical="center"/>
      <protection locked="0"/>
    </xf>
    <xf numFmtId="3" fontId="3" fillId="0" borderId="11" xfId="1" applyNumberFormat="1" applyFont="1" applyFill="1" applyBorder="1" applyAlignment="1" applyProtection="1">
      <alignment vertical="center"/>
      <protection locked="0"/>
    </xf>
    <xf numFmtId="3" fontId="3" fillId="0" borderId="70" xfId="1" applyNumberFormat="1" applyFont="1" applyFill="1" applyBorder="1" applyAlignment="1" applyProtection="1">
      <alignment vertical="center"/>
    </xf>
    <xf numFmtId="0" fontId="4" fillId="0" borderId="0" xfId="1" applyFont="1" applyFill="1" applyBorder="1" applyAlignment="1" applyProtection="1">
      <alignment horizontal="left" vertical="center"/>
    </xf>
    <xf numFmtId="0" fontId="3" fillId="0" borderId="61" xfId="1" applyFont="1" applyFill="1" applyBorder="1" applyAlignment="1" applyProtection="1">
      <alignment horizontal="left" vertical="center" wrapText="1"/>
    </xf>
    <xf numFmtId="3" fontId="3" fillId="0" borderId="10" xfId="1" applyNumberFormat="1" applyFont="1" applyFill="1" applyBorder="1" applyAlignment="1" applyProtection="1">
      <alignment vertical="center"/>
    </xf>
    <xf numFmtId="3" fontId="3" fillId="0" borderId="71" xfId="1" applyNumberFormat="1" applyFont="1" applyFill="1" applyBorder="1" applyAlignment="1" applyProtection="1">
      <alignment vertical="center"/>
    </xf>
    <xf numFmtId="3" fontId="3" fillId="0" borderId="72" xfId="1" applyNumberFormat="1" applyFont="1" applyFill="1" applyBorder="1" applyAlignment="1" applyProtection="1">
      <alignment vertical="center"/>
      <protection locked="0"/>
    </xf>
    <xf numFmtId="3" fontId="3" fillId="0" borderId="7" xfId="1" applyNumberFormat="1" applyFont="1" applyFill="1" applyBorder="1" applyAlignment="1" applyProtection="1">
      <alignment vertical="center"/>
      <protection locked="0"/>
    </xf>
    <xf numFmtId="0" fontId="3" fillId="0" borderId="73" xfId="1" applyFont="1" applyFill="1" applyBorder="1" applyAlignment="1" applyProtection="1">
      <alignment horizontal="right" vertical="center" wrapText="1"/>
    </xf>
    <xf numFmtId="3" fontId="3" fillId="0" borderId="18" xfId="1" applyNumberFormat="1" applyFont="1" applyFill="1" applyBorder="1" applyAlignment="1" applyProtection="1">
      <alignment vertical="center"/>
      <protection locked="0"/>
    </xf>
    <xf numFmtId="3" fontId="3" fillId="0" borderId="74" xfId="1" applyNumberFormat="1" applyFont="1" applyFill="1" applyBorder="1" applyAlignment="1" applyProtection="1">
      <alignment vertical="center"/>
      <protection locked="0"/>
    </xf>
    <xf numFmtId="3" fontId="3" fillId="0" borderId="75" xfId="1" applyNumberFormat="1" applyFont="1" applyFill="1" applyBorder="1" applyAlignment="1" applyProtection="1">
      <alignment vertical="center"/>
      <protection locked="0"/>
    </xf>
    <xf numFmtId="0" fontId="4" fillId="0" borderId="61" xfId="1" applyFont="1" applyFill="1" applyBorder="1" applyAlignment="1" applyProtection="1">
      <alignment horizontal="left" vertical="center" wrapText="1"/>
    </xf>
    <xf numFmtId="3" fontId="3" fillId="0" borderId="62" xfId="1" applyNumberFormat="1" applyFont="1" applyFill="1" applyBorder="1" applyAlignment="1" applyProtection="1">
      <alignment vertical="center"/>
    </xf>
    <xf numFmtId="3" fontId="3" fillId="0" borderId="63" xfId="1" applyNumberFormat="1" applyFont="1" applyFill="1" applyBorder="1" applyAlignment="1" applyProtection="1">
      <alignment vertical="center"/>
      <protection locked="0"/>
    </xf>
    <xf numFmtId="3" fontId="3" fillId="0" borderId="67" xfId="1" applyNumberFormat="1" applyFont="1" applyFill="1" applyBorder="1" applyAlignment="1" applyProtection="1">
      <alignment vertical="center"/>
      <protection locked="0"/>
    </xf>
    <xf numFmtId="3" fontId="3" fillId="0" borderId="51" xfId="1" applyNumberFormat="1" applyFont="1" applyFill="1" applyBorder="1" applyAlignment="1" applyProtection="1">
      <alignment vertical="center"/>
    </xf>
    <xf numFmtId="1" fontId="4" fillId="3" borderId="61" xfId="1" applyNumberFormat="1" applyFont="1" applyFill="1" applyBorder="1" applyAlignment="1" applyProtection="1">
      <alignment horizontal="left" vertical="center" wrapText="1"/>
    </xf>
    <xf numFmtId="1" fontId="4" fillId="0" borderId="40" xfId="1" applyNumberFormat="1" applyFont="1" applyFill="1" applyBorder="1" applyAlignment="1" applyProtection="1">
      <alignment horizontal="left" vertical="center" wrapText="1"/>
    </xf>
    <xf numFmtId="0" fontId="4" fillId="0" borderId="17" xfId="1" applyFont="1" applyFill="1" applyBorder="1" applyAlignment="1" applyProtection="1">
      <alignment horizontal="center" vertical="center" wrapText="1"/>
    </xf>
    <xf numFmtId="3" fontId="4" fillId="0" borderId="49" xfId="1" applyNumberFormat="1" applyFont="1" applyFill="1" applyBorder="1" applyAlignment="1" applyProtection="1">
      <alignment vertical="center"/>
    </xf>
    <xf numFmtId="3" fontId="4" fillId="3" borderId="67" xfId="1" applyNumberFormat="1" applyFont="1" applyFill="1" applyBorder="1" applyAlignment="1" applyProtection="1">
      <alignment vertical="center"/>
    </xf>
    <xf numFmtId="3" fontId="3" fillId="0" borderId="7" xfId="1" applyNumberFormat="1" applyFont="1" applyFill="1" applyBorder="1" applyAlignment="1" applyProtection="1">
      <alignment vertical="center"/>
    </xf>
    <xf numFmtId="3" fontId="3" fillId="0" borderId="76" xfId="1" applyNumberFormat="1" applyFont="1" applyFill="1" applyBorder="1" applyAlignment="1" applyProtection="1">
      <alignment vertical="center"/>
    </xf>
    <xf numFmtId="0" fontId="3" fillId="0" borderId="46" xfId="1" applyFont="1" applyFill="1" applyBorder="1" applyAlignment="1" applyProtection="1">
      <alignment horizontal="left" vertical="center" wrapText="1"/>
    </xf>
    <xf numFmtId="3" fontId="3" fillId="0" borderId="77" xfId="1" applyNumberFormat="1" applyFont="1" applyFill="1" applyBorder="1" applyAlignment="1" applyProtection="1">
      <alignment vertical="center"/>
    </xf>
    <xf numFmtId="3" fontId="3" fillId="0" borderId="48" xfId="1" applyNumberFormat="1" applyFont="1" applyFill="1" applyBorder="1" applyAlignment="1" applyProtection="1">
      <alignment vertical="center"/>
      <protection locked="0"/>
    </xf>
    <xf numFmtId="3" fontId="3" fillId="0" borderId="78" xfId="1" applyNumberFormat="1" applyFont="1" applyFill="1" applyBorder="1" applyAlignment="1" applyProtection="1">
      <alignment vertical="center"/>
    </xf>
    <xf numFmtId="3" fontId="3" fillId="0" borderId="49" xfId="1" applyNumberFormat="1" applyFont="1" applyFill="1" applyBorder="1" applyAlignment="1" applyProtection="1">
      <alignment vertical="center"/>
      <protection locked="0"/>
    </xf>
    <xf numFmtId="3" fontId="3" fillId="0" borderId="69" xfId="1" applyNumberFormat="1" applyFont="1" applyFill="1" applyBorder="1" applyAlignment="1" applyProtection="1">
      <alignment vertical="center"/>
      <protection locked="0"/>
    </xf>
    <xf numFmtId="3" fontId="4" fillId="3" borderId="79" xfId="1" applyNumberFormat="1" applyFont="1" applyFill="1" applyBorder="1" applyAlignment="1" applyProtection="1">
      <alignment vertical="center"/>
    </xf>
    <xf numFmtId="3" fontId="3" fillId="0" borderId="79" xfId="1" applyNumberFormat="1" applyFont="1" applyFill="1" applyBorder="1" applyAlignment="1" applyProtection="1">
      <alignment vertical="center"/>
    </xf>
    <xf numFmtId="3" fontId="3" fillId="0" borderId="63" xfId="1" applyNumberFormat="1" applyFont="1" applyFill="1" applyBorder="1" applyAlignment="1" applyProtection="1">
      <alignment vertical="center"/>
    </xf>
    <xf numFmtId="3" fontId="3" fillId="0" borderId="0" xfId="1" applyNumberFormat="1" applyFont="1" applyFill="1" applyBorder="1" applyAlignment="1" applyProtection="1">
      <alignment vertical="center"/>
    </xf>
    <xf numFmtId="3" fontId="3" fillId="0" borderId="80" xfId="1" applyNumberFormat="1" applyFont="1" applyFill="1" applyBorder="1" applyAlignment="1" applyProtection="1">
      <alignment vertical="center"/>
      <protection locked="0"/>
    </xf>
    <xf numFmtId="3" fontId="3" fillId="0" borderId="81" xfId="1" applyNumberFormat="1" applyFont="1" applyFill="1" applyBorder="1" applyAlignment="1" applyProtection="1">
      <alignment vertical="center"/>
    </xf>
    <xf numFmtId="3" fontId="3" fillId="0" borderId="6" xfId="1" applyNumberFormat="1" applyFont="1" applyFill="1" applyBorder="1" applyAlignment="1" applyProtection="1">
      <alignment vertical="center"/>
    </xf>
    <xf numFmtId="3" fontId="3" fillId="0" borderId="74" xfId="1" applyNumberFormat="1" applyFont="1" applyFill="1" applyBorder="1" applyAlignment="1" applyProtection="1">
      <alignment vertical="center"/>
    </xf>
    <xf numFmtId="3" fontId="3" fillId="0" borderId="82" xfId="1" applyNumberFormat="1" applyFont="1" applyFill="1" applyBorder="1" applyAlignment="1" applyProtection="1">
      <alignment vertical="center"/>
      <protection locked="0"/>
    </xf>
    <xf numFmtId="3" fontId="3" fillId="0" borderId="83" xfId="1" applyNumberFormat="1" applyFont="1" applyFill="1" applyBorder="1" applyAlignment="1" applyProtection="1">
      <alignment vertical="center"/>
      <protection locked="0"/>
    </xf>
    <xf numFmtId="3" fontId="3" fillId="0" borderId="84" xfId="1" applyNumberFormat="1" applyFont="1" applyFill="1" applyBorder="1" applyAlignment="1" applyProtection="1">
      <alignment vertical="center"/>
    </xf>
    <xf numFmtId="3" fontId="3" fillId="0" borderId="85" xfId="1" applyNumberFormat="1" applyFont="1" applyFill="1" applyBorder="1" applyAlignment="1" applyProtection="1">
      <alignment vertical="center"/>
    </xf>
    <xf numFmtId="3" fontId="3" fillId="0" borderId="83" xfId="1" applyNumberFormat="1" applyFont="1" applyFill="1" applyBorder="1" applyAlignment="1" applyProtection="1">
      <alignment vertical="center"/>
    </xf>
    <xf numFmtId="3" fontId="3" fillId="0" borderId="86" xfId="1" applyNumberFormat="1" applyFont="1" applyFill="1" applyBorder="1" applyAlignment="1" applyProtection="1">
      <alignment vertical="center"/>
    </xf>
    <xf numFmtId="0" fontId="3" fillId="0" borderId="73" xfId="1" applyFont="1" applyFill="1" applyBorder="1" applyAlignment="1" applyProtection="1">
      <alignment horizontal="center" vertical="center" wrapText="1"/>
    </xf>
    <xf numFmtId="0" fontId="3" fillId="0" borderId="73" xfId="1" applyFont="1" applyFill="1" applyBorder="1" applyAlignment="1" applyProtection="1">
      <alignment horizontal="left" vertical="center" wrapText="1"/>
    </xf>
    <xf numFmtId="3" fontId="3" fillId="0" borderId="87" xfId="1" applyNumberFormat="1" applyFont="1" applyFill="1" applyBorder="1" applyAlignment="1" applyProtection="1">
      <alignment vertical="center"/>
      <protection locked="0"/>
    </xf>
    <xf numFmtId="3" fontId="3" fillId="0" borderId="70" xfId="1" applyNumberFormat="1" applyFont="1" applyFill="1" applyBorder="1" applyAlignment="1" applyProtection="1">
      <alignment vertical="center"/>
      <protection locked="0"/>
    </xf>
    <xf numFmtId="0" fontId="3" fillId="0" borderId="35" xfId="1" applyFont="1" applyFill="1" applyBorder="1" applyAlignment="1" applyProtection="1">
      <alignment vertical="center"/>
    </xf>
    <xf numFmtId="0" fontId="4" fillId="3" borderId="40" xfId="1" applyFont="1" applyFill="1" applyBorder="1" applyAlignment="1" applyProtection="1">
      <alignment horizontal="left" vertical="center" wrapText="1"/>
    </xf>
    <xf numFmtId="3" fontId="4" fillId="3" borderId="10" xfId="1" applyNumberFormat="1" applyFont="1" applyFill="1" applyBorder="1" applyAlignment="1" applyProtection="1">
      <alignment vertical="center"/>
    </xf>
    <xf numFmtId="3" fontId="4" fillId="3" borderId="41" xfId="1" applyNumberFormat="1" applyFont="1" applyFill="1" applyBorder="1" applyAlignment="1" applyProtection="1">
      <alignment vertical="center"/>
    </xf>
    <xf numFmtId="3" fontId="4" fillId="3" borderId="9" xfId="1" applyNumberFormat="1" applyFont="1" applyFill="1" applyBorder="1" applyAlignment="1" applyProtection="1">
      <alignment vertical="center"/>
    </xf>
    <xf numFmtId="3" fontId="4" fillId="3" borderId="49" xfId="1" applyNumberFormat="1" applyFont="1" applyFill="1" applyBorder="1" applyAlignment="1" applyProtection="1">
      <alignment vertical="center"/>
    </xf>
    <xf numFmtId="0" fontId="4" fillId="0" borderId="40" xfId="1" applyFont="1" applyFill="1" applyBorder="1" applyAlignment="1" applyProtection="1">
      <alignment horizontal="left" vertical="top" wrapText="1"/>
    </xf>
    <xf numFmtId="0" fontId="3" fillId="0" borderId="17" xfId="1" applyFont="1" applyFill="1" applyBorder="1" applyAlignment="1" applyProtection="1">
      <alignment horizontal="center" vertical="top" wrapText="1"/>
    </xf>
    <xf numFmtId="0" fontId="3" fillId="0" borderId="35" xfId="1" applyFont="1" applyFill="1" applyBorder="1" applyAlignment="1" applyProtection="1">
      <alignment horizontal="center" vertical="top" wrapText="1"/>
    </xf>
    <xf numFmtId="0" fontId="3" fillId="0" borderId="35" xfId="1" applyFont="1" applyFill="1" applyBorder="1" applyAlignment="1" applyProtection="1">
      <alignment horizontal="right" vertical="top" wrapText="1"/>
    </xf>
    <xf numFmtId="0" fontId="3" fillId="0" borderId="73" xfId="1" applyFont="1" applyFill="1" applyBorder="1" applyAlignment="1" applyProtection="1">
      <alignment horizontal="center" vertical="top" wrapText="1"/>
    </xf>
    <xf numFmtId="0" fontId="4" fillId="0" borderId="46" xfId="1" applyFont="1" applyFill="1" applyBorder="1" applyAlignment="1" applyProtection="1">
      <alignment horizontal="left" vertical="top" wrapText="1"/>
    </xf>
    <xf numFmtId="3" fontId="3" fillId="0" borderId="48" xfId="1" applyNumberFormat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horizontal="center" vertical="top" wrapText="1"/>
    </xf>
    <xf numFmtId="0" fontId="3" fillId="0" borderId="73" xfId="1" applyFont="1" applyFill="1" applyBorder="1" applyAlignment="1" applyProtection="1">
      <alignment horizontal="right" vertical="top" wrapText="1"/>
    </xf>
    <xf numFmtId="3" fontId="3" fillId="0" borderId="88" xfId="1" applyNumberFormat="1" applyFont="1" applyFill="1" applyBorder="1" applyAlignment="1" applyProtection="1">
      <alignment vertical="center"/>
      <protection locked="0"/>
    </xf>
    <xf numFmtId="0" fontId="3" fillId="0" borderId="46" xfId="1" applyFont="1" applyFill="1" applyBorder="1" applyAlignment="1" applyProtection="1">
      <alignment horizontal="center" vertical="top" wrapText="1"/>
    </xf>
    <xf numFmtId="0" fontId="3" fillId="0" borderId="46" xfId="1" applyFont="1" applyBorder="1"/>
    <xf numFmtId="3" fontId="3" fillId="0" borderId="77" xfId="1" applyNumberFormat="1" applyFont="1" applyFill="1" applyBorder="1" applyAlignment="1" applyProtection="1">
      <alignment vertical="center"/>
      <protection locked="0"/>
    </xf>
    <xf numFmtId="3" fontId="3" fillId="0" borderId="89" xfId="1" applyNumberFormat="1" applyFont="1" applyFill="1" applyBorder="1" applyAlignment="1" applyProtection="1">
      <alignment vertical="center"/>
      <protection locked="0"/>
    </xf>
    <xf numFmtId="0" fontId="4" fillId="4" borderId="61" xfId="1" applyFont="1" applyFill="1" applyBorder="1" applyAlignment="1" applyProtection="1">
      <alignment horizontal="left" vertical="top" wrapText="1"/>
    </xf>
    <xf numFmtId="0" fontId="4" fillId="4" borderId="61" xfId="1" applyFont="1" applyFill="1" applyBorder="1" applyAlignment="1" applyProtection="1">
      <alignment horizontal="left" vertical="center" wrapText="1"/>
    </xf>
    <xf numFmtId="3" fontId="4" fillId="4" borderId="90" xfId="1" applyNumberFormat="1" applyFont="1" applyFill="1" applyBorder="1" applyAlignment="1" applyProtection="1">
      <alignment vertical="center"/>
    </xf>
    <xf numFmtId="3" fontId="4" fillId="4" borderId="63" xfId="1" applyNumberFormat="1" applyFont="1" applyFill="1" applyBorder="1" applyAlignment="1" applyProtection="1">
      <alignment vertical="center"/>
      <protection locked="0"/>
    </xf>
    <xf numFmtId="3" fontId="4" fillId="4" borderId="67" xfId="1" applyNumberFormat="1" applyFont="1" applyFill="1" applyBorder="1" applyAlignment="1" applyProtection="1">
      <alignment vertical="center"/>
      <protection locked="0"/>
    </xf>
    <xf numFmtId="0" fontId="3" fillId="0" borderId="50" xfId="1" applyFont="1" applyFill="1" applyBorder="1" applyAlignment="1" applyProtection="1">
      <alignment horizontal="left" vertical="top" wrapText="1"/>
    </xf>
    <xf numFmtId="0" fontId="3" fillId="0" borderId="35" xfId="1" applyFont="1" applyFill="1" applyBorder="1" applyAlignment="1" applyProtection="1">
      <alignment horizontal="left" vertical="top" wrapText="1"/>
    </xf>
    <xf numFmtId="0" fontId="3" fillId="0" borderId="73" xfId="1" applyFont="1" applyFill="1" applyBorder="1" applyAlignment="1" applyProtection="1">
      <alignment horizontal="left" vertical="top" wrapText="1"/>
    </xf>
    <xf numFmtId="3" fontId="4" fillId="4" borderId="79" xfId="1" applyNumberFormat="1" applyFont="1" applyFill="1" applyBorder="1" applyAlignment="1" applyProtection="1">
      <alignment vertical="center"/>
    </xf>
    <xf numFmtId="3" fontId="4" fillId="4" borderId="62" xfId="1" applyNumberFormat="1" applyFont="1" applyFill="1" applyBorder="1" applyAlignment="1" applyProtection="1">
      <alignment vertical="center"/>
    </xf>
    <xf numFmtId="0" fontId="3" fillId="0" borderId="61" xfId="1" applyFont="1" applyFill="1" applyBorder="1" applyAlignment="1" applyProtection="1">
      <alignment horizontal="left" vertical="top" wrapText="1"/>
    </xf>
    <xf numFmtId="0" fontId="3" fillId="0" borderId="17" xfId="1" applyFont="1" applyFill="1" applyBorder="1" applyAlignment="1" applyProtection="1">
      <alignment vertical="center"/>
    </xf>
    <xf numFmtId="0" fontId="3" fillId="0" borderId="40" xfId="1" applyFont="1" applyFill="1" applyBorder="1" applyAlignment="1" applyProtection="1">
      <alignment horizontal="right" vertical="center" wrapText="1"/>
    </xf>
    <xf numFmtId="0" fontId="3" fillId="0" borderId="61" xfId="1" applyFont="1" applyFill="1" applyBorder="1" applyAlignment="1" applyProtection="1">
      <alignment vertical="center"/>
    </xf>
    <xf numFmtId="0" fontId="3" fillId="0" borderId="12" xfId="1" applyFont="1" applyFill="1" applyBorder="1" applyAlignment="1" applyProtection="1">
      <alignment vertical="center"/>
    </xf>
    <xf numFmtId="3" fontId="3" fillId="0" borderId="91" xfId="1" applyNumberFormat="1" applyFont="1" applyFill="1" applyBorder="1" applyAlignment="1" applyProtection="1">
      <alignment vertical="center"/>
    </xf>
    <xf numFmtId="3" fontId="3" fillId="0" borderId="92" xfId="1" applyNumberFormat="1" applyFont="1" applyFill="1" applyBorder="1" applyAlignment="1" applyProtection="1">
      <alignment vertical="center"/>
    </xf>
    <xf numFmtId="3" fontId="3" fillId="0" borderId="93" xfId="1" applyNumberFormat="1" applyFont="1" applyFill="1" applyBorder="1" applyAlignment="1" applyProtection="1">
      <alignment vertical="center"/>
    </xf>
    <xf numFmtId="3" fontId="3" fillId="0" borderId="64" xfId="1" applyNumberFormat="1" applyFont="1" applyFill="1" applyBorder="1" applyAlignment="1" applyProtection="1">
      <alignment vertical="center"/>
    </xf>
    <xf numFmtId="3" fontId="3" fillId="0" borderId="65" xfId="1" applyNumberFormat="1" applyFont="1" applyFill="1" applyBorder="1" applyAlignment="1" applyProtection="1">
      <alignment vertical="center"/>
    </xf>
    <xf numFmtId="3" fontId="4" fillId="0" borderId="79" xfId="1" applyNumberFormat="1" applyFont="1" applyFill="1" applyBorder="1" applyAlignment="1" applyProtection="1">
      <alignment vertical="center"/>
    </xf>
    <xf numFmtId="3" fontId="4" fillId="0" borderId="63" xfId="1" applyNumberFormat="1" applyFont="1" applyFill="1" applyBorder="1" applyAlignment="1" applyProtection="1">
      <alignment vertical="center"/>
    </xf>
    <xf numFmtId="3" fontId="4" fillId="0" borderId="92" xfId="1" applyNumberFormat="1" applyFont="1" applyFill="1" applyBorder="1" applyAlignment="1" applyProtection="1">
      <alignment vertical="center"/>
    </xf>
    <xf numFmtId="3" fontId="4" fillId="0" borderId="67" xfId="1" applyNumberFormat="1" applyFont="1" applyFill="1" applyBorder="1" applyAlignment="1" applyProtection="1">
      <alignment vertical="center"/>
    </xf>
    <xf numFmtId="0" fontId="3" fillId="0" borderId="61" xfId="1" applyFont="1" applyFill="1" applyBorder="1" applyAlignment="1" applyProtection="1">
      <alignment horizontal="left" vertical="center"/>
    </xf>
    <xf numFmtId="3" fontId="4" fillId="0" borderId="94" xfId="1" applyNumberFormat="1" applyFont="1" applyFill="1" applyBorder="1" applyAlignment="1" applyProtection="1">
      <alignment vertical="center"/>
    </xf>
    <xf numFmtId="3" fontId="4" fillId="0" borderId="65" xfId="1" applyNumberFormat="1" applyFont="1" applyFill="1" applyBorder="1" applyAlignment="1" applyProtection="1">
      <alignment vertical="center"/>
    </xf>
    <xf numFmtId="0" fontId="4" fillId="0" borderId="12" xfId="1" applyFont="1" applyFill="1" applyBorder="1" applyAlignment="1" applyProtection="1">
      <alignment vertical="center"/>
    </xf>
    <xf numFmtId="3" fontId="4" fillId="0" borderId="64" xfId="1" applyNumberFormat="1" applyFont="1" applyFill="1" applyBorder="1" applyAlignment="1" applyProtection="1">
      <alignment vertical="center"/>
    </xf>
    <xf numFmtId="0" fontId="4" fillId="0" borderId="61" xfId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vertical="center"/>
    </xf>
    <xf numFmtId="0" fontId="3" fillId="0" borderId="50" xfId="1" applyFont="1" applyFill="1" applyBorder="1" applyAlignment="1" applyProtection="1">
      <alignment vertical="center" wrapText="1"/>
    </xf>
    <xf numFmtId="3" fontId="3" fillId="0" borderId="15" xfId="1" applyNumberFormat="1" applyFont="1" applyFill="1" applyBorder="1" applyAlignment="1" applyProtection="1">
      <alignment vertical="center"/>
      <protection locked="0"/>
    </xf>
    <xf numFmtId="3" fontId="3" fillId="0" borderId="16" xfId="1" applyNumberFormat="1" applyFont="1" applyFill="1" applyBorder="1" applyAlignment="1" applyProtection="1">
      <alignment vertical="center"/>
      <protection locked="0"/>
    </xf>
    <xf numFmtId="0" fontId="3" fillId="0" borderId="73" xfId="1" applyFont="1" applyFill="1" applyBorder="1" applyAlignment="1" applyProtection="1">
      <alignment vertical="center"/>
    </xf>
    <xf numFmtId="0" fontId="3" fillId="0" borderId="73" xfId="1" applyFont="1" applyFill="1" applyBorder="1" applyAlignment="1" applyProtection="1">
      <alignment vertical="center" wrapText="1"/>
    </xf>
    <xf numFmtId="3" fontId="4" fillId="0" borderId="62" xfId="1" applyNumberFormat="1" applyFont="1" applyFill="1" applyBorder="1" applyAlignment="1" applyProtection="1">
      <alignment vertical="center"/>
    </xf>
    <xf numFmtId="3" fontId="4" fillId="0" borderId="63" xfId="1" applyNumberFormat="1" applyFont="1" applyFill="1" applyBorder="1" applyAlignment="1" applyProtection="1">
      <alignment vertical="center"/>
      <protection locked="0"/>
    </xf>
    <xf numFmtId="3" fontId="4" fillId="0" borderId="64" xfId="1" applyNumberFormat="1" applyFont="1" applyFill="1" applyBorder="1" applyAlignment="1" applyProtection="1">
      <alignment vertical="center"/>
      <protection locked="0"/>
    </xf>
    <xf numFmtId="3" fontId="4" fillId="0" borderId="65" xfId="1" applyNumberFormat="1" applyFont="1" applyFill="1" applyBorder="1" applyAlignment="1" applyProtection="1">
      <alignment vertical="center"/>
      <protection locked="0"/>
    </xf>
    <xf numFmtId="0" fontId="4" fillId="0" borderId="9" xfId="1" applyFont="1" applyFill="1" applyBorder="1" applyAlignment="1" applyProtection="1">
      <alignment vertical="center"/>
    </xf>
    <xf numFmtId="0" fontId="4" fillId="0" borderId="10" xfId="1" applyFont="1" applyFill="1" applyBorder="1" applyAlignment="1" applyProtection="1">
      <alignment vertical="center"/>
    </xf>
    <xf numFmtId="3" fontId="4" fillId="0" borderId="10" xfId="1" applyNumberFormat="1" applyFont="1" applyFill="1" applyBorder="1" applyAlignment="1" applyProtection="1">
      <alignment vertical="center"/>
    </xf>
    <xf numFmtId="3" fontId="4" fillId="0" borderId="41" xfId="1" applyNumberFormat="1" applyFont="1" applyFill="1" applyBorder="1" applyAlignment="1" applyProtection="1">
      <alignment vertical="center"/>
    </xf>
    <xf numFmtId="3" fontId="4" fillId="0" borderId="42" xfId="1" applyNumberFormat="1" applyFont="1" applyFill="1" applyBorder="1" applyAlignment="1" applyProtection="1">
      <alignment vertical="center"/>
    </xf>
    <xf numFmtId="0" fontId="4" fillId="0" borderId="10" xfId="1" applyFont="1" applyFill="1" applyBorder="1" applyAlignment="1" applyProtection="1">
      <alignment vertical="center" wrapText="1"/>
    </xf>
    <xf numFmtId="3" fontId="4" fillId="0" borderId="9" xfId="1" applyNumberFormat="1" applyFont="1" applyFill="1" applyBorder="1" applyAlignment="1" applyProtection="1">
      <alignment vertical="center"/>
    </xf>
    <xf numFmtId="3" fontId="3" fillId="0" borderId="65" xfId="1" applyNumberFormat="1" applyFont="1" applyFill="1" applyBorder="1" applyAlignment="1" applyProtection="1">
      <alignment vertical="center"/>
      <protection locked="0"/>
    </xf>
    <xf numFmtId="0" fontId="3" fillId="0" borderId="0" xfId="1" applyFont="1" applyBorder="1" applyAlignment="1" applyProtection="1">
      <alignment vertical="center"/>
    </xf>
    <xf numFmtId="0" fontId="3" fillId="2" borderId="95" xfId="1" applyFont="1" applyFill="1" applyBorder="1" applyAlignment="1" applyProtection="1">
      <alignment vertical="center"/>
    </xf>
    <xf numFmtId="0" fontId="3" fillId="2" borderId="96" xfId="1" applyFont="1" applyFill="1" applyBorder="1" applyAlignment="1" applyProtection="1">
      <alignment vertical="center"/>
    </xf>
    <xf numFmtId="0" fontId="3" fillId="2" borderId="97" xfId="1" applyFont="1" applyFill="1" applyBorder="1" applyAlignment="1" applyProtection="1">
      <alignment vertical="center"/>
    </xf>
    <xf numFmtId="0" fontId="4" fillId="3" borderId="61" xfId="1" applyFont="1" applyFill="1" applyBorder="1" applyAlignment="1" applyProtection="1">
      <alignment horizontal="left" vertical="top" wrapText="1"/>
    </xf>
    <xf numFmtId="3" fontId="4" fillId="3" borderId="90" xfId="1" applyNumberFormat="1" applyFont="1" applyFill="1" applyBorder="1" applyAlignment="1" applyProtection="1">
      <alignment vertical="center"/>
    </xf>
    <xf numFmtId="3" fontId="4" fillId="3" borderId="63" xfId="1" applyNumberFormat="1" applyFont="1" applyFill="1" applyBorder="1" applyAlignment="1" applyProtection="1">
      <alignment vertical="center"/>
      <protection locked="0"/>
    </xf>
    <xf numFmtId="3" fontId="4" fillId="3" borderId="67" xfId="1" applyNumberFormat="1" applyFont="1" applyFill="1" applyBorder="1" applyAlignment="1" applyProtection="1">
      <alignment vertical="center"/>
      <protection locked="0"/>
    </xf>
    <xf numFmtId="0" fontId="3" fillId="0" borderId="17" xfId="1" applyFont="1" applyFill="1" applyBorder="1" applyAlignment="1" applyProtection="1">
      <alignment horizontal="center" vertical="center" wrapText="1"/>
    </xf>
    <xf numFmtId="0" fontId="3" fillId="2" borderId="1" xfId="46" applyFont="1" applyFill="1" applyBorder="1" applyAlignment="1" applyProtection="1">
      <alignment vertical="center"/>
    </xf>
    <xf numFmtId="0" fontId="3" fillId="2" borderId="2" xfId="46" applyFont="1" applyFill="1" applyBorder="1" applyAlignment="1" applyProtection="1">
      <alignment vertical="center"/>
    </xf>
    <xf numFmtId="0" fontId="4" fillId="2" borderId="2" xfId="46" applyFont="1" applyFill="1" applyBorder="1" applyAlignment="1" applyProtection="1">
      <alignment horizontal="left" vertical="center"/>
    </xf>
    <xf numFmtId="49" fontId="4" fillId="2" borderId="3" xfId="46" applyNumberFormat="1" applyFont="1" applyFill="1" applyBorder="1" applyAlignment="1" applyProtection="1">
      <alignment horizontal="left" vertical="center"/>
    </xf>
    <xf numFmtId="0" fontId="3" fillId="0" borderId="0" xfId="46" applyFont="1" applyFill="1" applyBorder="1" applyAlignment="1" applyProtection="1">
      <alignment vertical="center"/>
    </xf>
    <xf numFmtId="0" fontId="3" fillId="2" borderId="4" xfId="46" applyFont="1" applyFill="1" applyBorder="1" applyAlignment="1" applyProtection="1">
      <alignment vertical="center"/>
    </xf>
    <xf numFmtId="0" fontId="3" fillId="2" borderId="0" xfId="46" applyFont="1" applyFill="1" applyBorder="1" applyAlignment="1" applyProtection="1">
      <alignment vertical="center"/>
    </xf>
    <xf numFmtId="0" fontId="3" fillId="2" borderId="5" xfId="46" applyFont="1" applyFill="1" applyBorder="1" applyAlignment="1" applyProtection="1">
      <alignment vertical="center"/>
    </xf>
    <xf numFmtId="49" fontId="3" fillId="2" borderId="4" xfId="46" applyNumberFormat="1" applyFont="1" applyFill="1" applyBorder="1" applyAlignment="1" applyProtection="1">
      <alignment vertical="center"/>
    </xf>
    <xf numFmtId="49" fontId="3" fillId="2" borderId="0" xfId="46" applyNumberFormat="1" applyFont="1" applyFill="1" applyBorder="1" applyAlignment="1" applyProtection="1">
      <alignment vertical="center"/>
    </xf>
    <xf numFmtId="49" fontId="3" fillId="2" borderId="0" xfId="46" applyNumberFormat="1" applyFont="1" applyFill="1" applyBorder="1" applyAlignment="1" applyProtection="1">
      <alignment horizontal="centerContinuous" vertical="center"/>
    </xf>
    <xf numFmtId="49" fontId="3" fillId="2" borderId="5" xfId="46" applyNumberFormat="1" applyFont="1" applyFill="1" applyBorder="1" applyAlignment="1" applyProtection="1">
      <alignment vertical="center"/>
    </xf>
    <xf numFmtId="49" fontId="4" fillId="2" borderId="0" xfId="46" applyNumberFormat="1" applyFont="1" applyFill="1" applyBorder="1" applyAlignment="1" applyProtection="1">
      <alignment vertical="center"/>
    </xf>
    <xf numFmtId="49" fontId="3" fillId="2" borderId="6" xfId="46" applyNumberFormat="1" applyFont="1" applyFill="1" applyBorder="1" applyAlignment="1" applyProtection="1">
      <alignment horizontal="left" vertical="center"/>
      <protection locked="0"/>
    </xf>
    <xf numFmtId="49" fontId="3" fillId="2" borderId="7" xfId="46" applyNumberFormat="1" applyFont="1" applyFill="1" applyBorder="1" applyAlignment="1" applyProtection="1">
      <alignment horizontal="left" vertical="center"/>
      <protection locked="0"/>
    </xf>
    <xf numFmtId="49" fontId="3" fillId="2" borderId="8" xfId="46" applyNumberFormat="1" applyFont="1" applyFill="1" applyBorder="1" applyAlignment="1" applyProtection="1">
      <alignment horizontal="left" vertical="center"/>
      <protection locked="0"/>
    </xf>
    <xf numFmtId="49" fontId="6" fillId="2" borderId="4" xfId="46" applyNumberFormat="1" applyFont="1" applyFill="1" applyBorder="1" applyAlignment="1" applyProtection="1">
      <alignment vertical="center"/>
    </xf>
    <xf numFmtId="49" fontId="3" fillId="2" borderId="0" xfId="46" applyNumberFormat="1" applyFont="1" applyFill="1" applyBorder="1" applyAlignment="1" applyProtection="1">
      <alignment vertical="center"/>
      <protection locked="0"/>
    </xf>
    <xf numFmtId="49" fontId="3" fillId="2" borderId="5" xfId="46" applyNumberFormat="1" applyFont="1" applyFill="1" applyBorder="1" applyAlignment="1" applyProtection="1">
      <alignment vertical="center"/>
      <protection locked="0"/>
    </xf>
    <xf numFmtId="49" fontId="3" fillId="2" borderId="9" xfId="46" applyNumberFormat="1" applyFont="1" applyFill="1" applyBorder="1" applyAlignment="1" applyProtection="1">
      <alignment vertical="center"/>
    </xf>
    <xf numFmtId="49" fontId="3" fillId="2" borderId="10" xfId="46" applyNumberFormat="1" applyFont="1" applyFill="1" applyBorder="1" applyAlignment="1" applyProtection="1">
      <alignment vertical="center"/>
    </xf>
    <xf numFmtId="49" fontId="3" fillId="2" borderId="11" xfId="46" applyNumberFormat="1" applyFont="1" applyFill="1" applyBorder="1" applyAlignment="1" applyProtection="1">
      <alignment vertical="center"/>
    </xf>
    <xf numFmtId="49" fontId="3" fillId="0" borderId="0" xfId="46" applyNumberFormat="1" applyFont="1" applyFill="1" applyBorder="1" applyAlignment="1" applyProtection="1">
      <alignment horizontal="center" vertical="center" wrapText="1"/>
    </xf>
    <xf numFmtId="0" fontId="3" fillId="0" borderId="0" xfId="46" applyFont="1" applyFill="1" applyBorder="1" applyAlignment="1" applyProtection="1">
      <alignment horizontal="center" vertical="center" textRotation="90"/>
    </xf>
    <xf numFmtId="1" fontId="7" fillId="0" borderId="25" xfId="46" applyNumberFormat="1" applyFont="1" applyFill="1" applyBorder="1" applyAlignment="1" applyProtection="1">
      <alignment horizontal="center" vertical="center"/>
    </xf>
    <xf numFmtId="1" fontId="7" fillId="0" borderId="26" xfId="46" applyNumberFormat="1" applyFont="1" applyFill="1" applyBorder="1" applyAlignment="1" applyProtection="1">
      <alignment horizontal="center" vertical="center"/>
    </xf>
    <xf numFmtId="1" fontId="7" fillId="0" borderId="27" xfId="46" applyNumberFormat="1" applyFont="1" applyFill="1" applyBorder="1" applyAlignment="1" applyProtection="1">
      <alignment horizontal="center" vertical="center"/>
    </xf>
    <xf numFmtId="1" fontId="7" fillId="0" borderId="28" xfId="46" applyNumberFormat="1" applyFont="1" applyFill="1" applyBorder="1" applyAlignment="1" applyProtection="1">
      <alignment horizontal="center" vertical="center"/>
    </xf>
    <xf numFmtId="1" fontId="7" fillId="0" borderId="29" xfId="46" applyNumberFormat="1" applyFont="1" applyFill="1" applyBorder="1" applyAlignment="1" applyProtection="1">
      <alignment horizontal="center" vertical="center"/>
    </xf>
    <xf numFmtId="0" fontId="4" fillId="0" borderId="17" xfId="46" applyFont="1" applyFill="1" applyBorder="1" applyAlignment="1" applyProtection="1">
      <alignment vertical="center" wrapText="1"/>
    </xf>
    <xf numFmtId="0" fontId="4" fillId="0" borderId="17" xfId="46" applyFont="1" applyFill="1" applyBorder="1" applyAlignment="1" applyProtection="1">
      <alignment horizontal="left" vertical="center" wrapText="1"/>
    </xf>
    <xf numFmtId="0" fontId="4" fillId="0" borderId="4" xfId="46" applyFont="1" applyFill="1" applyBorder="1" applyAlignment="1" applyProtection="1">
      <alignment vertical="center"/>
    </xf>
    <xf numFmtId="0" fontId="4" fillId="0" borderId="21" xfId="46" applyFont="1" applyFill="1" applyBorder="1" applyAlignment="1" applyProtection="1">
      <alignment vertical="center"/>
    </xf>
    <xf numFmtId="0" fontId="4" fillId="0" borderId="19" xfId="46" applyFont="1" applyFill="1" applyBorder="1" applyAlignment="1" applyProtection="1">
      <alignment vertical="center"/>
    </xf>
    <xf numFmtId="0" fontId="4" fillId="0" borderId="5" xfId="46" applyFont="1" applyFill="1" applyBorder="1" applyAlignment="1" applyProtection="1">
      <alignment vertical="center"/>
    </xf>
    <xf numFmtId="0" fontId="4" fillId="0" borderId="0" xfId="46" applyFont="1" applyFill="1" applyBorder="1" applyAlignment="1" applyProtection="1">
      <alignment vertical="center"/>
    </xf>
    <xf numFmtId="0" fontId="4" fillId="0" borderId="30" xfId="46" applyFont="1" applyFill="1" applyBorder="1" applyAlignment="1" applyProtection="1">
      <alignment vertical="center" wrapText="1"/>
    </xf>
    <xf numFmtId="0" fontId="4" fillId="0" borderId="30" xfId="46" applyFont="1" applyFill="1" applyBorder="1" applyAlignment="1" applyProtection="1">
      <alignment horizontal="left" vertical="center" wrapText="1"/>
    </xf>
    <xf numFmtId="3" fontId="4" fillId="0" borderId="31" xfId="46" applyNumberFormat="1" applyFont="1" applyFill="1" applyBorder="1" applyAlignment="1" applyProtection="1">
      <alignment horizontal="right" vertical="center"/>
    </xf>
    <xf numFmtId="3" fontId="4" fillId="0" borderId="32" xfId="46" applyNumberFormat="1" applyFont="1" applyFill="1" applyBorder="1" applyAlignment="1" applyProtection="1">
      <alignment horizontal="right" vertical="center"/>
    </xf>
    <xf numFmtId="3" fontId="4" fillId="0" borderId="33" xfId="46" applyNumberFormat="1" applyFont="1" applyFill="1" applyBorder="1" applyAlignment="1" applyProtection="1">
      <alignment horizontal="right" vertical="center"/>
    </xf>
    <xf numFmtId="3" fontId="4" fillId="0" borderId="34" xfId="46" applyNumberFormat="1" applyFont="1" applyFill="1" applyBorder="1" applyAlignment="1" applyProtection="1">
      <alignment horizontal="right" vertical="center"/>
    </xf>
    <xf numFmtId="0" fontId="3" fillId="0" borderId="25" xfId="46" applyFont="1" applyFill="1" applyBorder="1" applyAlignment="1" applyProtection="1">
      <alignment vertical="center" wrapText="1"/>
    </xf>
    <xf numFmtId="0" fontId="3" fillId="0" borderId="25" xfId="46" applyFont="1" applyFill="1" applyBorder="1" applyAlignment="1" applyProtection="1">
      <alignment horizontal="left" vertical="center" wrapText="1"/>
    </xf>
    <xf numFmtId="3" fontId="3" fillId="0" borderId="26" xfId="46" applyNumberFormat="1" applyFont="1" applyFill="1" applyBorder="1" applyAlignment="1" applyProtection="1">
      <alignment horizontal="right" vertical="center"/>
    </xf>
    <xf numFmtId="3" fontId="3" fillId="0" borderId="27" xfId="46" applyNumberFormat="1" applyFont="1" applyFill="1" applyBorder="1" applyAlignment="1" applyProtection="1">
      <alignment horizontal="right" vertical="center"/>
    </xf>
    <xf numFmtId="3" fontId="3" fillId="0" borderId="28" xfId="46" applyNumberFormat="1" applyFont="1" applyFill="1" applyBorder="1" applyAlignment="1" applyProtection="1">
      <alignment horizontal="right" vertical="center"/>
    </xf>
    <xf numFmtId="3" fontId="3" fillId="0" borderId="29" xfId="46" applyNumberFormat="1" applyFont="1" applyFill="1" applyBorder="1" applyAlignment="1" applyProtection="1">
      <alignment horizontal="right" vertical="center"/>
    </xf>
    <xf numFmtId="0" fontId="3" fillId="0" borderId="17" xfId="46" applyFont="1" applyFill="1" applyBorder="1" applyAlignment="1" applyProtection="1">
      <alignment vertical="center" wrapText="1"/>
    </xf>
    <xf numFmtId="0" fontId="3" fillId="0" borderId="17" xfId="46" applyFont="1" applyFill="1" applyBorder="1" applyAlignment="1" applyProtection="1">
      <alignment horizontal="right" vertical="center" wrapText="1"/>
    </xf>
    <xf numFmtId="3" fontId="3" fillId="0" borderId="4" xfId="46" applyNumberFormat="1" applyFont="1" applyFill="1" applyBorder="1" applyAlignment="1" applyProtection="1">
      <alignment horizontal="right" vertical="center"/>
    </xf>
    <xf numFmtId="3" fontId="3" fillId="0" borderId="21" xfId="46" applyNumberFormat="1" applyFont="1" applyFill="1" applyBorder="1" applyAlignment="1" applyProtection="1">
      <alignment horizontal="right" vertical="center"/>
      <protection locked="0"/>
    </xf>
    <xf numFmtId="3" fontId="3" fillId="0" borderId="19" xfId="46" applyNumberFormat="1" applyFont="1" applyFill="1" applyBorder="1" applyAlignment="1" applyProtection="1">
      <alignment horizontal="right" vertical="center"/>
      <protection locked="0"/>
    </xf>
    <xf numFmtId="3" fontId="3" fillId="0" borderId="5" xfId="46" applyNumberFormat="1" applyFont="1" applyFill="1" applyBorder="1" applyAlignment="1" applyProtection="1">
      <alignment horizontal="right" vertical="center"/>
      <protection locked="0"/>
    </xf>
    <xf numFmtId="0" fontId="3" fillId="0" borderId="35" xfId="46" applyFont="1" applyFill="1" applyBorder="1" applyAlignment="1" applyProtection="1">
      <alignment vertical="center" wrapText="1"/>
    </xf>
    <xf numFmtId="0" fontId="3" fillId="0" borderId="35" xfId="46" applyFont="1" applyFill="1" applyBorder="1" applyAlignment="1" applyProtection="1">
      <alignment horizontal="right" vertical="center" wrapText="1"/>
    </xf>
    <xf numFmtId="3" fontId="3" fillId="0" borderId="36" xfId="46" applyNumberFormat="1" applyFont="1" applyFill="1" applyBorder="1" applyAlignment="1" applyProtection="1">
      <alignment horizontal="right" vertical="center"/>
    </xf>
    <xf numFmtId="3" fontId="3" fillId="0" borderId="37" xfId="46" applyNumberFormat="1" applyFont="1" applyFill="1" applyBorder="1" applyAlignment="1" applyProtection="1">
      <alignment horizontal="right" vertical="center"/>
      <protection locked="0"/>
    </xf>
    <xf numFmtId="3" fontId="3" fillId="0" borderId="38" xfId="46" applyNumberFormat="1" applyFont="1" applyFill="1" applyBorder="1" applyAlignment="1" applyProtection="1">
      <alignment horizontal="right" vertical="center"/>
      <protection locked="0"/>
    </xf>
    <xf numFmtId="3" fontId="3" fillId="0" borderId="8" xfId="46" applyNumberFormat="1" applyFont="1" applyFill="1" applyBorder="1" applyAlignment="1" applyProtection="1">
      <alignment horizontal="right" vertical="center"/>
      <protection locked="0"/>
    </xf>
    <xf numFmtId="0" fontId="4" fillId="0" borderId="20" xfId="46" applyFont="1" applyFill="1" applyBorder="1" applyAlignment="1" applyProtection="1">
      <alignment horizontal="left" vertical="center" wrapText="1"/>
    </xf>
    <xf numFmtId="3" fontId="3" fillId="0" borderId="23" xfId="46" applyNumberFormat="1" applyFont="1" applyFill="1" applyBorder="1" applyAlignment="1" applyProtection="1">
      <alignment vertical="center"/>
    </xf>
    <xf numFmtId="3" fontId="3" fillId="0" borderId="22" xfId="46" applyNumberFormat="1" applyFont="1" applyFill="1" applyBorder="1" applyAlignment="1" applyProtection="1">
      <alignment vertical="center"/>
      <protection locked="0"/>
    </xf>
    <xf numFmtId="3" fontId="3" fillId="0" borderId="22" xfId="46" applyNumberFormat="1" applyFont="1" applyFill="1" applyBorder="1" applyAlignment="1" applyProtection="1">
      <alignment horizontal="center" vertical="center"/>
    </xf>
    <xf numFmtId="3" fontId="3" fillId="0" borderId="39" xfId="46" applyNumberFormat="1" applyFont="1" applyFill="1" applyBorder="1" applyAlignment="1" applyProtection="1">
      <alignment horizontal="center" vertical="center"/>
    </xf>
    <xf numFmtId="3" fontId="3" fillId="0" borderId="24" xfId="46" applyNumberFormat="1" applyFont="1" applyFill="1" applyBorder="1" applyAlignment="1" applyProtection="1">
      <alignment horizontal="center" vertical="center"/>
    </xf>
    <xf numFmtId="0" fontId="4" fillId="0" borderId="40" xfId="46" applyFont="1" applyFill="1" applyBorder="1" applyAlignment="1" applyProtection="1">
      <alignment horizontal="left" vertical="center" wrapText="1"/>
    </xf>
    <xf numFmtId="3" fontId="3" fillId="0" borderId="9" xfId="46" applyNumberFormat="1" applyFont="1" applyFill="1" applyBorder="1" applyAlignment="1" applyProtection="1">
      <alignment vertical="center"/>
    </xf>
    <xf numFmtId="3" fontId="3" fillId="0" borderId="41" xfId="46" applyNumberFormat="1" applyFont="1" applyFill="1" applyBorder="1" applyAlignment="1" applyProtection="1">
      <alignment horizontal="right" vertical="center"/>
      <protection locked="0"/>
    </xf>
    <xf numFmtId="3" fontId="3" fillId="0" borderId="41" xfId="46" applyNumberFormat="1" applyFont="1" applyFill="1" applyBorder="1" applyAlignment="1" applyProtection="1">
      <alignment horizontal="center" vertical="center"/>
    </xf>
    <xf numFmtId="3" fontId="3" fillId="0" borderId="42" xfId="46" applyNumberFormat="1" applyFont="1" applyFill="1" applyBorder="1" applyAlignment="1" applyProtection="1">
      <alignment horizontal="center" vertical="center"/>
    </xf>
    <xf numFmtId="3" fontId="3" fillId="0" borderId="41" xfId="46" applyNumberFormat="1" applyFont="1" applyFill="1" applyBorder="1" applyAlignment="1" applyProtection="1">
      <alignment horizontal="center" vertical="center"/>
      <protection locked="0"/>
    </xf>
    <xf numFmtId="3" fontId="3" fillId="0" borderId="11" xfId="46" applyNumberFormat="1" applyFont="1" applyFill="1" applyBorder="1" applyAlignment="1" applyProtection="1">
      <alignment horizontal="center" vertical="center"/>
    </xf>
    <xf numFmtId="3" fontId="3" fillId="0" borderId="41" xfId="46" applyNumberFormat="1" applyFont="1" applyFill="1" applyBorder="1" applyAlignment="1" applyProtection="1">
      <alignment vertical="center"/>
    </xf>
    <xf numFmtId="0" fontId="4" fillId="0" borderId="40" xfId="46" applyFont="1" applyFill="1" applyBorder="1" applyAlignment="1" applyProtection="1">
      <alignment horizontal="center" vertical="center" wrapText="1"/>
    </xf>
    <xf numFmtId="0" fontId="3" fillId="0" borderId="17" xfId="46" applyFont="1" applyFill="1" applyBorder="1" applyAlignment="1" applyProtection="1">
      <alignment horizontal="left" vertical="center" wrapText="1"/>
    </xf>
    <xf numFmtId="3" fontId="3" fillId="0" borderId="4" xfId="46" applyNumberFormat="1" applyFont="1" applyFill="1" applyBorder="1" applyAlignment="1" applyProtection="1">
      <alignment vertical="center"/>
    </xf>
    <xf numFmtId="3" fontId="3" fillId="0" borderId="21" xfId="46" applyNumberFormat="1" applyFont="1" applyFill="1" applyBorder="1" applyAlignment="1" applyProtection="1">
      <alignment horizontal="center" vertical="center"/>
    </xf>
    <xf numFmtId="3" fontId="3" fillId="0" borderId="21" xfId="46" applyNumberFormat="1" applyFont="1" applyFill="1" applyBorder="1" applyAlignment="1" applyProtection="1">
      <alignment vertical="center"/>
      <protection locked="0"/>
    </xf>
    <xf numFmtId="3" fontId="3" fillId="0" borderId="19" xfId="46" applyNumberFormat="1" applyFont="1" applyFill="1" applyBorder="1" applyAlignment="1" applyProtection="1">
      <alignment horizontal="center" vertical="center"/>
    </xf>
    <xf numFmtId="3" fontId="3" fillId="0" borderId="5" xfId="46" applyNumberFormat="1" applyFont="1" applyFill="1" applyBorder="1" applyAlignment="1" applyProtection="1">
      <alignment horizontal="center" vertical="center"/>
    </xf>
    <xf numFmtId="0" fontId="3" fillId="0" borderId="35" xfId="46" applyFont="1" applyFill="1" applyBorder="1" applyAlignment="1" applyProtection="1">
      <alignment horizontal="left" vertical="center" wrapText="1"/>
    </xf>
    <xf numFmtId="3" fontId="3" fillId="0" borderId="36" xfId="46" applyNumberFormat="1" applyFont="1" applyFill="1" applyBorder="1" applyAlignment="1" applyProtection="1">
      <alignment vertical="center"/>
    </xf>
    <xf numFmtId="3" fontId="3" fillId="0" borderId="37" xfId="46" applyNumberFormat="1" applyFont="1" applyFill="1" applyBorder="1" applyAlignment="1" applyProtection="1">
      <alignment horizontal="center" vertical="center"/>
    </xf>
    <xf numFmtId="3" fontId="3" fillId="0" borderId="37" xfId="46" applyNumberFormat="1" applyFont="1" applyFill="1" applyBorder="1" applyAlignment="1" applyProtection="1">
      <alignment vertical="center"/>
      <protection locked="0"/>
    </xf>
    <xf numFmtId="3" fontId="3" fillId="0" borderId="38" xfId="46" applyNumberFormat="1" applyFont="1" applyFill="1" applyBorder="1" applyAlignment="1" applyProtection="1">
      <alignment horizontal="center" vertical="center"/>
    </xf>
    <xf numFmtId="3" fontId="3" fillId="0" borderId="8" xfId="46" applyNumberFormat="1" applyFont="1" applyFill="1" applyBorder="1" applyAlignment="1" applyProtection="1">
      <alignment horizontal="center" vertical="center"/>
    </xf>
    <xf numFmtId="0" fontId="3" fillId="0" borderId="0" xfId="46" applyFont="1" applyFill="1" applyBorder="1" applyAlignment="1" applyProtection="1">
      <alignment vertical="center" wrapText="1"/>
    </xf>
    <xf numFmtId="0" fontId="3" fillId="0" borderId="43" xfId="46" applyFont="1" applyFill="1" applyBorder="1" applyAlignment="1" applyProtection="1">
      <alignment horizontal="right" vertical="center" wrapText="1"/>
    </xf>
    <xf numFmtId="0" fontId="3" fillId="0" borderId="43" xfId="46" applyFont="1" applyFill="1" applyBorder="1" applyAlignment="1" applyProtection="1">
      <alignment horizontal="left" vertical="center" wrapText="1"/>
    </xf>
    <xf numFmtId="3" fontId="3" fillId="0" borderId="13" xfId="46" applyNumberFormat="1" applyFont="1" applyFill="1" applyBorder="1" applyAlignment="1" applyProtection="1">
      <alignment vertical="center"/>
    </xf>
    <xf numFmtId="3" fontId="3" fillId="0" borderId="44" xfId="46" applyNumberFormat="1" applyFont="1" applyFill="1" applyBorder="1" applyAlignment="1" applyProtection="1">
      <alignment horizontal="center" vertical="center"/>
    </xf>
    <xf numFmtId="3" fontId="3" fillId="0" borderId="44" xfId="46" applyNumberFormat="1" applyFont="1" applyFill="1" applyBorder="1" applyAlignment="1" applyProtection="1">
      <alignment vertical="center"/>
      <protection locked="0"/>
    </xf>
    <xf numFmtId="3" fontId="3" fillId="0" borderId="15" xfId="46" applyNumberFormat="1" applyFont="1" applyFill="1" applyBorder="1" applyAlignment="1" applyProtection="1">
      <alignment horizontal="center" vertical="center"/>
    </xf>
    <xf numFmtId="3" fontId="3" fillId="0" borderId="16" xfId="46" applyNumberFormat="1" applyFont="1" applyFill="1" applyBorder="1" applyAlignment="1" applyProtection="1">
      <alignment horizontal="center" vertical="center"/>
    </xf>
    <xf numFmtId="3" fontId="3" fillId="0" borderId="41" xfId="46" applyNumberFormat="1" applyFont="1" applyFill="1" applyBorder="1" applyAlignment="1" applyProtection="1">
      <alignment horizontal="right" vertical="center"/>
    </xf>
    <xf numFmtId="3" fontId="3" fillId="0" borderId="9" xfId="46" applyNumberFormat="1" applyFont="1" applyFill="1" applyBorder="1" applyAlignment="1" applyProtection="1">
      <alignment horizontal="right" vertical="center"/>
    </xf>
    <xf numFmtId="0" fontId="3" fillId="0" borderId="43" xfId="46" applyFont="1" applyFill="1" applyBorder="1" applyAlignment="1" applyProtection="1">
      <alignment vertical="center" wrapText="1"/>
    </xf>
    <xf numFmtId="3" fontId="3" fillId="0" borderId="45" xfId="46" applyNumberFormat="1" applyFont="1" applyFill="1" applyBorder="1" applyAlignment="1" applyProtection="1">
      <alignment horizontal="right" vertical="center"/>
    </xf>
    <xf numFmtId="3" fontId="3" fillId="0" borderId="44" xfId="46" applyNumberFormat="1" applyFont="1" applyFill="1" applyBorder="1" applyAlignment="1" applyProtection="1">
      <alignment horizontal="right" vertical="center"/>
      <protection locked="0"/>
    </xf>
    <xf numFmtId="3" fontId="3" fillId="0" borderId="44" xfId="46" applyNumberFormat="1" applyFont="1" applyFill="1" applyBorder="1" applyAlignment="1" applyProtection="1">
      <alignment horizontal="center" vertical="center"/>
      <protection locked="0"/>
    </xf>
    <xf numFmtId="0" fontId="4" fillId="0" borderId="46" xfId="46" applyFont="1" applyFill="1" applyBorder="1" applyAlignment="1" applyProtection="1">
      <alignment horizontal="center" vertical="center" wrapText="1"/>
    </xf>
    <xf numFmtId="0" fontId="4" fillId="0" borderId="46" xfId="46" applyFont="1" applyFill="1" applyBorder="1" applyAlignment="1" applyProtection="1">
      <alignment horizontal="left" vertical="center" wrapText="1"/>
    </xf>
    <xf numFmtId="3" fontId="3" fillId="0" borderId="47" xfId="46" applyNumberFormat="1" applyFont="1" applyFill="1" applyBorder="1" applyAlignment="1" applyProtection="1">
      <alignment horizontal="right" vertical="center"/>
    </xf>
    <xf numFmtId="3" fontId="3" fillId="0" borderId="48" xfId="46" applyNumberFormat="1" applyFont="1" applyFill="1" applyBorder="1" applyAlignment="1" applyProtection="1">
      <alignment horizontal="center" vertical="center"/>
    </xf>
    <xf numFmtId="3" fontId="3" fillId="0" borderId="48" xfId="46" applyNumberFormat="1" applyFont="1" applyFill="1" applyBorder="1" applyAlignment="1" applyProtection="1">
      <alignment horizontal="right" vertical="center"/>
    </xf>
    <xf numFmtId="3" fontId="3" fillId="0" borderId="49" xfId="46" applyNumberFormat="1" applyFont="1" applyFill="1" applyBorder="1" applyAlignment="1" applyProtection="1">
      <alignment horizontal="right" vertical="center"/>
    </xf>
    <xf numFmtId="0" fontId="3" fillId="0" borderId="50" xfId="46" applyFont="1" applyFill="1" applyBorder="1" applyAlignment="1" applyProtection="1">
      <alignment horizontal="right" vertical="center" wrapText="1"/>
    </xf>
    <xf numFmtId="0" fontId="3" fillId="0" borderId="50" xfId="46" applyFont="1" applyFill="1" applyBorder="1" applyAlignment="1" applyProtection="1">
      <alignment horizontal="left" vertical="center" wrapText="1"/>
    </xf>
    <xf numFmtId="3" fontId="3" fillId="0" borderId="51" xfId="46" applyNumberFormat="1" applyFont="1" applyFill="1" applyBorder="1" applyAlignment="1" applyProtection="1">
      <alignment horizontal="right" vertical="center"/>
    </xf>
    <xf numFmtId="3" fontId="3" fillId="0" borderId="52" xfId="46" applyNumberFormat="1" applyFont="1" applyFill="1" applyBorder="1" applyAlignment="1" applyProtection="1">
      <alignment horizontal="center" vertical="center"/>
    </xf>
    <xf numFmtId="3" fontId="3" fillId="0" borderId="53" xfId="46" applyNumberFormat="1" applyFont="1" applyFill="1" applyBorder="1" applyAlignment="1" applyProtection="1">
      <alignment horizontal="right" vertical="center"/>
      <protection locked="0"/>
    </xf>
    <xf numFmtId="3" fontId="3" fillId="0" borderId="54" xfId="46" applyNumberFormat="1" applyFont="1" applyFill="1" applyBorder="1" applyAlignment="1" applyProtection="1">
      <alignment horizontal="right" vertical="center"/>
      <protection locked="0"/>
    </xf>
    <xf numFmtId="3" fontId="3" fillId="0" borderId="55" xfId="46" applyNumberFormat="1" applyFont="1" applyFill="1" applyBorder="1" applyAlignment="1" applyProtection="1">
      <alignment horizontal="right" vertical="center"/>
    </xf>
    <xf numFmtId="0" fontId="3" fillId="0" borderId="50" xfId="46" applyFont="1" applyFill="1" applyBorder="1" applyAlignment="1" applyProtection="1">
      <alignment vertical="center" wrapText="1"/>
      <protection locked="0"/>
    </xf>
    <xf numFmtId="0" fontId="3" fillId="0" borderId="50" xfId="46" applyFont="1" applyFill="1" applyBorder="1" applyAlignment="1" applyProtection="1">
      <alignment horizontal="left" vertical="center" wrapText="1"/>
      <protection locked="0"/>
    </xf>
    <xf numFmtId="3" fontId="3" fillId="0" borderId="55" xfId="46" applyNumberFormat="1" applyFont="1" applyFill="1" applyBorder="1" applyAlignment="1" applyProtection="1">
      <alignment vertical="center"/>
      <protection locked="0"/>
    </xf>
    <xf numFmtId="3" fontId="3" fillId="0" borderId="52" xfId="46" applyNumberFormat="1" applyFont="1" applyFill="1" applyBorder="1" applyAlignment="1" applyProtection="1">
      <alignment horizontal="center" vertical="center"/>
      <protection locked="0"/>
    </xf>
    <xf numFmtId="3" fontId="3" fillId="0" borderId="52" xfId="46" applyNumberFormat="1" applyFont="1" applyFill="1" applyBorder="1" applyAlignment="1" applyProtection="1">
      <alignment horizontal="right" vertical="center"/>
      <protection locked="0"/>
    </xf>
    <xf numFmtId="0" fontId="4" fillId="0" borderId="17" xfId="46" applyFont="1" applyBorder="1" applyAlignment="1" applyProtection="1">
      <alignment vertical="center" wrapText="1"/>
    </xf>
    <xf numFmtId="0" fontId="4" fillId="0" borderId="17" xfId="46" applyFont="1" applyBorder="1" applyAlignment="1" applyProtection="1">
      <alignment horizontal="left" vertical="center" wrapText="1"/>
    </xf>
    <xf numFmtId="3" fontId="4" fillId="0" borderId="4" xfId="46" applyNumberFormat="1" applyFont="1" applyBorder="1" applyAlignment="1" applyProtection="1">
      <alignment vertical="center"/>
    </xf>
    <xf numFmtId="3" fontId="4" fillId="0" borderId="21" xfId="46" applyNumberFormat="1" applyFont="1" applyBorder="1" applyAlignment="1" applyProtection="1">
      <alignment vertical="center"/>
    </xf>
    <xf numFmtId="3" fontId="4" fillId="0" borderId="19" xfId="46" applyNumberFormat="1" applyFont="1" applyBorder="1" applyAlignment="1" applyProtection="1">
      <alignment vertical="center"/>
    </xf>
    <xf numFmtId="3" fontId="4" fillId="0" borderId="5" xfId="46" applyNumberFormat="1" applyFont="1" applyBorder="1" applyAlignment="1" applyProtection="1">
      <alignment vertical="center"/>
    </xf>
    <xf numFmtId="0" fontId="4" fillId="0" borderId="30" xfId="46" applyFont="1" applyFill="1" applyBorder="1" applyAlignment="1" applyProtection="1">
      <alignment vertical="center"/>
    </xf>
    <xf numFmtId="3" fontId="4" fillId="0" borderId="31" xfId="46" applyNumberFormat="1" applyFont="1" applyFill="1" applyBorder="1" applyAlignment="1" applyProtection="1">
      <alignment vertical="center"/>
    </xf>
    <xf numFmtId="3" fontId="4" fillId="0" borderId="32" xfId="46" applyNumberFormat="1" applyFont="1" applyFill="1" applyBorder="1" applyAlignment="1" applyProtection="1">
      <alignment vertical="center"/>
    </xf>
    <xf numFmtId="3" fontId="4" fillId="0" borderId="33" xfId="46" applyNumberFormat="1" applyFont="1" applyFill="1" applyBorder="1" applyAlignment="1" applyProtection="1">
      <alignment vertical="center"/>
    </xf>
    <xf numFmtId="3" fontId="4" fillId="0" borderId="34" xfId="46" applyNumberFormat="1" applyFont="1" applyFill="1" applyBorder="1" applyAlignment="1" applyProtection="1">
      <alignment vertical="center"/>
    </xf>
    <xf numFmtId="0" fontId="4" fillId="0" borderId="56" xfId="46" applyFont="1" applyFill="1" applyBorder="1" applyAlignment="1" applyProtection="1">
      <alignment vertical="center"/>
    </xf>
    <xf numFmtId="0" fontId="4" fillId="0" borderId="56" xfId="46" applyFont="1" applyFill="1" applyBorder="1" applyAlignment="1" applyProtection="1">
      <alignment vertical="center" wrapText="1"/>
    </xf>
    <xf numFmtId="3" fontId="4" fillId="0" borderId="57" xfId="46" applyNumberFormat="1" applyFont="1" applyFill="1" applyBorder="1" applyAlignment="1" applyProtection="1">
      <alignment vertical="center"/>
    </xf>
    <xf numFmtId="3" fontId="4" fillId="0" borderId="58" xfId="46" applyNumberFormat="1" applyFont="1" applyFill="1" applyBorder="1" applyAlignment="1" applyProtection="1">
      <alignment vertical="center"/>
    </xf>
    <xf numFmtId="3" fontId="4" fillId="0" borderId="59" xfId="46" applyNumberFormat="1" applyFont="1" applyFill="1" applyBorder="1" applyAlignment="1" applyProtection="1">
      <alignment vertical="center"/>
    </xf>
    <xf numFmtId="3" fontId="4" fillId="0" borderId="60" xfId="46" applyNumberFormat="1" applyFont="1" applyFill="1" applyBorder="1" applyAlignment="1" applyProtection="1">
      <alignment vertical="center"/>
    </xf>
    <xf numFmtId="0" fontId="4" fillId="0" borderId="17" xfId="46" applyFont="1" applyFill="1" applyBorder="1" applyAlignment="1" applyProtection="1">
      <alignment vertical="center"/>
    </xf>
    <xf numFmtId="3" fontId="4" fillId="0" borderId="4" xfId="46" applyNumberFormat="1" applyFont="1" applyFill="1" applyBorder="1" applyAlignment="1" applyProtection="1">
      <alignment vertical="center"/>
    </xf>
    <xf numFmtId="3" fontId="4" fillId="0" borderId="21" xfId="46" applyNumberFormat="1" applyFont="1" applyFill="1" applyBorder="1" applyAlignment="1" applyProtection="1">
      <alignment vertical="center"/>
    </xf>
    <xf numFmtId="3" fontId="4" fillId="0" borderId="19" xfId="46" applyNumberFormat="1" applyFont="1" applyFill="1" applyBorder="1" applyAlignment="1" applyProtection="1">
      <alignment vertical="center"/>
    </xf>
    <xf numFmtId="3" fontId="4" fillId="0" borderId="5" xfId="46" applyNumberFormat="1" applyFont="1" applyFill="1" applyBorder="1" applyAlignment="1" applyProtection="1">
      <alignment vertical="center"/>
    </xf>
    <xf numFmtId="0" fontId="4" fillId="3" borderId="61" xfId="46" applyFont="1" applyFill="1" applyBorder="1" applyAlignment="1" applyProtection="1">
      <alignment horizontal="left" vertical="center" wrapText="1"/>
    </xf>
    <xf numFmtId="3" fontId="4" fillId="3" borderId="62" xfId="46" applyNumberFormat="1" applyFont="1" applyFill="1" applyBorder="1" applyAlignment="1" applyProtection="1">
      <alignment vertical="center"/>
    </xf>
    <xf numFmtId="3" fontId="4" fillId="3" borderId="63" xfId="46" applyNumberFormat="1" applyFont="1" applyFill="1" applyBorder="1" applyAlignment="1" applyProtection="1">
      <alignment vertical="center"/>
    </xf>
    <xf numFmtId="3" fontId="4" fillId="3" borderId="64" xfId="46" applyNumberFormat="1" applyFont="1" applyFill="1" applyBorder="1" applyAlignment="1" applyProtection="1">
      <alignment vertical="center"/>
    </xf>
    <xf numFmtId="3" fontId="4" fillId="3" borderId="65" xfId="46" applyNumberFormat="1" applyFont="1" applyFill="1" applyBorder="1" applyAlignment="1" applyProtection="1">
      <alignment vertical="center"/>
    </xf>
    <xf numFmtId="0" fontId="3" fillId="0" borderId="40" xfId="46" applyFont="1" applyFill="1" applyBorder="1" applyAlignment="1" applyProtection="1">
      <alignment horizontal="left" vertical="center" wrapText="1"/>
    </xf>
    <xf numFmtId="3" fontId="3" fillId="0" borderId="66" xfId="46" applyNumberFormat="1" applyFont="1" applyFill="1" applyBorder="1" applyAlignment="1" applyProtection="1">
      <alignment vertical="center"/>
    </xf>
    <xf numFmtId="3" fontId="3" fillId="0" borderId="67" xfId="46" applyNumberFormat="1" applyFont="1" applyFill="1" applyBorder="1" applyAlignment="1" applyProtection="1">
      <alignment vertical="center"/>
    </xf>
    <xf numFmtId="0" fontId="3" fillId="0" borderId="50" xfId="46" applyFont="1" applyFill="1" applyBorder="1" applyAlignment="1" applyProtection="1">
      <alignment horizontal="center" vertical="center" wrapText="1"/>
    </xf>
    <xf numFmtId="3" fontId="3" fillId="0" borderId="55" xfId="46" applyNumberFormat="1" applyFont="1" applyFill="1" applyBorder="1" applyAlignment="1" applyProtection="1">
      <alignment vertical="center"/>
    </xf>
    <xf numFmtId="3" fontId="3" fillId="0" borderId="52" xfId="46" applyNumberFormat="1" applyFont="1" applyFill="1" applyBorder="1" applyAlignment="1" applyProtection="1">
      <alignment vertical="center"/>
    </xf>
    <xf numFmtId="3" fontId="3" fillId="0" borderId="53" xfId="46" applyNumberFormat="1" applyFont="1" applyFill="1" applyBorder="1" applyAlignment="1" applyProtection="1">
      <alignment vertical="center"/>
    </xf>
    <xf numFmtId="3" fontId="3" fillId="0" borderId="54" xfId="46" applyNumberFormat="1" applyFont="1" applyFill="1" applyBorder="1" applyAlignment="1" applyProtection="1">
      <alignment vertical="center"/>
    </xf>
    <xf numFmtId="3" fontId="3" fillId="0" borderId="19" xfId="46" applyNumberFormat="1" applyFont="1" applyFill="1" applyBorder="1" applyAlignment="1" applyProtection="1">
      <alignment vertical="center"/>
      <protection locked="0"/>
    </xf>
    <xf numFmtId="3" fontId="3" fillId="0" borderId="5" xfId="46" applyNumberFormat="1" applyFont="1" applyFill="1" applyBorder="1" applyAlignment="1" applyProtection="1">
      <alignment vertical="center"/>
      <protection locked="0"/>
    </xf>
    <xf numFmtId="3" fontId="3" fillId="0" borderId="38" xfId="46" applyNumberFormat="1" applyFont="1" applyFill="1" applyBorder="1" applyAlignment="1" applyProtection="1">
      <alignment vertical="center"/>
      <protection locked="0"/>
    </xf>
    <xf numFmtId="3" fontId="3" fillId="0" borderId="8" xfId="46" applyNumberFormat="1" applyFont="1" applyFill="1" applyBorder="1" applyAlignment="1" applyProtection="1">
      <alignment vertical="center"/>
      <protection locked="0"/>
    </xf>
    <xf numFmtId="0" fontId="3" fillId="0" borderId="35" xfId="46" applyFont="1" applyFill="1" applyBorder="1" applyAlignment="1" applyProtection="1">
      <alignment horizontal="center" vertical="center" wrapText="1"/>
    </xf>
    <xf numFmtId="3" fontId="3" fillId="0" borderId="37" xfId="46" applyNumberFormat="1" applyFont="1" applyFill="1" applyBorder="1" applyAlignment="1" applyProtection="1">
      <alignment vertical="center"/>
    </xf>
    <xf numFmtId="3" fontId="3" fillId="0" borderId="38" xfId="46" applyNumberFormat="1" applyFont="1" applyFill="1" applyBorder="1" applyAlignment="1" applyProtection="1">
      <alignment vertical="center"/>
    </xf>
    <xf numFmtId="3" fontId="3" fillId="0" borderId="8" xfId="46" applyNumberFormat="1" applyFont="1" applyFill="1" applyBorder="1" applyAlignment="1" applyProtection="1">
      <alignment vertical="center"/>
    </xf>
    <xf numFmtId="3" fontId="3" fillId="0" borderId="52" xfId="46" applyNumberFormat="1" applyFont="1" applyFill="1" applyBorder="1" applyAlignment="1" applyProtection="1">
      <alignment vertical="center"/>
      <protection locked="0"/>
    </xf>
    <xf numFmtId="3" fontId="3" fillId="0" borderId="53" xfId="46" applyNumberFormat="1" applyFont="1" applyFill="1" applyBorder="1" applyAlignment="1" applyProtection="1">
      <alignment vertical="center"/>
      <protection locked="0"/>
    </xf>
    <xf numFmtId="3" fontId="3" fillId="0" borderId="54" xfId="46" applyNumberFormat="1" applyFont="1" applyFill="1" applyBorder="1" applyAlignment="1" applyProtection="1">
      <alignment vertical="center"/>
      <protection locked="0"/>
    </xf>
    <xf numFmtId="3" fontId="3" fillId="0" borderId="42" xfId="46" applyNumberFormat="1" applyFont="1" applyFill="1" applyBorder="1" applyAlignment="1" applyProtection="1">
      <alignment vertical="center"/>
    </xf>
    <xf numFmtId="3" fontId="3" fillId="0" borderId="11" xfId="46" applyNumberFormat="1" applyFont="1" applyFill="1" applyBorder="1" applyAlignment="1" applyProtection="1">
      <alignment vertical="center"/>
    </xf>
    <xf numFmtId="0" fontId="3" fillId="0" borderId="17" xfId="46" applyFont="1" applyFill="1" applyBorder="1" applyAlignment="1" applyProtection="1">
      <alignment horizontal="center" vertical="center" wrapText="1"/>
    </xf>
    <xf numFmtId="3" fontId="3" fillId="0" borderId="21" xfId="46" applyNumberFormat="1" applyFont="1" applyFill="1" applyBorder="1" applyAlignment="1" applyProtection="1">
      <alignment vertical="center"/>
    </xf>
    <xf numFmtId="3" fontId="3" fillId="0" borderId="19" xfId="46" applyNumberFormat="1" applyFont="1" applyFill="1" applyBorder="1" applyAlignment="1" applyProtection="1">
      <alignment vertical="center"/>
    </xf>
    <xf numFmtId="3" fontId="3" fillId="0" borderId="5" xfId="46" applyNumberFormat="1" applyFont="1" applyFill="1" applyBorder="1" applyAlignment="1" applyProtection="1">
      <alignment vertical="center"/>
    </xf>
    <xf numFmtId="3" fontId="3" fillId="0" borderId="49" xfId="46" applyNumberFormat="1" applyFont="1" applyFill="1" applyBorder="1" applyAlignment="1" applyProtection="1">
      <alignment vertical="center"/>
    </xf>
    <xf numFmtId="3" fontId="3" fillId="0" borderId="68" xfId="46" applyNumberFormat="1" applyFont="1" applyFill="1" applyBorder="1" applyAlignment="1" applyProtection="1">
      <alignment vertical="center"/>
    </xf>
    <xf numFmtId="3" fontId="3" fillId="0" borderId="69" xfId="46" applyNumberFormat="1" applyFont="1" applyFill="1" applyBorder="1" applyAlignment="1" applyProtection="1">
      <alignment vertical="center"/>
    </xf>
    <xf numFmtId="3" fontId="3" fillId="0" borderId="41" xfId="46" applyNumberFormat="1" applyFont="1" applyFill="1" applyBorder="1" applyAlignment="1" applyProtection="1">
      <alignment vertical="center"/>
      <protection locked="0"/>
    </xf>
    <xf numFmtId="3" fontId="3" fillId="0" borderId="42" xfId="46" applyNumberFormat="1" applyFont="1" applyFill="1" applyBorder="1" applyAlignment="1" applyProtection="1">
      <alignment vertical="center"/>
      <protection locked="0"/>
    </xf>
    <xf numFmtId="3" fontId="3" fillId="0" borderId="11" xfId="46" applyNumberFormat="1" applyFont="1" applyFill="1" applyBorder="1" applyAlignment="1" applyProtection="1">
      <alignment vertical="center"/>
      <protection locked="0"/>
    </xf>
    <xf numFmtId="3" fontId="3" fillId="0" borderId="70" xfId="46" applyNumberFormat="1" applyFont="1" applyFill="1" applyBorder="1" applyAlignment="1" applyProtection="1">
      <alignment vertical="center"/>
    </xf>
    <xf numFmtId="0" fontId="4" fillId="0" borderId="0" xfId="46" applyFont="1" applyFill="1" applyBorder="1" applyAlignment="1" applyProtection="1">
      <alignment horizontal="left" vertical="center"/>
    </xf>
    <xf numFmtId="0" fontId="3" fillId="0" borderId="61" xfId="46" applyFont="1" applyFill="1" applyBorder="1" applyAlignment="1" applyProtection="1">
      <alignment horizontal="left" vertical="center" wrapText="1"/>
    </xf>
    <xf numFmtId="3" fontId="3" fillId="0" borderId="10" xfId="46" applyNumberFormat="1" applyFont="1" applyFill="1" applyBorder="1" applyAlignment="1" applyProtection="1">
      <alignment vertical="center"/>
    </xf>
    <xf numFmtId="3" fontId="3" fillId="0" borderId="71" xfId="46" applyNumberFormat="1" applyFont="1" applyFill="1" applyBorder="1" applyAlignment="1" applyProtection="1">
      <alignment vertical="center"/>
    </xf>
    <xf numFmtId="3" fontId="3" fillId="0" borderId="72" xfId="46" applyNumberFormat="1" applyFont="1" applyFill="1" applyBorder="1" applyAlignment="1" applyProtection="1">
      <alignment vertical="center"/>
      <protection locked="0"/>
    </xf>
    <xf numFmtId="3" fontId="3" fillId="0" borderId="7" xfId="46" applyNumberFormat="1" applyFont="1" applyFill="1" applyBorder="1" applyAlignment="1" applyProtection="1">
      <alignment vertical="center"/>
      <protection locked="0"/>
    </xf>
    <xf numFmtId="0" fontId="3" fillId="0" borderId="73" xfId="46" applyFont="1" applyFill="1" applyBorder="1" applyAlignment="1" applyProtection="1">
      <alignment horizontal="right" vertical="center" wrapText="1"/>
    </xf>
    <xf numFmtId="3" fontId="3" fillId="0" borderId="18" xfId="46" applyNumberFormat="1" applyFont="1" applyFill="1" applyBorder="1" applyAlignment="1" applyProtection="1">
      <alignment vertical="center"/>
      <protection locked="0"/>
    </xf>
    <xf numFmtId="3" fontId="3" fillId="0" borderId="74" xfId="46" applyNumberFormat="1" applyFont="1" applyFill="1" applyBorder="1" applyAlignment="1" applyProtection="1">
      <alignment vertical="center"/>
      <protection locked="0"/>
    </xf>
    <xf numFmtId="3" fontId="3" fillId="0" borderId="75" xfId="46" applyNumberFormat="1" applyFont="1" applyFill="1" applyBorder="1" applyAlignment="1" applyProtection="1">
      <alignment vertical="center"/>
      <protection locked="0"/>
    </xf>
    <xf numFmtId="0" fontId="4" fillId="0" borderId="61" xfId="46" applyFont="1" applyFill="1" applyBorder="1" applyAlignment="1" applyProtection="1">
      <alignment horizontal="left" vertical="center" wrapText="1"/>
    </xf>
    <xf numFmtId="3" fontId="3" fillId="0" borderId="62" xfId="46" applyNumberFormat="1" applyFont="1" applyFill="1" applyBorder="1" applyAlignment="1" applyProtection="1">
      <alignment vertical="center"/>
    </xf>
    <xf numFmtId="3" fontId="3" fillId="0" borderId="63" xfId="46" applyNumberFormat="1" applyFont="1" applyFill="1" applyBorder="1" applyAlignment="1" applyProtection="1">
      <alignment vertical="center"/>
      <protection locked="0"/>
    </xf>
    <xf numFmtId="3" fontId="3" fillId="0" borderId="67" xfId="46" applyNumberFormat="1" applyFont="1" applyFill="1" applyBorder="1" applyAlignment="1" applyProtection="1">
      <alignment vertical="center"/>
      <protection locked="0"/>
    </xf>
    <xf numFmtId="3" fontId="3" fillId="0" borderId="51" xfId="46" applyNumberFormat="1" applyFont="1" applyFill="1" applyBorder="1" applyAlignment="1" applyProtection="1">
      <alignment vertical="center"/>
    </xf>
    <xf numFmtId="1" fontId="4" fillId="3" borderId="61" xfId="46" applyNumberFormat="1" applyFont="1" applyFill="1" applyBorder="1" applyAlignment="1" applyProtection="1">
      <alignment horizontal="left" vertical="center" wrapText="1"/>
    </xf>
    <xf numFmtId="1" fontId="4" fillId="0" borderId="40" xfId="46" applyNumberFormat="1" applyFont="1" applyFill="1" applyBorder="1" applyAlignment="1" applyProtection="1">
      <alignment horizontal="left" vertical="center" wrapText="1"/>
    </xf>
    <xf numFmtId="0" fontId="4" fillId="0" borderId="17" xfId="46" applyFont="1" applyFill="1" applyBorder="1" applyAlignment="1" applyProtection="1">
      <alignment horizontal="center" vertical="center" wrapText="1"/>
    </xf>
    <xf numFmtId="3" fontId="4" fillId="0" borderId="49" xfId="46" applyNumberFormat="1" applyFont="1" applyFill="1" applyBorder="1" applyAlignment="1" applyProtection="1">
      <alignment vertical="center"/>
    </xf>
    <xf numFmtId="3" fontId="4" fillId="3" borderId="67" xfId="46" applyNumberFormat="1" applyFont="1" applyFill="1" applyBorder="1" applyAlignment="1" applyProtection="1">
      <alignment vertical="center"/>
    </xf>
    <xf numFmtId="3" fontId="3" fillId="0" borderId="7" xfId="46" applyNumberFormat="1" applyFont="1" applyFill="1" applyBorder="1" applyAlignment="1" applyProtection="1">
      <alignment vertical="center"/>
    </xf>
    <xf numFmtId="3" fontId="3" fillId="0" borderId="76" xfId="46" applyNumberFormat="1" applyFont="1" applyFill="1" applyBorder="1" applyAlignment="1" applyProtection="1">
      <alignment vertical="center"/>
    </xf>
    <xf numFmtId="0" fontId="3" fillId="0" borderId="46" xfId="46" applyFont="1" applyFill="1" applyBorder="1" applyAlignment="1" applyProtection="1">
      <alignment horizontal="left" vertical="center" wrapText="1"/>
    </xf>
    <xf numFmtId="3" fontId="3" fillId="0" borderId="77" xfId="46" applyNumberFormat="1" applyFont="1" applyFill="1" applyBorder="1" applyAlignment="1" applyProtection="1">
      <alignment vertical="center"/>
    </xf>
    <xf numFmtId="3" fontId="3" fillId="0" borderId="48" xfId="46" applyNumberFormat="1" applyFont="1" applyFill="1" applyBorder="1" applyAlignment="1" applyProtection="1">
      <alignment vertical="center"/>
      <protection locked="0"/>
    </xf>
    <xf numFmtId="3" fontId="3" fillId="0" borderId="78" xfId="46" applyNumberFormat="1" applyFont="1" applyFill="1" applyBorder="1" applyAlignment="1" applyProtection="1">
      <alignment vertical="center"/>
    </xf>
    <xf numFmtId="3" fontId="3" fillId="0" borderId="49" xfId="46" applyNumberFormat="1" applyFont="1" applyFill="1" applyBorder="1" applyAlignment="1" applyProtection="1">
      <alignment vertical="center"/>
      <protection locked="0"/>
    </xf>
    <xf numFmtId="3" fontId="3" fillId="0" borderId="69" xfId="46" applyNumberFormat="1" applyFont="1" applyFill="1" applyBorder="1" applyAlignment="1" applyProtection="1">
      <alignment vertical="center"/>
      <protection locked="0"/>
    </xf>
    <xf numFmtId="3" fontId="4" fillId="3" borderId="79" xfId="46" applyNumberFormat="1" applyFont="1" applyFill="1" applyBorder="1" applyAlignment="1" applyProtection="1">
      <alignment vertical="center"/>
    </xf>
    <xf numFmtId="3" fontId="3" fillId="0" borderId="79" xfId="46" applyNumberFormat="1" applyFont="1" applyFill="1" applyBorder="1" applyAlignment="1" applyProtection="1">
      <alignment vertical="center"/>
    </xf>
    <xf numFmtId="3" fontId="3" fillId="0" borderId="63" xfId="46" applyNumberFormat="1" applyFont="1" applyFill="1" applyBorder="1" applyAlignment="1" applyProtection="1">
      <alignment vertical="center"/>
    </xf>
    <xf numFmtId="3" fontId="3" fillId="0" borderId="0" xfId="46" applyNumberFormat="1" applyFont="1" applyFill="1" applyBorder="1" applyAlignment="1" applyProtection="1">
      <alignment vertical="center"/>
    </xf>
    <xf numFmtId="3" fontId="3" fillId="0" borderId="80" xfId="46" applyNumberFormat="1" applyFont="1" applyFill="1" applyBorder="1" applyAlignment="1" applyProtection="1">
      <alignment vertical="center"/>
      <protection locked="0"/>
    </xf>
    <xf numFmtId="3" fontId="3" fillId="0" borderId="81" xfId="46" applyNumberFormat="1" applyFont="1" applyFill="1" applyBorder="1" applyAlignment="1" applyProtection="1">
      <alignment vertical="center"/>
    </xf>
    <xf numFmtId="3" fontId="3" fillId="0" borderId="6" xfId="46" applyNumberFormat="1" applyFont="1" applyFill="1" applyBorder="1" applyAlignment="1" applyProtection="1">
      <alignment vertical="center"/>
    </xf>
    <xf numFmtId="3" fontId="3" fillId="0" borderId="74" xfId="46" applyNumberFormat="1" applyFont="1" applyFill="1" applyBorder="1" applyAlignment="1" applyProtection="1">
      <alignment vertical="center"/>
    </xf>
    <xf numFmtId="3" fontId="3" fillId="0" borderId="82" xfId="46" applyNumberFormat="1" applyFont="1" applyFill="1" applyBorder="1" applyAlignment="1" applyProtection="1">
      <alignment vertical="center"/>
      <protection locked="0"/>
    </xf>
    <xf numFmtId="3" fontId="3" fillId="0" borderId="83" xfId="46" applyNumberFormat="1" applyFont="1" applyFill="1" applyBorder="1" applyAlignment="1" applyProtection="1">
      <alignment vertical="center"/>
      <protection locked="0"/>
    </xf>
    <xf numFmtId="3" fontId="3" fillId="0" borderId="84" xfId="46" applyNumberFormat="1" applyFont="1" applyFill="1" applyBorder="1" applyAlignment="1" applyProtection="1">
      <alignment vertical="center"/>
    </xf>
    <xf numFmtId="3" fontId="3" fillId="0" borderId="85" xfId="46" applyNumberFormat="1" applyFont="1" applyFill="1" applyBorder="1" applyAlignment="1" applyProtection="1">
      <alignment vertical="center"/>
    </xf>
    <xf numFmtId="3" fontId="3" fillId="0" borderId="83" xfId="46" applyNumberFormat="1" applyFont="1" applyFill="1" applyBorder="1" applyAlignment="1" applyProtection="1">
      <alignment vertical="center"/>
    </xf>
    <xf numFmtId="3" fontId="3" fillId="0" borderId="86" xfId="46" applyNumberFormat="1" applyFont="1" applyFill="1" applyBorder="1" applyAlignment="1" applyProtection="1">
      <alignment vertical="center"/>
    </xf>
    <xf numFmtId="0" fontId="3" fillId="0" borderId="73" xfId="46" applyFont="1" applyFill="1" applyBorder="1" applyAlignment="1" applyProtection="1">
      <alignment horizontal="center" vertical="center" wrapText="1"/>
    </xf>
    <xf numFmtId="0" fontId="3" fillId="0" borderId="73" xfId="46" applyFont="1" applyFill="1" applyBorder="1" applyAlignment="1" applyProtection="1">
      <alignment horizontal="left" vertical="center" wrapText="1"/>
    </xf>
    <xf numFmtId="3" fontId="3" fillId="0" borderId="87" xfId="46" applyNumberFormat="1" applyFont="1" applyFill="1" applyBorder="1" applyAlignment="1" applyProtection="1">
      <alignment vertical="center"/>
      <protection locked="0"/>
    </xf>
    <xf numFmtId="3" fontId="3" fillId="0" borderId="70" xfId="46" applyNumberFormat="1" applyFont="1" applyFill="1" applyBorder="1" applyAlignment="1" applyProtection="1">
      <alignment vertical="center"/>
      <protection locked="0"/>
    </xf>
    <xf numFmtId="0" fontId="3" fillId="0" borderId="35" xfId="46" applyFont="1" applyFill="1" applyBorder="1" applyAlignment="1" applyProtection="1">
      <alignment vertical="center"/>
    </xf>
    <xf numFmtId="0" fontId="4" fillId="3" borderId="40" xfId="46" applyFont="1" applyFill="1" applyBorder="1" applyAlignment="1" applyProtection="1">
      <alignment horizontal="left" vertical="center" wrapText="1"/>
    </xf>
    <xf numFmtId="3" fontId="4" fillId="3" borderId="10" xfId="46" applyNumberFormat="1" applyFont="1" applyFill="1" applyBorder="1" applyAlignment="1" applyProtection="1">
      <alignment vertical="center"/>
    </xf>
    <xf numFmtId="3" fontId="4" fillId="3" borderId="41" xfId="46" applyNumberFormat="1" applyFont="1" applyFill="1" applyBorder="1" applyAlignment="1" applyProtection="1">
      <alignment vertical="center"/>
    </xf>
    <xf numFmtId="3" fontId="4" fillId="3" borderId="9" xfId="46" applyNumberFormat="1" applyFont="1" applyFill="1" applyBorder="1" applyAlignment="1" applyProtection="1">
      <alignment vertical="center"/>
    </xf>
    <xf numFmtId="3" fontId="4" fillId="3" borderId="49" xfId="46" applyNumberFormat="1" applyFont="1" applyFill="1" applyBorder="1" applyAlignment="1" applyProtection="1">
      <alignment vertical="center"/>
    </xf>
    <xf numFmtId="0" fontId="4" fillId="0" borderId="40" xfId="46" applyFont="1" applyFill="1" applyBorder="1" applyAlignment="1" applyProtection="1">
      <alignment horizontal="left" vertical="top" wrapText="1"/>
    </xf>
    <xf numFmtId="0" fontId="3" fillId="0" borderId="17" xfId="46" applyFont="1" applyFill="1" applyBorder="1" applyAlignment="1" applyProtection="1">
      <alignment horizontal="center" vertical="top" wrapText="1"/>
    </xf>
    <xf numFmtId="0" fontId="3" fillId="0" borderId="35" xfId="46" applyFont="1" applyFill="1" applyBorder="1" applyAlignment="1" applyProtection="1">
      <alignment horizontal="center" vertical="top" wrapText="1"/>
    </xf>
    <xf numFmtId="0" fontId="3" fillId="0" borderId="35" xfId="46" applyFont="1" applyFill="1" applyBorder="1" applyAlignment="1" applyProtection="1">
      <alignment horizontal="right" vertical="top" wrapText="1"/>
    </xf>
    <xf numFmtId="0" fontId="3" fillId="0" borderId="73" xfId="46" applyFont="1" applyFill="1" applyBorder="1" applyAlignment="1" applyProtection="1">
      <alignment horizontal="center" vertical="top" wrapText="1"/>
    </xf>
    <xf numFmtId="0" fontId="4" fillId="0" borderId="46" xfId="46" applyFont="1" applyFill="1" applyBorder="1" applyAlignment="1" applyProtection="1">
      <alignment horizontal="left" vertical="top" wrapText="1"/>
    </xf>
    <xf numFmtId="3" fontId="3" fillId="0" borderId="48" xfId="46" applyNumberFormat="1" applyFont="1" applyFill="1" applyBorder="1" applyAlignment="1" applyProtection="1">
      <alignment vertical="center"/>
    </xf>
    <xf numFmtId="0" fontId="3" fillId="0" borderId="50" xfId="46" applyFont="1" applyFill="1" applyBorder="1" applyAlignment="1" applyProtection="1">
      <alignment horizontal="center" vertical="top" wrapText="1"/>
    </xf>
    <xf numFmtId="0" fontId="3" fillId="0" borderId="73" xfId="46" applyFont="1" applyFill="1" applyBorder="1" applyAlignment="1" applyProtection="1">
      <alignment horizontal="right" vertical="top" wrapText="1"/>
    </xf>
    <xf numFmtId="3" fontId="3" fillId="0" borderId="88" xfId="46" applyNumberFormat="1" applyFont="1" applyFill="1" applyBorder="1" applyAlignment="1" applyProtection="1">
      <alignment vertical="center"/>
      <protection locked="0"/>
    </xf>
    <xf numFmtId="0" fontId="3" fillId="0" borderId="46" xfId="46" applyFont="1" applyFill="1" applyBorder="1" applyAlignment="1" applyProtection="1">
      <alignment horizontal="center" vertical="top" wrapText="1"/>
    </xf>
    <xf numFmtId="0" fontId="3" fillId="0" borderId="46" xfId="46" applyFont="1" applyBorder="1"/>
    <xf numFmtId="3" fontId="3" fillId="0" borderId="77" xfId="46" applyNumberFormat="1" applyFont="1" applyFill="1" applyBorder="1" applyAlignment="1" applyProtection="1">
      <alignment vertical="center"/>
      <protection locked="0"/>
    </xf>
    <xf numFmtId="3" fontId="3" fillId="0" borderId="89" xfId="46" applyNumberFormat="1" applyFont="1" applyFill="1" applyBorder="1" applyAlignment="1" applyProtection="1">
      <alignment vertical="center"/>
      <protection locked="0"/>
    </xf>
    <xf numFmtId="0" fontId="4" fillId="3" borderId="61" xfId="46" applyFont="1" applyFill="1" applyBorder="1" applyAlignment="1" applyProtection="1">
      <alignment horizontal="left" vertical="top" wrapText="1"/>
    </xf>
    <xf numFmtId="3" fontId="4" fillId="3" borderId="90" xfId="46" applyNumberFormat="1" applyFont="1" applyFill="1" applyBorder="1" applyAlignment="1" applyProtection="1">
      <alignment vertical="center"/>
    </xf>
    <xf numFmtId="3" fontId="4" fillId="3" borderId="63" xfId="46" applyNumberFormat="1" applyFont="1" applyFill="1" applyBorder="1" applyAlignment="1" applyProtection="1">
      <alignment vertical="center"/>
      <protection locked="0"/>
    </xf>
    <xf numFmtId="3" fontId="4" fillId="3" borderId="67" xfId="46" applyNumberFormat="1" applyFont="1" applyFill="1" applyBorder="1" applyAlignment="1" applyProtection="1">
      <alignment vertical="center"/>
      <protection locked="0"/>
    </xf>
    <xf numFmtId="0" fontId="3" fillId="0" borderId="50" xfId="46" applyFont="1" applyFill="1" applyBorder="1" applyAlignment="1" applyProtection="1">
      <alignment horizontal="left" vertical="top" wrapText="1"/>
    </xf>
    <xf numFmtId="0" fontId="3" fillId="0" borderId="35" xfId="46" applyFont="1" applyFill="1" applyBorder="1" applyAlignment="1" applyProtection="1">
      <alignment horizontal="left" vertical="top" wrapText="1"/>
    </xf>
    <xf numFmtId="0" fontId="3" fillId="0" borderId="73" xfId="46" applyFont="1" applyFill="1" applyBorder="1" applyAlignment="1" applyProtection="1">
      <alignment horizontal="left" vertical="top" wrapText="1"/>
    </xf>
    <xf numFmtId="0" fontId="3" fillId="0" borderId="61" xfId="46" applyFont="1" applyFill="1" applyBorder="1" applyAlignment="1" applyProtection="1">
      <alignment horizontal="left" vertical="top" wrapText="1"/>
    </xf>
    <xf numFmtId="0" fontId="3" fillId="0" borderId="17" xfId="46" applyFont="1" applyFill="1" applyBorder="1" applyAlignment="1" applyProtection="1">
      <alignment vertical="center"/>
    </xf>
    <xf numFmtId="0" fontId="3" fillId="0" borderId="40" xfId="46" applyFont="1" applyFill="1" applyBorder="1" applyAlignment="1" applyProtection="1">
      <alignment horizontal="right" vertical="center" wrapText="1"/>
    </xf>
    <xf numFmtId="0" fontId="3" fillId="0" borderId="61" xfId="46" applyFont="1" applyFill="1" applyBorder="1" applyAlignment="1" applyProtection="1">
      <alignment vertical="center"/>
    </xf>
    <xf numFmtId="0" fontId="3" fillId="0" borderId="12" xfId="46" applyFont="1" applyFill="1" applyBorder="1" applyAlignment="1" applyProtection="1">
      <alignment vertical="center"/>
    </xf>
    <xf numFmtId="3" fontId="3" fillId="0" borderId="91" xfId="46" applyNumberFormat="1" applyFont="1" applyFill="1" applyBorder="1" applyAlignment="1" applyProtection="1">
      <alignment vertical="center"/>
    </xf>
    <xf numFmtId="3" fontId="3" fillId="0" borderId="92" xfId="46" applyNumberFormat="1" applyFont="1" applyFill="1" applyBorder="1" applyAlignment="1" applyProtection="1">
      <alignment vertical="center"/>
    </xf>
    <xf numFmtId="3" fontId="3" fillId="0" borderId="93" xfId="46" applyNumberFormat="1" applyFont="1" applyFill="1" applyBorder="1" applyAlignment="1" applyProtection="1">
      <alignment vertical="center"/>
    </xf>
    <xf numFmtId="3" fontId="3" fillId="0" borderId="64" xfId="46" applyNumberFormat="1" applyFont="1" applyFill="1" applyBorder="1" applyAlignment="1" applyProtection="1">
      <alignment vertical="center"/>
    </xf>
    <xf numFmtId="3" fontId="3" fillId="0" borderId="65" xfId="46" applyNumberFormat="1" applyFont="1" applyFill="1" applyBorder="1" applyAlignment="1" applyProtection="1">
      <alignment vertical="center"/>
    </xf>
    <xf numFmtId="3" fontId="4" fillId="0" borderId="79" xfId="46" applyNumberFormat="1" applyFont="1" applyFill="1" applyBorder="1" applyAlignment="1" applyProtection="1">
      <alignment vertical="center"/>
    </xf>
    <xf numFmtId="3" fontId="4" fillId="0" borderId="63" xfId="46" applyNumberFormat="1" applyFont="1" applyFill="1" applyBorder="1" applyAlignment="1" applyProtection="1">
      <alignment vertical="center"/>
    </xf>
    <xf numFmtId="3" fontId="4" fillId="0" borderId="92" xfId="46" applyNumberFormat="1" applyFont="1" applyFill="1" applyBorder="1" applyAlignment="1" applyProtection="1">
      <alignment vertical="center"/>
    </xf>
    <xf numFmtId="3" fontId="4" fillId="0" borderId="67" xfId="46" applyNumberFormat="1" applyFont="1" applyFill="1" applyBorder="1" applyAlignment="1" applyProtection="1">
      <alignment vertical="center"/>
    </xf>
    <xf numFmtId="0" fontId="3" fillId="0" borderId="61" xfId="46" applyFont="1" applyFill="1" applyBorder="1" applyAlignment="1" applyProtection="1">
      <alignment horizontal="left" vertical="center"/>
    </xf>
    <xf numFmtId="3" fontId="4" fillId="0" borderId="94" xfId="46" applyNumberFormat="1" applyFont="1" applyFill="1" applyBorder="1" applyAlignment="1" applyProtection="1">
      <alignment vertical="center"/>
    </xf>
    <xf numFmtId="3" fontId="4" fillId="0" borderId="65" xfId="46" applyNumberFormat="1" applyFont="1" applyFill="1" applyBorder="1" applyAlignment="1" applyProtection="1">
      <alignment vertical="center"/>
    </xf>
    <xf numFmtId="0" fontId="4" fillId="0" borderId="12" xfId="46" applyFont="1" applyFill="1" applyBorder="1" applyAlignment="1" applyProtection="1">
      <alignment vertical="center"/>
    </xf>
    <xf numFmtId="3" fontId="4" fillId="0" borderId="64" xfId="46" applyNumberFormat="1" applyFont="1" applyFill="1" applyBorder="1" applyAlignment="1" applyProtection="1">
      <alignment vertical="center"/>
    </xf>
    <xf numFmtId="0" fontId="4" fillId="0" borderId="61" xfId="46" applyFont="1" applyFill="1" applyBorder="1" applyAlignment="1" applyProtection="1">
      <alignment vertical="center"/>
    </xf>
    <xf numFmtId="0" fontId="3" fillId="0" borderId="50" xfId="46" applyFont="1" applyFill="1" applyBorder="1" applyAlignment="1" applyProtection="1">
      <alignment vertical="center"/>
    </xf>
    <xf numFmtId="0" fontId="3" fillId="0" borderId="50" xfId="46" applyFont="1" applyFill="1" applyBorder="1" applyAlignment="1" applyProtection="1">
      <alignment vertical="center" wrapText="1"/>
    </xf>
    <xf numFmtId="3" fontId="3" fillId="0" borderId="15" xfId="46" applyNumberFormat="1" applyFont="1" applyFill="1" applyBorder="1" applyAlignment="1" applyProtection="1">
      <alignment vertical="center"/>
      <protection locked="0"/>
    </xf>
    <xf numFmtId="3" fontId="3" fillId="0" borderId="16" xfId="46" applyNumberFormat="1" applyFont="1" applyFill="1" applyBorder="1" applyAlignment="1" applyProtection="1">
      <alignment vertical="center"/>
      <protection locked="0"/>
    </xf>
    <xf numFmtId="0" fontId="3" fillId="0" borderId="73" xfId="46" applyFont="1" applyFill="1" applyBorder="1" applyAlignment="1" applyProtection="1">
      <alignment vertical="center"/>
    </xf>
    <xf numFmtId="0" fontId="3" fillId="0" borderId="73" xfId="46" applyFont="1" applyFill="1" applyBorder="1" applyAlignment="1" applyProtection="1">
      <alignment vertical="center" wrapText="1"/>
    </xf>
    <xf numFmtId="3" fontId="4" fillId="0" borderId="62" xfId="46" applyNumberFormat="1" applyFont="1" applyFill="1" applyBorder="1" applyAlignment="1" applyProtection="1">
      <alignment vertical="center"/>
    </xf>
    <xf numFmtId="3" fontId="4" fillId="0" borderId="63" xfId="46" applyNumberFormat="1" applyFont="1" applyFill="1" applyBorder="1" applyAlignment="1" applyProtection="1">
      <alignment vertical="center"/>
      <protection locked="0"/>
    </xf>
    <xf numFmtId="3" fontId="4" fillId="0" borderId="64" xfId="46" applyNumberFormat="1" applyFont="1" applyFill="1" applyBorder="1" applyAlignment="1" applyProtection="1">
      <alignment vertical="center"/>
      <protection locked="0"/>
    </xf>
    <xf numFmtId="3" fontId="4" fillId="0" borderId="65" xfId="46" applyNumberFormat="1" applyFont="1" applyFill="1" applyBorder="1" applyAlignment="1" applyProtection="1">
      <alignment vertical="center"/>
      <protection locked="0"/>
    </xf>
    <xf numFmtId="0" fontId="4" fillId="0" borderId="9" xfId="46" applyFont="1" applyFill="1" applyBorder="1" applyAlignment="1" applyProtection="1">
      <alignment vertical="center"/>
    </xf>
    <xf numFmtId="0" fontId="4" fillId="0" borderId="10" xfId="46" applyFont="1" applyFill="1" applyBorder="1" applyAlignment="1" applyProtection="1">
      <alignment vertical="center"/>
    </xf>
    <xf numFmtId="3" fontId="4" fillId="0" borderId="10" xfId="46" applyNumberFormat="1" applyFont="1" applyFill="1" applyBorder="1" applyAlignment="1" applyProtection="1">
      <alignment vertical="center"/>
    </xf>
    <xf numFmtId="3" fontId="4" fillId="0" borderId="41" xfId="46" applyNumberFormat="1" applyFont="1" applyFill="1" applyBorder="1" applyAlignment="1" applyProtection="1">
      <alignment vertical="center"/>
    </xf>
    <xf numFmtId="3" fontId="4" fillId="0" borderId="42" xfId="46" applyNumberFormat="1" applyFont="1" applyFill="1" applyBorder="1" applyAlignment="1" applyProtection="1">
      <alignment vertical="center"/>
    </xf>
    <xf numFmtId="0" fontId="4" fillId="0" borderId="10" xfId="46" applyFont="1" applyFill="1" applyBorder="1" applyAlignment="1" applyProtection="1">
      <alignment vertical="center" wrapText="1"/>
    </xf>
    <xf numFmtId="3" fontId="4" fillId="0" borderId="9" xfId="46" applyNumberFormat="1" applyFont="1" applyFill="1" applyBorder="1" applyAlignment="1" applyProtection="1">
      <alignment vertical="center"/>
    </xf>
    <xf numFmtId="3" fontId="3" fillId="0" borderId="65" xfId="46" applyNumberFormat="1" applyFont="1" applyFill="1" applyBorder="1" applyAlignment="1" applyProtection="1">
      <alignment vertical="center"/>
      <protection locked="0"/>
    </xf>
    <xf numFmtId="0" fontId="3" fillId="0" borderId="0" xfId="46" applyFont="1" applyBorder="1" applyAlignment="1" applyProtection="1">
      <alignment vertical="center"/>
    </xf>
    <xf numFmtId="0" fontId="3" fillId="2" borderId="95" xfId="46" applyFont="1" applyFill="1" applyBorder="1" applyAlignment="1" applyProtection="1">
      <alignment vertical="center"/>
    </xf>
    <xf numFmtId="0" fontId="3" fillId="2" borderId="96" xfId="46" applyFont="1" applyFill="1" applyBorder="1" applyAlignment="1" applyProtection="1">
      <alignment vertical="center"/>
    </xf>
    <xf numFmtId="0" fontId="3" fillId="2" borderId="97" xfId="46" applyFont="1" applyFill="1" applyBorder="1" applyAlignment="1" applyProtection="1">
      <alignment vertical="center"/>
    </xf>
    <xf numFmtId="0" fontId="4" fillId="4" borderId="61" xfId="46" applyFont="1" applyFill="1" applyBorder="1" applyAlignment="1" applyProtection="1">
      <alignment horizontal="left" vertical="top" wrapText="1"/>
    </xf>
    <xf numFmtId="0" fontId="4" fillId="4" borderId="61" xfId="46" applyFont="1" applyFill="1" applyBorder="1" applyAlignment="1" applyProtection="1">
      <alignment horizontal="left" vertical="center" wrapText="1"/>
    </xf>
    <xf numFmtId="3" fontId="4" fillId="4" borderId="90" xfId="46" applyNumberFormat="1" applyFont="1" applyFill="1" applyBorder="1" applyAlignment="1" applyProtection="1">
      <alignment vertical="center"/>
    </xf>
    <xf numFmtId="3" fontId="4" fillId="4" borderId="63" xfId="46" applyNumberFormat="1" applyFont="1" applyFill="1" applyBorder="1" applyAlignment="1" applyProtection="1">
      <alignment vertical="center"/>
      <protection locked="0"/>
    </xf>
    <xf numFmtId="3" fontId="4" fillId="4" borderId="67" xfId="46" applyNumberFormat="1" applyFont="1" applyFill="1" applyBorder="1" applyAlignment="1" applyProtection="1">
      <alignment vertical="center"/>
      <protection locked="0"/>
    </xf>
    <xf numFmtId="3" fontId="4" fillId="4" borderId="79" xfId="46" applyNumberFormat="1" applyFont="1" applyFill="1" applyBorder="1" applyAlignment="1" applyProtection="1">
      <alignment vertical="center"/>
    </xf>
    <xf numFmtId="3" fontId="4" fillId="4" borderId="62" xfId="46" applyNumberFormat="1" applyFont="1" applyFill="1" applyBorder="1" applyAlignment="1" applyProtection="1">
      <alignment vertical="center"/>
    </xf>
    <xf numFmtId="49" fontId="3" fillId="2" borderId="6" xfId="1" applyNumberFormat="1" applyFont="1" applyFill="1" applyBorder="1" applyAlignment="1" applyProtection="1">
      <alignment horizontal="left" vertical="center"/>
      <protection locked="0"/>
    </xf>
    <xf numFmtId="49" fontId="3" fillId="2" borderId="7" xfId="1" applyNumberFormat="1" applyFont="1" applyFill="1" applyBorder="1" applyAlignment="1" applyProtection="1">
      <alignment horizontal="left" vertical="center"/>
      <protection locked="0"/>
    </xf>
    <xf numFmtId="49" fontId="3" fillId="2" borderId="8" xfId="1" applyNumberFormat="1" applyFont="1" applyFill="1" applyBorder="1" applyAlignment="1" applyProtection="1">
      <alignment horizontal="left" vertical="center"/>
      <protection locked="0"/>
    </xf>
    <xf numFmtId="49" fontId="5" fillId="2" borderId="4" xfId="1" applyNumberFormat="1" applyFont="1" applyFill="1" applyBorder="1" applyAlignment="1" applyProtection="1">
      <alignment horizontal="center" vertical="center"/>
    </xf>
    <xf numFmtId="49" fontId="5" fillId="2" borderId="0" xfId="1" applyNumberFormat="1" applyFont="1" applyFill="1" applyBorder="1" applyAlignment="1" applyProtection="1">
      <alignment horizontal="center" vertical="center"/>
    </xf>
    <xf numFmtId="49" fontId="5" fillId="2" borderId="5" xfId="1" applyNumberFormat="1" applyFont="1" applyFill="1" applyBorder="1" applyAlignment="1" applyProtection="1">
      <alignment horizontal="center" vertical="center"/>
    </xf>
    <xf numFmtId="49" fontId="4" fillId="2" borderId="6" xfId="1" applyNumberFormat="1" applyFont="1" applyFill="1" applyBorder="1" applyAlignment="1" applyProtection="1">
      <alignment horizontal="left" vertical="center" wrapText="1"/>
      <protection locked="0"/>
    </xf>
    <xf numFmtId="49" fontId="4" fillId="2" borderId="7" xfId="1" applyNumberFormat="1" applyFont="1" applyFill="1" applyBorder="1" applyAlignment="1" applyProtection="1">
      <alignment horizontal="left" vertical="center" wrapText="1"/>
      <protection locked="0"/>
    </xf>
    <xf numFmtId="49" fontId="4" fillId="2" borderId="8" xfId="1" applyNumberFormat="1" applyFont="1" applyFill="1" applyBorder="1" applyAlignment="1" applyProtection="1">
      <alignment horizontal="left" vertical="center" wrapText="1"/>
      <protection locked="0"/>
    </xf>
    <xf numFmtId="49" fontId="3" fillId="0" borderId="12" xfId="1" applyNumberFormat="1" applyFont="1" applyFill="1" applyBorder="1" applyAlignment="1" applyProtection="1">
      <alignment horizontal="center" vertical="center" textRotation="90" wrapText="1"/>
    </xf>
    <xf numFmtId="0" fontId="3" fillId="0" borderId="17" xfId="1" applyFont="1" applyFill="1" applyBorder="1" applyAlignment="1" applyProtection="1">
      <alignment horizontal="center" vertical="center" wrapText="1"/>
    </xf>
    <xf numFmtId="0" fontId="3" fillId="0" borderId="20" xfId="1" applyFont="1" applyFill="1" applyBorder="1" applyAlignment="1" applyProtection="1">
      <alignment horizontal="center" vertical="center" wrapText="1"/>
    </xf>
    <xf numFmtId="49" fontId="3" fillId="0" borderId="12" xfId="1" applyNumberFormat="1" applyFont="1" applyFill="1" applyBorder="1" applyAlignment="1" applyProtection="1">
      <alignment horizontal="center" vertical="center" wrapText="1"/>
    </xf>
    <xf numFmtId="49" fontId="3" fillId="0" borderId="17" xfId="1" applyNumberFormat="1" applyFont="1" applyFill="1" applyBorder="1" applyAlignment="1" applyProtection="1">
      <alignment horizontal="center" vertical="center" wrapText="1"/>
    </xf>
    <xf numFmtId="49" fontId="3" fillId="0" borderId="13" xfId="1" applyNumberFormat="1" applyFont="1" applyFill="1" applyBorder="1" applyAlignment="1" applyProtection="1">
      <alignment horizontal="center" vertical="center"/>
    </xf>
    <xf numFmtId="49" fontId="3" fillId="0" borderId="14" xfId="1" applyNumberFormat="1" applyFont="1" applyFill="1" applyBorder="1" applyAlignment="1" applyProtection="1">
      <alignment horizontal="center" vertical="center"/>
    </xf>
    <xf numFmtId="49" fontId="3" fillId="0" borderId="15" xfId="1" applyNumberFormat="1" applyFont="1" applyFill="1" applyBorder="1" applyAlignment="1" applyProtection="1">
      <alignment horizontal="center" vertical="center"/>
    </xf>
    <xf numFmtId="49" fontId="3" fillId="0" borderId="16" xfId="1" applyNumberFormat="1" applyFont="1" applyFill="1" applyBorder="1" applyAlignment="1" applyProtection="1">
      <alignment horizontal="center" vertical="center"/>
    </xf>
    <xf numFmtId="0" fontId="3" fillId="0" borderId="4" xfId="1" applyFont="1" applyFill="1" applyBorder="1" applyAlignment="1" applyProtection="1">
      <alignment horizontal="center" vertical="center" textRotation="90"/>
    </xf>
    <xf numFmtId="0" fontId="3" fillId="0" borderId="18" xfId="1" applyFont="1" applyFill="1" applyBorder="1" applyAlignment="1" applyProtection="1">
      <alignment horizontal="center" vertical="center" textRotation="90"/>
    </xf>
    <xf numFmtId="0" fontId="3" fillId="0" borderId="21" xfId="1" applyFont="1" applyFill="1" applyBorder="1" applyAlignment="1" applyProtection="1">
      <alignment horizontal="center" vertical="center" textRotation="90"/>
    </xf>
    <xf numFmtId="0" fontId="3" fillId="0" borderId="18" xfId="1" applyFont="1" applyFill="1" applyBorder="1" applyAlignment="1" applyProtection="1">
      <alignment horizontal="center" vertical="center" textRotation="90" wrapText="1"/>
    </xf>
    <xf numFmtId="0" fontId="3" fillId="0" borderId="22" xfId="1" applyFont="1" applyFill="1" applyBorder="1" applyAlignment="1" applyProtection="1">
      <alignment horizontal="center" vertical="center" textRotation="90" wrapText="1"/>
    </xf>
    <xf numFmtId="0" fontId="3" fillId="0" borderId="5" xfId="1" applyFont="1" applyFill="1" applyBorder="1" applyAlignment="1" applyProtection="1">
      <alignment horizontal="center" vertical="center" textRotation="90" wrapText="1"/>
    </xf>
    <xf numFmtId="0" fontId="3" fillId="0" borderId="24" xfId="1" applyFont="1" applyFill="1" applyBorder="1" applyAlignment="1" applyProtection="1">
      <alignment horizontal="center" vertical="center" textRotation="90" wrapText="1"/>
    </xf>
    <xf numFmtId="0" fontId="3" fillId="0" borderId="23" xfId="1" applyFont="1" applyFill="1" applyBorder="1" applyAlignment="1" applyProtection="1">
      <alignment horizontal="center" vertical="center" textRotation="90"/>
    </xf>
    <xf numFmtId="0" fontId="3" fillId="0" borderId="22" xfId="1" applyFont="1" applyFill="1" applyBorder="1" applyAlignment="1" applyProtection="1">
      <alignment horizontal="center" vertical="center" textRotation="90"/>
    </xf>
    <xf numFmtId="0" fontId="3" fillId="0" borderId="18" xfId="1" applyNumberFormat="1" applyFont="1" applyFill="1" applyBorder="1" applyAlignment="1" applyProtection="1">
      <alignment horizontal="center" vertical="center" textRotation="90" wrapText="1"/>
    </xf>
    <xf numFmtId="0" fontId="3" fillId="0" borderId="22" xfId="1" applyNumberFormat="1" applyFont="1" applyFill="1" applyBorder="1" applyAlignment="1" applyProtection="1">
      <alignment horizontal="center" vertical="center" textRotation="90" wrapText="1"/>
    </xf>
    <xf numFmtId="0" fontId="4" fillId="0" borderId="90" xfId="1" applyFont="1" applyFill="1" applyBorder="1" applyAlignment="1" applyProtection="1">
      <alignment horizontal="left" vertical="center"/>
    </xf>
    <xf numFmtId="0" fontId="4" fillId="0" borderId="92" xfId="1" applyFont="1" applyFill="1" applyBorder="1" applyAlignment="1" applyProtection="1">
      <alignment horizontal="left" vertical="center"/>
    </xf>
    <xf numFmtId="0" fontId="3" fillId="0" borderId="21" xfId="1" applyNumberFormat="1" applyFont="1" applyFill="1" applyBorder="1" applyAlignment="1" applyProtection="1">
      <alignment horizontal="center" vertical="center" textRotation="90" wrapText="1"/>
    </xf>
    <xf numFmtId="0" fontId="3" fillId="0" borderId="19" xfId="1" applyFont="1" applyFill="1" applyBorder="1" applyAlignment="1" applyProtection="1">
      <alignment horizontal="center" vertical="center" textRotation="90" wrapText="1"/>
    </xf>
    <xf numFmtId="49" fontId="3" fillId="2" borderId="6" xfId="46" applyNumberFormat="1" applyFont="1" applyFill="1" applyBorder="1" applyAlignment="1" applyProtection="1">
      <alignment horizontal="left" vertical="center"/>
      <protection locked="0"/>
    </xf>
    <xf numFmtId="49" fontId="3" fillId="2" borderId="7" xfId="46" applyNumberFormat="1" applyFont="1" applyFill="1" applyBorder="1" applyAlignment="1" applyProtection="1">
      <alignment horizontal="left" vertical="center"/>
      <protection locked="0"/>
    </xf>
    <xf numFmtId="49" fontId="3" fillId="2" borderId="8" xfId="46" applyNumberFormat="1" applyFont="1" applyFill="1" applyBorder="1" applyAlignment="1" applyProtection="1">
      <alignment horizontal="left" vertical="center"/>
      <protection locked="0"/>
    </xf>
    <xf numFmtId="49" fontId="5" fillId="2" borderId="4" xfId="46" applyNumberFormat="1" applyFont="1" applyFill="1" applyBorder="1" applyAlignment="1" applyProtection="1">
      <alignment horizontal="center" vertical="center"/>
    </xf>
    <xf numFmtId="49" fontId="5" fillId="2" borderId="0" xfId="46" applyNumberFormat="1" applyFont="1" applyFill="1" applyBorder="1" applyAlignment="1" applyProtection="1">
      <alignment horizontal="center" vertical="center"/>
    </xf>
    <xf numFmtId="49" fontId="5" fillId="2" borderId="5" xfId="46" applyNumberFormat="1" applyFont="1" applyFill="1" applyBorder="1" applyAlignment="1" applyProtection="1">
      <alignment horizontal="center" vertical="center"/>
    </xf>
    <xf numFmtId="49" fontId="4" fillId="2" borderId="6" xfId="46" applyNumberFormat="1" applyFont="1" applyFill="1" applyBorder="1" applyAlignment="1" applyProtection="1">
      <alignment horizontal="left" vertical="center" wrapText="1"/>
      <protection locked="0"/>
    </xf>
    <xf numFmtId="49" fontId="4" fillId="2" borderId="7" xfId="46" applyNumberFormat="1" applyFont="1" applyFill="1" applyBorder="1" applyAlignment="1" applyProtection="1">
      <alignment horizontal="left" vertical="center" wrapText="1"/>
      <protection locked="0"/>
    </xf>
    <xf numFmtId="49" fontId="4" fillId="2" borderId="8" xfId="46" applyNumberFormat="1" applyFont="1" applyFill="1" applyBorder="1" applyAlignment="1" applyProtection="1">
      <alignment horizontal="left" vertical="center" wrapText="1"/>
      <protection locked="0"/>
    </xf>
    <xf numFmtId="49" fontId="3" fillId="0" borderId="12" xfId="46" applyNumberFormat="1" applyFont="1" applyFill="1" applyBorder="1" applyAlignment="1" applyProtection="1">
      <alignment horizontal="center" vertical="center" textRotation="90" wrapText="1"/>
    </xf>
    <xf numFmtId="0" fontId="3" fillId="0" borderId="17" xfId="46" applyFont="1" applyFill="1" applyBorder="1" applyAlignment="1" applyProtection="1">
      <alignment horizontal="center" vertical="center" wrapText="1"/>
    </xf>
    <xf numFmtId="0" fontId="3" fillId="0" borderId="20" xfId="46" applyFont="1" applyFill="1" applyBorder="1" applyAlignment="1" applyProtection="1">
      <alignment horizontal="center" vertical="center" wrapText="1"/>
    </xf>
    <xf numFmtId="49" fontId="3" fillId="0" borderId="12" xfId="46" applyNumberFormat="1" applyFont="1" applyFill="1" applyBorder="1" applyAlignment="1" applyProtection="1">
      <alignment horizontal="center" vertical="center" wrapText="1"/>
    </xf>
    <xf numFmtId="49" fontId="3" fillId="0" borderId="17" xfId="46" applyNumberFormat="1" applyFont="1" applyFill="1" applyBorder="1" applyAlignment="1" applyProtection="1">
      <alignment horizontal="center" vertical="center" wrapText="1"/>
    </xf>
    <xf numFmtId="49" fontId="3" fillId="0" borderId="13" xfId="46" applyNumberFormat="1" applyFont="1" applyFill="1" applyBorder="1" applyAlignment="1" applyProtection="1">
      <alignment horizontal="center" vertical="center"/>
    </xf>
    <xf numFmtId="49" fontId="3" fillId="0" borderId="14" xfId="46" applyNumberFormat="1" applyFont="1" applyFill="1" applyBorder="1" applyAlignment="1" applyProtection="1">
      <alignment horizontal="center" vertical="center"/>
    </xf>
    <xf numFmtId="49" fontId="3" fillId="0" borderId="15" xfId="46" applyNumberFormat="1" applyFont="1" applyFill="1" applyBorder="1" applyAlignment="1" applyProtection="1">
      <alignment horizontal="center" vertical="center"/>
    </xf>
    <xf numFmtId="49" fontId="3" fillId="0" borderId="16" xfId="46" applyNumberFormat="1" applyFont="1" applyFill="1" applyBorder="1" applyAlignment="1" applyProtection="1">
      <alignment horizontal="center" vertical="center"/>
    </xf>
    <xf numFmtId="0" fontId="3" fillId="0" borderId="4" xfId="46" applyFont="1" applyFill="1" applyBorder="1" applyAlignment="1" applyProtection="1">
      <alignment horizontal="center" vertical="center" textRotation="90"/>
    </xf>
    <xf numFmtId="0" fontId="3" fillId="0" borderId="18" xfId="46" applyFont="1" applyFill="1" applyBorder="1" applyAlignment="1" applyProtection="1">
      <alignment horizontal="center" vertical="center" textRotation="90"/>
    </xf>
    <xf numFmtId="0" fontId="3" fillId="0" borderId="21" xfId="46" applyFont="1" applyFill="1" applyBorder="1" applyAlignment="1" applyProtection="1">
      <alignment horizontal="center" vertical="center" textRotation="90"/>
    </xf>
    <xf numFmtId="0" fontId="3" fillId="0" borderId="18" xfId="46" applyFont="1" applyFill="1" applyBorder="1" applyAlignment="1" applyProtection="1">
      <alignment horizontal="center" vertical="center" textRotation="90" wrapText="1"/>
    </xf>
    <xf numFmtId="0" fontId="3" fillId="0" borderId="22" xfId="46" applyFont="1" applyFill="1" applyBorder="1" applyAlignment="1" applyProtection="1">
      <alignment horizontal="center" vertical="center" textRotation="90" wrapText="1"/>
    </xf>
    <xf numFmtId="0" fontId="3" fillId="0" borderId="5" xfId="46" applyFont="1" applyFill="1" applyBorder="1" applyAlignment="1" applyProtection="1">
      <alignment horizontal="center" vertical="center" textRotation="90" wrapText="1"/>
    </xf>
    <xf numFmtId="0" fontId="3" fillId="0" borderId="24" xfId="46" applyFont="1" applyFill="1" applyBorder="1" applyAlignment="1" applyProtection="1">
      <alignment horizontal="center" vertical="center" textRotation="90" wrapText="1"/>
    </xf>
    <xf numFmtId="0" fontId="3" fillId="0" borderId="23" xfId="46" applyFont="1" applyFill="1" applyBorder="1" applyAlignment="1" applyProtection="1">
      <alignment horizontal="center" vertical="center" textRotation="90"/>
    </xf>
    <xf numFmtId="0" fontId="3" fillId="0" borderId="22" xfId="46" applyFont="1" applyFill="1" applyBorder="1" applyAlignment="1" applyProtection="1">
      <alignment horizontal="center" vertical="center" textRotation="90"/>
    </xf>
    <xf numFmtId="0" fontId="3" fillId="0" borderId="18" xfId="46" applyNumberFormat="1" applyFont="1" applyFill="1" applyBorder="1" applyAlignment="1" applyProtection="1">
      <alignment horizontal="center" vertical="center" textRotation="90" wrapText="1"/>
    </xf>
    <xf numFmtId="0" fontId="3" fillId="0" borderId="22" xfId="46" applyNumberFormat="1" applyFont="1" applyFill="1" applyBorder="1" applyAlignment="1" applyProtection="1">
      <alignment horizontal="center" vertical="center" textRotation="90" wrapText="1"/>
    </xf>
    <xf numFmtId="0" fontId="4" fillId="0" borderId="90" xfId="46" applyFont="1" applyFill="1" applyBorder="1" applyAlignment="1" applyProtection="1">
      <alignment horizontal="left" vertical="center"/>
    </xf>
    <xf numFmtId="0" fontId="4" fillId="0" borderId="92" xfId="46" applyFont="1" applyFill="1" applyBorder="1" applyAlignment="1" applyProtection="1">
      <alignment horizontal="left" vertical="center"/>
    </xf>
    <xf numFmtId="0" fontId="3" fillId="0" borderId="21" xfId="46" applyNumberFormat="1" applyFont="1" applyFill="1" applyBorder="1" applyAlignment="1" applyProtection="1">
      <alignment horizontal="center" vertical="center" textRotation="90" wrapText="1"/>
    </xf>
    <xf numFmtId="0" fontId="3" fillId="0" borderId="19" xfId="46" applyFont="1" applyFill="1" applyBorder="1" applyAlignment="1" applyProtection="1">
      <alignment horizontal="center" vertical="center" textRotation="90" wrapText="1"/>
    </xf>
  </cellXfs>
  <cellStyles count="47">
    <cellStyle name="20% - Accent1 2" xfId="5"/>
    <cellStyle name="20% - Accent2 2" xfId="6"/>
    <cellStyle name="20% - Accent3 2" xfId="7"/>
    <cellStyle name="20% - Accent4 2" xfId="8"/>
    <cellStyle name="20% - Accent5 2" xfId="9"/>
    <cellStyle name="20% - Accent6 2" xfId="10"/>
    <cellStyle name="40% - Accent1 2" xfId="11"/>
    <cellStyle name="40% - Accent2 2" xfId="12"/>
    <cellStyle name="40% - Accent3 2" xfId="13"/>
    <cellStyle name="40% - Accent4 2" xfId="14"/>
    <cellStyle name="40% - Accent5 2" xfId="15"/>
    <cellStyle name="40% - Accent6 2" xfId="16"/>
    <cellStyle name="60% - Accent1 2" xfId="17"/>
    <cellStyle name="60% - Accent2 2" xfId="18"/>
    <cellStyle name="60% - Accent3 2" xfId="19"/>
    <cellStyle name="60% - Accent4 2" xfId="20"/>
    <cellStyle name="60% - Accent5 2" xfId="21"/>
    <cellStyle name="60% - Accent6 2" xfId="22"/>
    <cellStyle name="Accent1 2" xfId="23"/>
    <cellStyle name="Accent2 2" xfId="24"/>
    <cellStyle name="Accent3 2" xfId="25"/>
    <cellStyle name="Accent4 2" xfId="26"/>
    <cellStyle name="Accent5 2" xfId="27"/>
    <cellStyle name="Accent6 2" xfId="28"/>
    <cellStyle name="Bad 2" xfId="29"/>
    <cellStyle name="Calculation 2" xfId="30"/>
    <cellStyle name="Check Cell 2" xfId="31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Input 2" xfId="38"/>
    <cellStyle name="Linked Cell 2" xfId="39"/>
    <cellStyle name="Neutral 2" xfId="40"/>
    <cellStyle name="Normal" xfId="0" builtinId="0"/>
    <cellStyle name="Normal 2" xfId="1"/>
    <cellStyle name="Normal 2 2" xfId="2"/>
    <cellStyle name="Normal 3" xfId="4"/>
    <cellStyle name="Normal 4" xfId="46"/>
    <cellStyle name="Note 2" xfId="3"/>
    <cellStyle name="Note 3" xfId="41"/>
    <cellStyle name="Output 2" xfId="42"/>
    <cellStyle name="Title 2" xfId="43"/>
    <cellStyle name="Total 2" xfId="44"/>
    <cellStyle name="Warning Text 2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ht="12" customHeight="1" x14ac:dyDescent="0.25">
      <c r="A5" s="9" t="s">
        <v>1</v>
      </c>
      <c r="B5" s="13"/>
      <c r="C5" s="608" t="s">
        <v>334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325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326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1398054</v>
      </c>
      <c r="D21" s="40">
        <f>SUM(D22,D25,D26,D42)</f>
        <v>1398054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1500223</v>
      </c>
      <c r="I21" s="40">
        <f>SUM(I22,I25,I26,I42)</f>
        <v>1500223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1398054</v>
      </c>
      <c r="D25" s="63">
        <v>1398054</v>
      </c>
      <c r="E25" s="63"/>
      <c r="F25" s="64" t="s">
        <v>31</v>
      </c>
      <c r="G25" s="65" t="s">
        <v>31</v>
      </c>
      <c r="H25" s="62">
        <f t="shared" si="1"/>
        <v>1500223</v>
      </c>
      <c r="I25" s="63">
        <f>I49</f>
        <v>1500223</v>
      </c>
      <c r="J25" s="63">
        <f>J49</f>
        <v>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1398054</v>
      </c>
      <c r="D49" s="128">
        <f>SUM(D50,D295)</f>
        <v>1398054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1500223</v>
      </c>
      <c r="I49" s="128">
        <f>SUM(I50,I295)</f>
        <v>1500223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1398054</v>
      </c>
      <c r="D50" s="134">
        <f>SUM(D51,D191)</f>
        <v>1398054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1500223</v>
      </c>
      <c r="I50" s="134">
        <f>SUM(I51,I191)</f>
        <v>1500223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0</v>
      </c>
      <c r="D51" s="139">
        <f>SUM(D52,D73,D170,D184)</f>
        <v>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0</v>
      </c>
      <c r="I51" s="139">
        <f>SUM(I52,I73,I170,I184)</f>
        <v>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0</v>
      </c>
      <c r="D73" s="144">
        <f>SUM(D74,D81,D128,D161,D162,D169)</f>
        <v>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0</v>
      </c>
      <c r="I73" s="144">
        <f>SUM(I74,I81,I128,I161,I162,I169)</f>
        <v>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1398054</v>
      </c>
      <c r="D191" s="139">
        <f>SUM(D192,D231,D266,D279,D283)</f>
        <v>1398054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1500223</v>
      </c>
      <c r="I191" s="139">
        <f>SUM(I192,I231,I266,I279,I283)</f>
        <v>1500223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1398054</v>
      </c>
      <c r="D192" s="144">
        <f>D193+D201+D227</f>
        <v>1398054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1500223</v>
      </c>
      <c r="I192" s="144">
        <f>I193+I201+I227</f>
        <v>1500223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1398054</v>
      </c>
      <c r="D201" s="74">
        <f>D202+D212+D213+D222+D223+D224+D226</f>
        <v>1398054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1500223</v>
      </c>
      <c r="I201" s="74">
        <f>I202+I212+I213+I222+I223+I224+I226</f>
        <v>1500223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1398054</v>
      </c>
      <c r="D222" s="85">
        <v>1398054</v>
      </c>
      <c r="E222" s="85"/>
      <c r="F222" s="85"/>
      <c r="G222" s="157"/>
      <c r="H222" s="83">
        <f t="shared" si="20"/>
        <v>1500223</v>
      </c>
      <c r="I222" s="85">
        <v>1500223</v>
      </c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1398054</v>
      </c>
      <c r="D298" s="260">
        <f>SUM(D295,D283,D279,D266,D231,D192,D184,D170,D73,D52)</f>
        <v>1398054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1500223</v>
      </c>
      <c r="I298" s="260">
        <f>SUM(I295,I283,I279,I266,I231,I192,I184,I170,I73,I52)</f>
        <v>1500223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 xml:space="preserve">&amp;RT&amp;"Times New Roman,Regular"&amp;8āme Nr. 09.1.1. </oddHeader>
    <oddFooter>&amp;L&amp;D;&amp;T&amp;R&amp;P(&amp;N)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349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350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351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352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353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354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205008</v>
      </c>
      <c r="D21" s="40">
        <f>SUM(D22,D25,D26,D42)</f>
        <v>189667</v>
      </c>
      <c r="E21" s="40">
        <f>SUM(E22,E25)</f>
        <v>0</v>
      </c>
      <c r="F21" s="40">
        <f>SUM(F22,F27)</f>
        <v>12741</v>
      </c>
      <c r="G21" s="41">
        <f>SUM(G22,G44)</f>
        <v>2600</v>
      </c>
      <c r="H21" s="39">
        <f t="shared" ref="H21:H46" si="1">SUM(I21:L21)</f>
        <v>346355</v>
      </c>
      <c r="I21" s="40">
        <f>SUM(I22,I25,I26,I42)</f>
        <v>186220</v>
      </c>
      <c r="J21" s="40">
        <f>SUM(J22,J25)</f>
        <v>144744</v>
      </c>
      <c r="K21" s="40">
        <f>SUM(K22,K27)</f>
        <v>12791</v>
      </c>
      <c r="L21" s="42">
        <f>SUM(L22,L44)</f>
        <v>2600</v>
      </c>
    </row>
    <row r="22" spans="1:14" ht="21.75" customHeight="1" thickTop="1" x14ac:dyDescent="0.25">
      <c r="A22" s="43"/>
      <c r="B22" s="44" t="s">
        <v>27</v>
      </c>
      <c r="C22" s="45">
        <f t="shared" si="0"/>
        <v>6901</v>
      </c>
      <c r="D22" s="46">
        <f>SUM(D23:D24)</f>
        <v>0</v>
      </c>
      <c r="E22" s="46">
        <f>SUM(E23:E24)</f>
        <v>0</v>
      </c>
      <c r="F22" s="46">
        <f>SUM(F23:F24)</f>
        <v>4901</v>
      </c>
      <c r="G22" s="47">
        <f>SUM(G23:G24)</f>
        <v>2000</v>
      </c>
      <c r="H22" s="45">
        <f t="shared" si="1"/>
        <v>6901</v>
      </c>
      <c r="I22" s="46">
        <f>SUM(I23:I24)</f>
        <v>0</v>
      </c>
      <c r="J22" s="46">
        <f>SUM(J23:J24)</f>
        <v>0</v>
      </c>
      <c r="K22" s="46">
        <f>SUM(K23:K24)</f>
        <v>4901</v>
      </c>
      <c r="L22" s="48">
        <f>SUM(L23:L24)</f>
        <v>2000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6901</v>
      </c>
      <c r="D24" s="58"/>
      <c r="E24" s="58"/>
      <c r="F24" s="58">
        <v>4901</v>
      </c>
      <c r="G24" s="59">
        <v>2000</v>
      </c>
      <c r="H24" s="57">
        <f t="shared" si="1"/>
        <v>6901</v>
      </c>
      <c r="I24" s="58"/>
      <c r="J24" s="58"/>
      <c r="K24" s="58">
        <v>4901</v>
      </c>
      <c r="L24" s="60">
        <v>2000</v>
      </c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189667</v>
      </c>
      <c r="D25" s="63">
        <v>189667</v>
      </c>
      <c r="E25" s="63"/>
      <c r="F25" s="64" t="s">
        <v>31</v>
      </c>
      <c r="G25" s="65" t="s">
        <v>31</v>
      </c>
      <c r="H25" s="62">
        <f t="shared" si="1"/>
        <v>330964</v>
      </c>
      <c r="I25" s="63">
        <v>186220</v>
      </c>
      <c r="J25" s="63">
        <v>144744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7840</v>
      </c>
      <c r="D27" s="70" t="s">
        <v>31</v>
      </c>
      <c r="E27" s="70" t="s">
        <v>31</v>
      </c>
      <c r="F27" s="74">
        <f>SUM(F28,F32,F34,F37)</f>
        <v>7840</v>
      </c>
      <c r="G27" s="71" t="s">
        <v>31</v>
      </c>
      <c r="H27" s="68">
        <f t="shared" si="1"/>
        <v>7890</v>
      </c>
      <c r="I27" s="70" t="s">
        <v>31</v>
      </c>
      <c r="J27" s="70" t="s">
        <v>31</v>
      </c>
      <c r="K27" s="74">
        <f>SUM(K28,K32,K34,K37)</f>
        <v>7890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7840</v>
      </c>
      <c r="D34" s="70" t="s">
        <v>31</v>
      </c>
      <c r="E34" s="70" t="s">
        <v>31</v>
      </c>
      <c r="F34" s="74">
        <f>SUM(F35:F36)</f>
        <v>7840</v>
      </c>
      <c r="G34" s="71" t="s">
        <v>31</v>
      </c>
      <c r="H34" s="68">
        <f t="shared" si="1"/>
        <v>7890</v>
      </c>
      <c r="I34" s="70" t="s">
        <v>31</v>
      </c>
      <c r="J34" s="70" t="s">
        <v>31</v>
      </c>
      <c r="K34" s="74">
        <f>SUM(K35:K36)</f>
        <v>7890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7840</v>
      </c>
      <c r="D35" s="78" t="s">
        <v>31</v>
      </c>
      <c r="E35" s="78" t="s">
        <v>31</v>
      </c>
      <c r="F35" s="79">
        <v>7840</v>
      </c>
      <c r="G35" s="80" t="s">
        <v>31</v>
      </c>
      <c r="H35" s="77">
        <f t="shared" si="1"/>
        <v>7890</v>
      </c>
      <c r="I35" s="78" t="s">
        <v>31</v>
      </c>
      <c r="J35" s="78" t="s">
        <v>31</v>
      </c>
      <c r="K35" s="79">
        <v>7890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600</v>
      </c>
      <c r="D44" s="105" t="s">
        <v>31</v>
      </c>
      <c r="E44" s="105" t="s">
        <v>31</v>
      </c>
      <c r="F44" s="105" t="s">
        <v>31</v>
      </c>
      <c r="G44" s="106">
        <f>SUM(G45:G46)</f>
        <v>600</v>
      </c>
      <c r="H44" s="104">
        <f t="shared" si="1"/>
        <v>600</v>
      </c>
      <c r="I44" s="105" t="s">
        <v>31</v>
      </c>
      <c r="J44" s="105" t="s">
        <v>31</v>
      </c>
      <c r="K44" s="105" t="s">
        <v>31</v>
      </c>
      <c r="L44" s="107">
        <f>SUM(L45:L46)</f>
        <v>600</v>
      </c>
    </row>
    <row r="45" spans="1:12" ht="24" x14ac:dyDescent="0.25">
      <c r="A45" s="108">
        <v>23410</v>
      </c>
      <c r="B45" s="109" t="s">
        <v>50</v>
      </c>
      <c r="C45" s="110">
        <f t="shared" si="0"/>
        <v>500</v>
      </c>
      <c r="D45" s="111" t="s">
        <v>31</v>
      </c>
      <c r="E45" s="111" t="s">
        <v>31</v>
      </c>
      <c r="F45" s="111" t="s">
        <v>31</v>
      </c>
      <c r="G45" s="112">
        <v>500</v>
      </c>
      <c r="H45" s="110">
        <f t="shared" si="1"/>
        <v>500</v>
      </c>
      <c r="I45" s="111" t="s">
        <v>31</v>
      </c>
      <c r="J45" s="111" t="s">
        <v>31</v>
      </c>
      <c r="K45" s="111" t="s">
        <v>31</v>
      </c>
      <c r="L45" s="113">
        <v>500</v>
      </c>
    </row>
    <row r="46" spans="1:12" ht="24" x14ac:dyDescent="0.25">
      <c r="A46" s="108">
        <v>23510</v>
      </c>
      <c r="B46" s="109" t="s">
        <v>51</v>
      </c>
      <c r="C46" s="114">
        <f t="shared" si="0"/>
        <v>100</v>
      </c>
      <c r="D46" s="111" t="s">
        <v>31</v>
      </c>
      <c r="E46" s="111" t="s">
        <v>31</v>
      </c>
      <c r="F46" s="111" t="s">
        <v>31</v>
      </c>
      <c r="G46" s="112">
        <v>100</v>
      </c>
      <c r="H46" s="114">
        <f t="shared" si="1"/>
        <v>100</v>
      </c>
      <c r="I46" s="111" t="s">
        <v>31</v>
      </c>
      <c r="J46" s="111" t="s">
        <v>31</v>
      </c>
      <c r="K46" s="111" t="s">
        <v>31</v>
      </c>
      <c r="L46" s="113">
        <v>100</v>
      </c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205008</v>
      </c>
      <c r="D49" s="128">
        <f>SUM(D50,D295)</f>
        <v>189667</v>
      </c>
      <c r="E49" s="128">
        <f>SUM(E50,E295)</f>
        <v>0</v>
      </c>
      <c r="F49" s="128">
        <f>SUM(F50,F295)</f>
        <v>12741</v>
      </c>
      <c r="G49" s="129">
        <f>SUM(G50,G295)</f>
        <v>2600</v>
      </c>
      <c r="H49" s="127">
        <f t="shared" ref="H49:H111" si="3">SUM(I49:L49)</f>
        <v>346355</v>
      </c>
      <c r="I49" s="128">
        <f>SUM(I50,I295)</f>
        <v>186220</v>
      </c>
      <c r="J49" s="128">
        <f>SUM(J50,J295)</f>
        <v>144744</v>
      </c>
      <c r="K49" s="128">
        <f>SUM(K50,K295)</f>
        <v>12791</v>
      </c>
      <c r="L49" s="130">
        <f>SUM(L50,L295)</f>
        <v>2600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205008</v>
      </c>
      <c r="D50" s="134">
        <f>SUM(D51,D191)</f>
        <v>189667</v>
      </c>
      <c r="E50" s="134">
        <f>SUM(E51,E191)</f>
        <v>0</v>
      </c>
      <c r="F50" s="134">
        <f>SUM(F51,F191)</f>
        <v>12741</v>
      </c>
      <c r="G50" s="135">
        <f>SUM(G51,G191)</f>
        <v>2600</v>
      </c>
      <c r="H50" s="133">
        <f t="shared" si="3"/>
        <v>346355</v>
      </c>
      <c r="I50" s="134">
        <f>SUM(I51,I191)</f>
        <v>186220</v>
      </c>
      <c r="J50" s="134">
        <f>SUM(J51,J191)</f>
        <v>144744</v>
      </c>
      <c r="K50" s="134">
        <f>SUM(K51,K191)</f>
        <v>12791</v>
      </c>
      <c r="L50" s="136">
        <f>SUM(L51,L191)</f>
        <v>2600</v>
      </c>
    </row>
    <row r="51" spans="1:12" s="36" customFormat="1" ht="24" x14ac:dyDescent="0.25">
      <c r="A51" s="137"/>
      <c r="B51" s="30" t="s">
        <v>55</v>
      </c>
      <c r="C51" s="138">
        <f t="shared" si="2"/>
        <v>196823</v>
      </c>
      <c r="D51" s="139">
        <f>SUM(D52,D73,D170,D184)</f>
        <v>182272</v>
      </c>
      <c r="E51" s="139">
        <f>SUM(E52,E73,E170,E184)</f>
        <v>0</v>
      </c>
      <c r="F51" s="139">
        <f>SUM(F52,F73,F170,F184)</f>
        <v>12741</v>
      </c>
      <c r="G51" s="140">
        <f>SUM(G52,G73,G170,G184)</f>
        <v>1810</v>
      </c>
      <c r="H51" s="138">
        <f t="shared" si="3"/>
        <v>337426</v>
      </c>
      <c r="I51" s="139">
        <f>SUM(I52,I73,I170,I184)</f>
        <v>178081</v>
      </c>
      <c r="J51" s="139">
        <f>SUM(J52,J73,J170,J184)</f>
        <v>144744</v>
      </c>
      <c r="K51" s="139">
        <f>SUM(K52,K73,K170,K184)</f>
        <v>12791</v>
      </c>
      <c r="L51" s="141">
        <f>SUM(L52,L73,L170,L184)</f>
        <v>1810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111164</v>
      </c>
      <c r="D52" s="144">
        <f>SUM(D53,D66)</f>
        <v>111164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247623</v>
      </c>
      <c r="I52" s="144">
        <f>SUM(I53,I66)</f>
        <v>102879</v>
      </c>
      <c r="J52" s="144">
        <f>SUM(J53,J66)</f>
        <v>144744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75382</v>
      </c>
      <c r="D53" s="74">
        <f>SUM(D54,D57,D65)</f>
        <v>75382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190097</v>
      </c>
      <c r="I53" s="74">
        <f>SUM(I54,I57,I65)</f>
        <v>74155</v>
      </c>
      <c r="J53" s="74">
        <f>SUM(J54,J57,J65)</f>
        <v>115942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69612</v>
      </c>
      <c r="D54" s="152">
        <f>SUM(D55:D56)</f>
        <v>69612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185554</v>
      </c>
      <c r="I54" s="152">
        <f>SUM(I55:I56)</f>
        <v>69612</v>
      </c>
      <c r="J54" s="152">
        <f>SUM(J55:J56)</f>
        <v>115942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69612</v>
      </c>
      <c r="D56" s="85">
        <v>69612</v>
      </c>
      <c r="E56" s="85"/>
      <c r="F56" s="85"/>
      <c r="G56" s="157"/>
      <c r="H56" s="83">
        <f t="shared" si="3"/>
        <v>185554</v>
      </c>
      <c r="I56" s="85">
        <v>69612</v>
      </c>
      <c r="J56" s="85">
        <v>115942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5770</v>
      </c>
      <c r="D57" s="160">
        <f>SUM(D58:D64)</f>
        <v>5770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4543</v>
      </c>
      <c r="I57" s="160">
        <f>SUM(I58:I64)</f>
        <v>4543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1227</v>
      </c>
      <c r="D61" s="85">
        <v>1227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1556</v>
      </c>
      <c r="D62" s="85">
        <v>1556</v>
      </c>
      <c r="E62" s="85"/>
      <c r="F62" s="85"/>
      <c r="G62" s="157"/>
      <c r="H62" s="83">
        <f t="shared" si="3"/>
        <v>1556</v>
      </c>
      <c r="I62" s="85">
        <v>1556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35782</v>
      </c>
      <c r="D66" s="74">
        <f>SUM(D67:D68)</f>
        <v>35782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57526</v>
      </c>
      <c r="I66" s="74">
        <f>SUM(I67:I68)</f>
        <v>28724</v>
      </c>
      <c r="J66" s="74">
        <f>SUM(J67:J68)</f>
        <v>28802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28102</v>
      </c>
      <c r="D67" s="79">
        <v>28102</v>
      </c>
      <c r="E67" s="79"/>
      <c r="F67" s="79"/>
      <c r="G67" s="155"/>
      <c r="H67" s="77">
        <f t="shared" si="3"/>
        <v>46939</v>
      </c>
      <c r="I67" s="79">
        <v>18837</v>
      </c>
      <c r="J67" s="79">
        <v>28102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7680</v>
      </c>
      <c r="D68" s="160">
        <f>SUM(D69:D72)</f>
        <v>7680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10587</v>
      </c>
      <c r="I68" s="160">
        <f>SUM(I69:I72)</f>
        <v>9887</v>
      </c>
      <c r="J68" s="160">
        <f>SUM(J69:J72)</f>
        <v>700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1830</v>
      </c>
      <c r="D69" s="85">
        <v>1830</v>
      </c>
      <c r="E69" s="85"/>
      <c r="F69" s="85"/>
      <c r="G69" s="157"/>
      <c r="H69" s="83">
        <f t="shared" si="3"/>
        <v>4737</v>
      </c>
      <c r="I69" s="85">
        <v>4037</v>
      </c>
      <c r="J69" s="85">
        <v>700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5850</v>
      </c>
      <c r="D71" s="85">
        <v>5850</v>
      </c>
      <c r="E71" s="85"/>
      <c r="F71" s="85"/>
      <c r="G71" s="157"/>
      <c r="H71" s="83">
        <f t="shared" si="3"/>
        <v>5850</v>
      </c>
      <c r="I71" s="85">
        <v>5850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85659</v>
      </c>
      <c r="D73" s="144">
        <f>SUM(D74,D81,D128,D161,D162,D169)</f>
        <v>71108</v>
      </c>
      <c r="E73" s="144">
        <f>SUM(E74,E81,E128,E161,E162,E169)</f>
        <v>0</v>
      </c>
      <c r="F73" s="144">
        <f>SUM(F74,F81,F128,F161,F162,F169)</f>
        <v>12741</v>
      </c>
      <c r="G73" s="145">
        <f>SUM(G74,G81,G128,G161,G162,G169)</f>
        <v>1810</v>
      </c>
      <c r="H73" s="143">
        <f t="shared" si="3"/>
        <v>89803</v>
      </c>
      <c r="I73" s="144">
        <f>SUM(I74,I81,I128,I161,I162,I169)</f>
        <v>75202</v>
      </c>
      <c r="J73" s="144">
        <f>SUM(J74,J81,J128,J161,J162,J169)</f>
        <v>0</v>
      </c>
      <c r="K73" s="144">
        <f>SUM(K74,K81,K128,K161,K162,K169)</f>
        <v>12791</v>
      </c>
      <c r="L73" s="146">
        <f>SUM(L74,L81,L128,L161,L162,L169)</f>
        <v>1810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230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50</v>
      </c>
      <c r="H74" s="68">
        <f t="shared" si="3"/>
        <v>230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50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230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50</v>
      </c>
      <c r="H75" s="77">
        <f t="shared" si="3"/>
        <v>230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50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230</v>
      </c>
      <c r="D77" s="85">
        <v>180</v>
      </c>
      <c r="E77" s="85"/>
      <c r="F77" s="85"/>
      <c r="G77" s="157">
        <v>50</v>
      </c>
      <c r="H77" s="83">
        <f t="shared" si="3"/>
        <v>230</v>
      </c>
      <c r="I77" s="85">
        <v>180</v>
      </c>
      <c r="J77" s="85"/>
      <c r="K77" s="85"/>
      <c r="L77" s="158">
        <v>50</v>
      </c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77838</v>
      </c>
      <c r="D81" s="74">
        <f>SUM(D82,D87,D93,D101,D110,D114,D120,D126)</f>
        <v>64897</v>
      </c>
      <c r="E81" s="74">
        <f>SUM(E82,E87,E93,E101,E110,E114,E120,E126)</f>
        <v>0</v>
      </c>
      <c r="F81" s="74">
        <f>SUM(F82,F87,F93,F101,F110,F114,F120,F126)</f>
        <v>12741</v>
      </c>
      <c r="G81" s="166">
        <f>SUM(G82,G87,G93,G101,G110,G114,G120,G126)</f>
        <v>200</v>
      </c>
      <c r="H81" s="68">
        <f t="shared" si="3"/>
        <v>81281</v>
      </c>
      <c r="I81" s="74">
        <f>SUM(I82,I87,I93,I101,I110,I114,I120,I126)</f>
        <v>68290</v>
      </c>
      <c r="J81" s="74">
        <f>SUM(J82,J87,J93,J101,J110,J114,J120,J126)</f>
        <v>0</v>
      </c>
      <c r="K81" s="74">
        <f>SUM(K82,K87,K93,K101,K110,K114,K120,K126)</f>
        <v>12791</v>
      </c>
      <c r="L81" s="172">
        <f>SUM(L82,L87,L93,L101,L110,L114,L120,L126)</f>
        <v>200</v>
      </c>
    </row>
    <row r="82" spans="1:12" ht="24" x14ac:dyDescent="0.25">
      <c r="A82" s="150">
        <v>2210</v>
      </c>
      <c r="B82" s="109" t="s">
        <v>84</v>
      </c>
      <c r="C82" s="151">
        <f t="shared" si="2"/>
        <v>2031</v>
      </c>
      <c r="D82" s="152">
        <f>SUM(D83:D86)</f>
        <v>2031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2332</v>
      </c>
      <c r="I82" s="152">
        <f>SUM(I83:I86)</f>
        <v>2282</v>
      </c>
      <c r="J82" s="152">
        <f>SUM(J83:J86)</f>
        <v>0</v>
      </c>
      <c r="K82" s="152">
        <f>SUM(K83:K86)</f>
        <v>50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1367</v>
      </c>
      <c r="D84" s="85">
        <v>1367</v>
      </c>
      <c r="E84" s="85"/>
      <c r="F84" s="85"/>
      <c r="G84" s="157"/>
      <c r="H84" s="83">
        <f t="shared" si="3"/>
        <v>1668</v>
      </c>
      <c r="I84" s="85">
        <v>1668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354</v>
      </c>
      <c r="D85" s="85">
        <v>354</v>
      </c>
      <c r="E85" s="85"/>
      <c r="F85" s="85"/>
      <c r="G85" s="157"/>
      <c r="H85" s="83">
        <f t="shared" si="3"/>
        <v>354</v>
      </c>
      <c r="I85" s="85">
        <v>354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310</v>
      </c>
      <c r="D86" s="85">
        <v>310</v>
      </c>
      <c r="E86" s="85"/>
      <c r="F86" s="85"/>
      <c r="G86" s="157"/>
      <c r="H86" s="83">
        <f t="shared" si="3"/>
        <v>310</v>
      </c>
      <c r="I86" s="85">
        <v>260</v>
      </c>
      <c r="J86" s="85"/>
      <c r="K86" s="85">
        <v>50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72061</v>
      </c>
      <c r="D87" s="160">
        <f>SUM(D88:D92)</f>
        <v>59320</v>
      </c>
      <c r="E87" s="160">
        <f>SUM(E88:E92)</f>
        <v>0</v>
      </c>
      <c r="F87" s="160">
        <f>SUM(F88:F92)</f>
        <v>12741</v>
      </c>
      <c r="G87" s="161">
        <f>SUM(G88:G92)</f>
        <v>0</v>
      </c>
      <c r="H87" s="83">
        <f t="shared" si="3"/>
        <v>75304</v>
      </c>
      <c r="I87" s="160">
        <f>SUM(I88:I92)</f>
        <v>62563</v>
      </c>
      <c r="J87" s="160">
        <f>SUM(J88:J92)</f>
        <v>0</v>
      </c>
      <c r="K87" s="160">
        <f>SUM(K88:K92)</f>
        <v>12741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54748</v>
      </c>
      <c r="D88" s="85">
        <v>47678</v>
      </c>
      <c r="E88" s="85"/>
      <c r="F88" s="85">
        <v>7070</v>
      </c>
      <c r="G88" s="157"/>
      <c r="H88" s="83">
        <f t="shared" si="3"/>
        <v>57222</v>
      </c>
      <c r="I88" s="85">
        <v>50152</v>
      </c>
      <c r="J88" s="85"/>
      <c r="K88" s="85">
        <v>7070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3518</v>
      </c>
      <c r="D89" s="85">
        <v>924</v>
      </c>
      <c r="E89" s="85"/>
      <c r="F89" s="85">
        <v>2594</v>
      </c>
      <c r="G89" s="157"/>
      <c r="H89" s="83">
        <f t="shared" si="3"/>
        <v>4345</v>
      </c>
      <c r="I89" s="85">
        <v>1751</v>
      </c>
      <c r="J89" s="85"/>
      <c r="K89" s="85">
        <v>2594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13190</v>
      </c>
      <c r="D90" s="85">
        <v>10113</v>
      </c>
      <c r="E90" s="85"/>
      <c r="F90" s="85">
        <v>3077</v>
      </c>
      <c r="G90" s="157"/>
      <c r="H90" s="83">
        <f t="shared" si="3"/>
        <v>13132</v>
      </c>
      <c r="I90" s="85">
        <v>10055</v>
      </c>
      <c r="J90" s="85"/>
      <c r="K90" s="85">
        <v>3077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605</v>
      </c>
      <c r="D91" s="85">
        <v>605</v>
      </c>
      <c r="E91" s="85"/>
      <c r="F91" s="85"/>
      <c r="G91" s="157"/>
      <c r="H91" s="83">
        <f t="shared" si="3"/>
        <v>605</v>
      </c>
      <c r="I91" s="85">
        <v>605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1976</v>
      </c>
      <c r="D93" s="160">
        <f>SUM(D94:D100)</f>
        <v>1976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1875</v>
      </c>
      <c r="I93" s="160">
        <f>SUM(I94:I100)</f>
        <v>1875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794</v>
      </c>
      <c r="D95" s="85">
        <v>794</v>
      </c>
      <c r="E95" s="85"/>
      <c r="F95" s="85"/>
      <c r="G95" s="157"/>
      <c r="H95" s="83">
        <f t="shared" si="3"/>
        <v>794</v>
      </c>
      <c r="I95" s="85">
        <v>794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392</v>
      </c>
      <c r="D97" s="85">
        <v>392</v>
      </c>
      <c r="E97" s="85"/>
      <c r="F97" s="85"/>
      <c r="G97" s="157"/>
      <c r="H97" s="83">
        <f t="shared" si="3"/>
        <v>441</v>
      </c>
      <c r="I97" s="85">
        <v>441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150</v>
      </c>
      <c r="D98" s="85">
        <v>150</v>
      </c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640</v>
      </c>
      <c r="D100" s="85">
        <v>640</v>
      </c>
      <c r="E100" s="85"/>
      <c r="F100" s="85"/>
      <c r="G100" s="157"/>
      <c r="H100" s="83">
        <f t="shared" si="3"/>
        <v>640</v>
      </c>
      <c r="I100" s="85">
        <v>640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1605</v>
      </c>
      <c r="D101" s="160">
        <f>SUM(D102:D109)</f>
        <v>1405</v>
      </c>
      <c r="E101" s="160">
        <f>SUM(E102:E109)</f>
        <v>0</v>
      </c>
      <c r="F101" s="160">
        <f>SUM(F102:F109)</f>
        <v>0</v>
      </c>
      <c r="G101" s="161">
        <f>SUM(G102:G109)</f>
        <v>200</v>
      </c>
      <c r="H101" s="83">
        <f t="shared" si="3"/>
        <v>1605</v>
      </c>
      <c r="I101" s="160">
        <f>SUM(I102:I109)</f>
        <v>1405</v>
      </c>
      <c r="J101" s="160">
        <f>SUM(J102:J109)</f>
        <v>0</v>
      </c>
      <c r="K101" s="160">
        <f>SUM(K102:K109)</f>
        <v>0</v>
      </c>
      <c r="L101" s="162">
        <f>SUM(L102:L109)</f>
        <v>200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800</v>
      </c>
      <c r="D104" s="85">
        <v>600</v>
      </c>
      <c r="E104" s="85"/>
      <c r="F104" s="85"/>
      <c r="G104" s="157">
        <v>200</v>
      </c>
      <c r="H104" s="83">
        <f t="shared" si="3"/>
        <v>800</v>
      </c>
      <c r="I104" s="85">
        <v>600</v>
      </c>
      <c r="J104" s="85"/>
      <c r="K104" s="85"/>
      <c r="L104" s="158">
        <v>200</v>
      </c>
    </row>
    <row r="105" spans="1:12" x14ac:dyDescent="0.25">
      <c r="A105" s="56">
        <v>2244</v>
      </c>
      <c r="B105" s="82" t="s">
        <v>107</v>
      </c>
      <c r="C105" s="83">
        <f t="shared" si="2"/>
        <v>805</v>
      </c>
      <c r="D105" s="85">
        <v>805</v>
      </c>
      <c r="E105" s="85"/>
      <c r="F105" s="85"/>
      <c r="G105" s="157"/>
      <c r="H105" s="83">
        <f t="shared" si="3"/>
        <v>805</v>
      </c>
      <c r="I105" s="85">
        <v>805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150</v>
      </c>
      <c r="D110" s="160">
        <f>SUM(D111:D113)</f>
        <v>150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150</v>
      </c>
      <c r="I110" s="160">
        <f>SUM(I111:I113)</f>
        <v>150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150</v>
      </c>
      <c r="D113" s="85">
        <v>150</v>
      </c>
      <c r="E113" s="85"/>
      <c r="F113" s="85"/>
      <c r="G113" s="157"/>
      <c r="H113" s="83">
        <f>SUM(I113:L113)</f>
        <v>150</v>
      </c>
      <c r="I113" s="85">
        <v>150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15</v>
      </c>
      <c r="D120" s="160">
        <f>SUM(D121:D125)</f>
        <v>15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15</v>
      </c>
      <c r="I120" s="160">
        <f>SUM(I121:I125)</f>
        <v>15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15</v>
      </c>
      <c r="D125" s="85">
        <v>15</v>
      </c>
      <c r="E125" s="85"/>
      <c r="F125" s="85"/>
      <c r="G125" s="157"/>
      <c r="H125" s="83">
        <f t="shared" si="5"/>
        <v>15</v>
      </c>
      <c r="I125" s="85">
        <v>15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7591</v>
      </c>
      <c r="D128" s="74">
        <f>SUM(D129,D133,D137,D138,D141,D148,D156,D157,D160)</f>
        <v>6031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1560</v>
      </c>
      <c r="H128" s="68">
        <f t="shared" si="5"/>
        <v>8292</v>
      </c>
      <c r="I128" s="74">
        <f>SUM(I129,I133,I137,I138,I141,I148,I156,I157,I160)</f>
        <v>6732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1560</v>
      </c>
    </row>
    <row r="129" spans="1:12" x14ac:dyDescent="0.25">
      <c r="A129" s="168">
        <v>2310</v>
      </c>
      <c r="B129" s="76" t="s">
        <v>131</v>
      </c>
      <c r="C129" s="77">
        <f t="shared" si="4"/>
        <v>3977</v>
      </c>
      <c r="D129" s="169">
        <f>SUM(D130:D132)</f>
        <v>3247</v>
      </c>
      <c r="E129" s="169">
        <f>SUM(E130:E132)</f>
        <v>0</v>
      </c>
      <c r="F129" s="169">
        <f>SUM(F130:F132)</f>
        <v>0</v>
      </c>
      <c r="G129" s="170">
        <f>SUM(G130:G132)</f>
        <v>730</v>
      </c>
      <c r="H129" s="77">
        <f t="shared" si="5"/>
        <v>4712</v>
      </c>
      <c r="I129" s="169">
        <f>SUM(I130:I132)</f>
        <v>3982</v>
      </c>
      <c r="J129" s="169">
        <f>SUM(J130:J132)</f>
        <v>0</v>
      </c>
      <c r="K129" s="169">
        <f>SUM(K130:K132)</f>
        <v>0</v>
      </c>
      <c r="L129" s="171">
        <f>SUM(L130:L132)</f>
        <v>730</v>
      </c>
    </row>
    <row r="130" spans="1:12" x14ac:dyDescent="0.25">
      <c r="A130" s="56">
        <v>2311</v>
      </c>
      <c r="B130" s="82" t="s">
        <v>132</v>
      </c>
      <c r="C130" s="83">
        <f t="shared" si="4"/>
        <v>1747</v>
      </c>
      <c r="D130" s="85">
        <v>1397</v>
      </c>
      <c r="E130" s="85"/>
      <c r="F130" s="85"/>
      <c r="G130" s="157">
        <v>350</v>
      </c>
      <c r="H130" s="83">
        <f t="shared" si="5"/>
        <v>1747</v>
      </c>
      <c r="I130" s="85">
        <v>1397</v>
      </c>
      <c r="J130" s="85"/>
      <c r="K130" s="85"/>
      <c r="L130" s="158">
        <v>350</v>
      </c>
    </row>
    <row r="131" spans="1:12" x14ac:dyDescent="0.25">
      <c r="A131" s="56">
        <v>2312</v>
      </c>
      <c r="B131" s="82" t="s">
        <v>133</v>
      </c>
      <c r="C131" s="83">
        <f t="shared" si="4"/>
        <v>2230</v>
      </c>
      <c r="D131" s="85">
        <v>1850</v>
      </c>
      <c r="E131" s="85"/>
      <c r="F131" s="85"/>
      <c r="G131" s="157">
        <v>380</v>
      </c>
      <c r="H131" s="83">
        <f t="shared" si="5"/>
        <v>2965</v>
      </c>
      <c r="I131" s="85">
        <f>1850-25+760</f>
        <v>2585</v>
      </c>
      <c r="J131" s="85"/>
      <c r="K131" s="85"/>
      <c r="L131" s="158">
        <v>380</v>
      </c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239</v>
      </c>
      <c r="D133" s="160">
        <f>SUM(D134:D136)</f>
        <v>239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205</v>
      </c>
      <c r="I133" s="160">
        <f>SUM(I134:I136)</f>
        <v>205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239</v>
      </c>
      <c r="D135" s="85">
        <v>239</v>
      </c>
      <c r="E135" s="85"/>
      <c r="F135" s="85"/>
      <c r="G135" s="157"/>
      <c r="H135" s="83">
        <f t="shared" si="5"/>
        <v>205</v>
      </c>
      <c r="I135" s="85">
        <v>205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255</v>
      </c>
      <c r="D138" s="160">
        <f>SUM(D139:D140)</f>
        <v>255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255</v>
      </c>
      <c r="I138" s="160">
        <f>SUM(I139:I140)</f>
        <v>255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255</v>
      </c>
      <c r="D139" s="85">
        <v>255</v>
      </c>
      <c r="E139" s="85"/>
      <c r="F139" s="85"/>
      <c r="G139" s="157"/>
      <c r="H139" s="83">
        <f t="shared" si="5"/>
        <v>255</v>
      </c>
      <c r="I139" s="85">
        <v>255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1970</v>
      </c>
      <c r="D141" s="152">
        <f>SUM(D142:D147)</f>
        <v>1490</v>
      </c>
      <c r="E141" s="152">
        <f>SUM(E142:E147)</f>
        <v>0</v>
      </c>
      <c r="F141" s="152">
        <f>SUM(F142:F147)</f>
        <v>0</v>
      </c>
      <c r="G141" s="153">
        <f>SUM(G142:G147)</f>
        <v>480</v>
      </c>
      <c r="H141" s="151">
        <f t="shared" si="5"/>
        <v>1970</v>
      </c>
      <c r="I141" s="152">
        <f>SUM(I142:I147)</f>
        <v>1490</v>
      </c>
      <c r="J141" s="152">
        <f>SUM(J142:J147)</f>
        <v>0</v>
      </c>
      <c r="K141" s="152">
        <f>SUM(K142:K147)</f>
        <v>0</v>
      </c>
      <c r="L141" s="154">
        <f>SUM(L142:L147)</f>
        <v>480</v>
      </c>
    </row>
    <row r="142" spans="1:12" x14ac:dyDescent="0.25">
      <c r="A142" s="50">
        <v>2351</v>
      </c>
      <c r="B142" s="76" t="s">
        <v>144</v>
      </c>
      <c r="C142" s="77">
        <f t="shared" si="4"/>
        <v>500</v>
      </c>
      <c r="D142" s="79">
        <v>500</v>
      </c>
      <c r="E142" s="79"/>
      <c r="F142" s="79"/>
      <c r="G142" s="155"/>
      <c r="H142" s="77">
        <f t="shared" si="5"/>
        <v>500</v>
      </c>
      <c r="I142" s="79">
        <v>500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850</v>
      </c>
      <c r="D143" s="85">
        <v>600</v>
      </c>
      <c r="E143" s="85"/>
      <c r="F143" s="85"/>
      <c r="G143" s="157">
        <v>250</v>
      </c>
      <c r="H143" s="83">
        <f t="shared" si="5"/>
        <v>850</v>
      </c>
      <c r="I143" s="85">
        <v>600</v>
      </c>
      <c r="J143" s="85"/>
      <c r="K143" s="85"/>
      <c r="L143" s="158">
        <v>250</v>
      </c>
    </row>
    <row r="144" spans="1:12" ht="24" x14ac:dyDescent="0.25">
      <c r="A144" s="56">
        <v>2353</v>
      </c>
      <c r="B144" s="82" t="s">
        <v>146</v>
      </c>
      <c r="C144" s="83">
        <f t="shared" si="4"/>
        <v>50</v>
      </c>
      <c r="D144" s="85"/>
      <c r="E144" s="85"/>
      <c r="F144" s="85"/>
      <c r="G144" s="157">
        <v>50</v>
      </c>
      <c r="H144" s="83">
        <f t="shared" si="5"/>
        <v>50</v>
      </c>
      <c r="I144" s="85"/>
      <c r="J144" s="85"/>
      <c r="K144" s="85"/>
      <c r="L144" s="158">
        <v>50</v>
      </c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570</v>
      </c>
      <c r="D146" s="85">
        <v>390</v>
      </c>
      <c r="E146" s="85"/>
      <c r="F146" s="85"/>
      <c r="G146" s="157">
        <v>180</v>
      </c>
      <c r="H146" s="83">
        <f t="shared" si="5"/>
        <v>570</v>
      </c>
      <c r="I146" s="85">
        <v>390</v>
      </c>
      <c r="J146" s="85"/>
      <c r="K146" s="85"/>
      <c r="L146" s="158">
        <v>180</v>
      </c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950</v>
      </c>
      <c r="D156" s="163">
        <v>800</v>
      </c>
      <c r="E156" s="163"/>
      <c r="F156" s="163"/>
      <c r="G156" s="164">
        <v>150</v>
      </c>
      <c r="H156" s="151">
        <f t="shared" si="5"/>
        <v>950</v>
      </c>
      <c r="I156" s="163">
        <v>800</v>
      </c>
      <c r="J156" s="163"/>
      <c r="K156" s="163"/>
      <c r="L156" s="165">
        <v>150</v>
      </c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200</v>
      </c>
      <c r="D160" s="163"/>
      <c r="E160" s="163"/>
      <c r="F160" s="163"/>
      <c r="G160" s="164">
        <v>200</v>
      </c>
      <c r="H160" s="151">
        <f t="shared" si="5"/>
        <v>200</v>
      </c>
      <c r="I160" s="163"/>
      <c r="J160" s="163"/>
      <c r="K160" s="163"/>
      <c r="L160" s="165">
        <v>200</v>
      </c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8185</v>
      </c>
      <c r="D191" s="139">
        <f>SUM(D192,D231,D266,D279,D283)</f>
        <v>7395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790</v>
      </c>
      <c r="H191" s="138">
        <f t="shared" si="20"/>
        <v>8929</v>
      </c>
      <c r="I191" s="139">
        <f>SUM(I192,I231,I266,I279,I283)</f>
        <v>8139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790</v>
      </c>
    </row>
    <row r="192" spans="1:12" x14ac:dyDescent="0.25">
      <c r="A192" s="142">
        <v>5000</v>
      </c>
      <c r="B192" s="142" t="s">
        <v>194</v>
      </c>
      <c r="C192" s="143">
        <f t="shared" si="19"/>
        <v>8185</v>
      </c>
      <c r="D192" s="144">
        <f>D193+D201+D227</f>
        <v>7395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790</v>
      </c>
      <c r="H192" s="143">
        <f t="shared" si="20"/>
        <v>8929</v>
      </c>
      <c r="I192" s="144">
        <f>I193+I201+I227</f>
        <v>8139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790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784</v>
      </c>
      <c r="I193" s="74">
        <f>I194+I195+I198+I199+I200</f>
        <v>784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784</v>
      </c>
      <c r="I195" s="160">
        <f>I196+I197</f>
        <v>784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784</v>
      </c>
      <c r="I196" s="85">
        <v>784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8185</v>
      </c>
      <c r="D201" s="74">
        <f>D202+D212+D213+D222+D223+D224+D226</f>
        <v>7395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790</v>
      </c>
      <c r="H201" s="68">
        <f t="shared" si="20"/>
        <v>8145</v>
      </c>
      <c r="I201" s="74">
        <f>I202+I212+I213+I222+I223+I224+I226</f>
        <v>7355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790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8185</v>
      </c>
      <c r="D213" s="160">
        <f>SUM(D214:D221)</f>
        <v>7395</v>
      </c>
      <c r="E213" s="160">
        <f>SUM(E214:E221)</f>
        <v>0</v>
      </c>
      <c r="F213" s="160">
        <f>SUM(F214:F221)</f>
        <v>0</v>
      </c>
      <c r="G213" s="161">
        <f>SUM(G214:G221)</f>
        <v>790</v>
      </c>
      <c r="H213" s="83">
        <f t="shared" si="20"/>
        <v>8145</v>
      </c>
      <c r="I213" s="160">
        <f>SUM(I214:I221)</f>
        <v>7355</v>
      </c>
      <c r="J213" s="160">
        <f>SUM(J214:J221)</f>
        <v>0</v>
      </c>
      <c r="K213" s="160">
        <f>SUM(K214:K221)</f>
        <v>0</v>
      </c>
      <c r="L213" s="162">
        <f>SUM(L214:L221)</f>
        <v>790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3995</v>
      </c>
      <c r="D216" s="85">
        <v>3595</v>
      </c>
      <c r="E216" s="85"/>
      <c r="F216" s="85"/>
      <c r="G216" s="157">
        <v>400</v>
      </c>
      <c r="H216" s="83">
        <f t="shared" si="20"/>
        <v>3995</v>
      </c>
      <c r="I216" s="85">
        <f>460+3135</f>
        <v>3595</v>
      </c>
      <c r="J216" s="85"/>
      <c r="K216" s="85"/>
      <c r="L216" s="158">
        <v>400</v>
      </c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1200</v>
      </c>
      <c r="D220" s="85">
        <v>1200</v>
      </c>
      <c r="E220" s="85"/>
      <c r="F220" s="85"/>
      <c r="G220" s="157"/>
      <c r="H220" s="83">
        <f t="shared" si="20"/>
        <v>3760</v>
      </c>
      <c r="I220" s="85">
        <v>3760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2990</v>
      </c>
      <c r="D221" s="85">
        <v>2600</v>
      </c>
      <c r="E221" s="85"/>
      <c r="F221" s="85"/>
      <c r="G221" s="157">
        <v>390</v>
      </c>
      <c r="H221" s="83">
        <f t="shared" si="20"/>
        <v>390</v>
      </c>
      <c r="I221" s="85"/>
      <c r="J221" s="85"/>
      <c r="K221" s="85"/>
      <c r="L221" s="158">
        <v>390</v>
      </c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205008</v>
      </c>
      <c r="D298" s="260">
        <f>SUM(D295,D283,D279,D266,D231,D192,D184,D170,D73,D52)</f>
        <v>189667</v>
      </c>
      <c r="E298" s="260">
        <f t="shared" ref="E298:G298" si="61">SUM(E295,E283,E279,E266,E231,E192,E184,E170,E73,E52)</f>
        <v>0</v>
      </c>
      <c r="F298" s="260">
        <f t="shared" si="61"/>
        <v>12741</v>
      </c>
      <c r="G298" s="261">
        <f t="shared" si="61"/>
        <v>2600</v>
      </c>
      <c r="H298" s="262">
        <f>SUM(H295,H283,H279,H266,H231,H192,H184,H170,H73,H52)</f>
        <v>346355</v>
      </c>
      <c r="I298" s="260">
        <f>SUM(I295,I283,I279,I266,I231,I192,I184,I170,I73,I52)</f>
        <v>186220</v>
      </c>
      <c r="J298" s="260">
        <f t="shared" ref="J298:L298" si="62">SUM(J295,J283,J279,J266,J231,J192,J184,J170,J73,J52)</f>
        <v>144744</v>
      </c>
      <c r="K298" s="260">
        <f t="shared" si="62"/>
        <v>12791</v>
      </c>
      <c r="L298" s="149">
        <f t="shared" si="62"/>
        <v>2600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-6901</v>
      </c>
      <c r="D300" s="266">
        <f>SUM(D25,D26,D42)-D50</f>
        <v>0</v>
      </c>
      <c r="E300" s="266">
        <f>SUM(E25,E26,E42)-E50</f>
        <v>0</v>
      </c>
      <c r="F300" s="266">
        <f>F27-F50</f>
        <v>-4901</v>
      </c>
      <c r="G300" s="267">
        <f>G44-G50</f>
        <v>-2000</v>
      </c>
      <c r="H300" s="265">
        <f>SUM(I300:L300)</f>
        <v>-6901</v>
      </c>
      <c r="I300" s="266">
        <f>SUM(I25,I26,I42)-I50</f>
        <v>0</v>
      </c>
      <c r="J300" s="266">
        <f>SUM(J25,J26,J42)-J50</f>
        <v>0</v>
      </c>
      <c r="K300" s="266">
        <f>K27-K50</f>
        <v>-4901</v>
      </c>
      <c r="L300" s="268">
        <f>L44-L50</f>
        <v>-2000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6901</v>
      </c>
      <c r="D302" s="266">
        <f t="shared" si="63"/>
        <v>0</v>
      </c>
      <c r="E302" s="266">
        <f t="shared" si="63"/>
        <v>0</v>
      </c>
      <c r="F302" s="266">
        <f t="shared" si="63"/>
        <v>4901</v>
      </c>
      <c r="G302" s="267">
        <f t="shared" si="63"/>
        <v>2000</v>
      </c>
      <c r="H302" s="270">
        <f t="shared" si="63"/>
        <v>6901</v>
      </c>
      <c r="I302" s="266">
        <f t="shared" si="63"/>
        <v>0</v>
      </c>
      <c r="J302" s="266">
        <f t="shared" si="63"/>
        <v>0</v>
      </c>
      <c r="K302" s="266">
        <f t="shared" si="63"/>
        <v>4901</v>
      </c>
      <c r="L302" s="271">
        <f t="shared" si="63"/>
        <v>2000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6901</v>
      </c>
      <c r="D303" s="266">
        <f t="shared" si="64"/>
        <v>0</v>
      </c>
      <c r="E303" s="266">
        <f t="shared" si="64"/>
        <v>0</v>
      </c>
      <c r="F303" s="266">
        <f t="shared" si="64"/>
        <v>4901</v>
      </c>
      <c r="G303" s="273">
        <f t="shared" si="64"/>
        <v>2000</v>
      </c>
      <c r="H303" s="270">
        <f t="shared" si="64"/>
        <v>6901</v>
      </c>
      <c r="I303" s="266">
        <f t="shared" si="64"/>
        <v>0</v>
      </c>
      <c r="J303" s="266">
        <f t="shared" si="64"/>
        <v>0</v>
      </c>
      <c r="K303" s="266">
        <f t="shared" si="64"/>
        <v>4901</v>
      </c>
      <c r="L303" s="271">
        <f t="shared" si="64"/>
        <v>2000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09.3.1.&amp;"Arial,Regular"&amp;10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349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350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351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352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15794</v>
      </c>
      <c r="D21" s="40">
        <f>SUM(D22,D25,D26,D42)</f>
        <v>12872</v>
      </c>
      <c r="E21" s="40">
        <f>SUM(E22,E25)</f>
        <v>2922</v>
      </c>
      <c r="F21" s="40">
        <f>SUM(F22,F27)</f>
        <v>0</v>
      </c>
      <c r="G21" s="41">
        <f>SUM(G22,G44)</f>
        <v>0</v>
      </c>
      <c r="H21" s="39">
        <f t="shared" ref="H21:H46" si="1">SUM(I21:L21)</f>
        <v>17472</v>
      </c>
      <c r="I21" s="40">
        <f>SUM(I22,I25,I26,I42)</f>
        <v>12590</v>
      </c>
      <c r="J21" s="40">
        <f>SUM(J22,J25)</f>
        <v>4882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15794</v>
      </c>
      <c r="D25" s="63">
        <v>12872</v>
      </c>
      <c r="E25" s="63">
        <v>2922</v>
      </c>
      <c r="F25" s="64" t="s">
        <v>31</v>
      </c>
      <c r="G25" s="65" t="s">
        <v>31</v>
      </c>
      <c r="H25" s="62">
        <f t="shared" si="1"/>
        <v>17472</v>
      </c>
      <c r="I25" s="63">
        <f>I49</f>
        <v>12590</v>
      </c>
      <c r="J25" s="63">
        <f>J49</f>
        <v>4882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15794</v>
      </c>
      <c r="D49" s="128">
        <f>SUM(D50,D295)</f>
        <v>12872</v>
      </c>
      <c r="E49" s="128">
        <f>SUM(E50,E295)</f>
        <v>2922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17472</v>
      </c>
      <c r="I49" s="128">
        <f>SUM(I50,I295)</f>
        <v>12590</v>
      </c>
      <c r="J49" s="128">
        <f>SUM(J50,J295)</f>
        <v>4882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15794</v>
      </c>
      <c r="D50" s="134">
        <f>SUM(D51,D191)</f>
        <v>12872</v>
      </c>
      <c r="E50" s="134">
        <f>SUM(E51,E191)</f>
        <v>2922</v>
      </c>
      <c r="F50" s="134">
        <f>SUM(F51,F191)</f>
        <v>0</v>
      </c>
      <c r="G50" s="135">
        <f>SUM(G51,G191)</f>
        <v>0</v>
      </c>
      <c r="H50" s="133">
        <f t="shared" si="3"/>
        <v>17472</v>
      </c>
      <c r="I50" s="134">
        <f>SUM(I51,I191)</f>
        <v>12590</v>
      </c>
      <c r="J50" s="134">
        <f>SUM(J51,J191)</f>
        <v>4882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15794</v>
      </c>
      <c r="D51" s="139">
        <f>SUM(D52,D73,D170,D184)</f>
        <v>12872</v>
      </c>
      <c r="E51" s="139">
        <f>SUM(E52,E73,E170,E184)</f>
        <v>2922</v>
      </c>
      <c r="F51" s="139">
        <f>SUM(F52,F73,F170,F184)</f>
        <v>0</v>
      </c>
      <c r="G51" s="140">
        <f>SUM(G52,G73,G170,G184)</f>
        <v>0</v>
      </c>
      <c r="H51" s="138">
        <f t="shared" si="3"/>
        <v>17472</v>
      </c>
      <c r="I51" s="139">
        <f>SUM(I52,I73,I170,I184)</f>
        <v>12590</v>
      </c>
      <c r="J51" s="139">
        <f>SUM(J52,J73,J170,J184)</f>
        <v>4882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15794</v>
      </c>
      <c r="D73" s="144">
        <f>SUM(D74,D81,D128,D161,D162,D169)</f>
        <v>12872</v>
      </c>
      <c r="E73" s="144">
        <f>SUM(E74,E81,E128,E161,E162,E169)</f>
        <v>2922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17472</v>
      </c>
      <c r="I73" s="144">
        <f>SUM(I74,I81,I128,I161,I162,I169)</f>
        <v>12590</v>
      </c>
      <c r="J73" s="144">
        <f>SUM(J74,J81,J128,J161,J162,J169)</f>
        <v>4882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15794</v>
      </c>
      <c r="D128" s="74">
        <f>SUM(D129,D133,D137,D138,D141,D148,D156,D157,D160)</f>
        <v>12872</v>
      </c>
      <c r="E128" s="74">
        <f>SUM(E129,E133,E137,E138,E141,E148,E156,E157,E160)</f>
        <v>2922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17472</v>
      </c>
      <c r="I128" s="74">
        <f>SUM(I129,I133,I137,I138,I141,I148,I156,I157,I160)</f>
        <v>12590</v>
      </c>
      <c r="J128" s="74">
        <f>SUM(J129,J133,J137,J138,J141,J148,J156,J157,J160)</f>
        <v>4882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15794</v>
      </c>
      <c r="D148" s="160">
        <f>SUM(D149:D155)</f>
        <v>12872</v>
      </c>
      <c r="E148" s="160">
        <f>SUM(E149:E155)</f>
        <v>2922</v>
      </c>
      <c r="F148" s="160">
        <f>SUM(F149:F155)</f>
        <v>0</v>
      </c>
      <c r="G148" s="161">
        <f>SUM(G149:G155)</f>
        <v>0</v>
      </c>
      <c r="H148" s="83">
        <f t="shared" si="5"/>
        <v>17472</v>
      </c>
      <c r="I148" s="160">
        <f>SUM(I149:I155)</f>
        <v>12590</v>
      </c>
      <c r="J148" s="160">
        <f>SUM(J149:J155)</f>
        <v>4882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15794</v>
      </c>
      <c r="D151" s="85">
        <v>12872</v>
      </c>
      <c r="E151" s="85">
        <v>2922</v>
      </c>
      <c r="F151" s="85"/>
      <c r="G151" s="157"/>
      <c r="H151" s="83">
        <f t="shared" si="5"/>
        <v>17472</v>
      </c>
      <c r="I151" s="85">
        <v>12590</v>
      </c>
      <c r="J151" s="85">
        <v>4882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15794</v>
      </c>
      <c r="D298" s="260">
        <f>SUM(D295,D283,D279,D266,D231,D192,D184,D170,D73,D52)</f>
        <v>12872</v>
      </c>
      <c r="E298" s="260">
        <f t="shared" ref="E298:G298" si="61">SUM(E295,E283,E279,E266,E231,E192,E184,E170,E73,E52)</f>
        <v>2922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17472</v>
      </c>
      <c r="I298" s="260">
        <f>SUM(I295,I283,I279,I266,I231,I192,I184,I170,I73,I52)</f>
        <v>12590</v>
      </c>
      <c r="J298" s="260">
        <f t="shared" ref="J298:L298" si="62">SUM(J295,J283,J279,J266,J231,J192,J184,J170,J73,J52)</f>
        <v>4882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Nr.09.3.2.</oddHeader>
    <oddFooter xml:space="preserve">&amp;L&amp;"Times New Roman,Regular"&amp;8&amp;D; &amp;T&amp;R&amp;"Times New Roman,Regular"&amp;8&amp;P (&amp;N)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349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350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355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/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356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10183</v>
      </c>
      <c r="D21" s="40">
        <f>SUM(D22,D25,D26,D42)</f>
        <v>10183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10183</v>
      </c>
      <c r="I21" s="40">
        <f>SUM(I22,I25,I26,I42)</f>
        <v>10183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10183</v>
      </c>
      <c r="D22" s="46">
        <f>SUM(D23:D24)</f>
        <v>10183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10183</v>
      </c>
      <c r="I22" s="46">
        <f>SUM(I23:I24)</f>
        <v>10183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10183</v>
      </c>
      <c r="D24" s="58">
        <v>10183</v>
      </c>
      <c r="E24" s="58"/>
      <c r="F24" s="58"/>
      <c r="G24" s="59"/>
      <c r="H24" s="57">
        <f t="shared" si="1"/>
        <v>10183</v>
      </c>
      <c r="I24" s="58">
        <v>10183</v>
      </c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0</v>
      </c>
      <c r="D25" s="63"/>
      <c r="E25" s="63"/>
      <c r="F25" s="64" t="s">
        <v>31</v>
      </c>
      <c r="G25" s="65" t="s">
        <v>31</v>
      </c>
      <c r="H25" s="62">
        <f t="shared" si="1"/>
        <v>0</v>
      </c>
      <c r="I25" s="63"/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10183</v>
      </c>
      <c r="D49" s="128">
        <f>SUM(D50,D295)</f>
        <v>10183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10183</v>
      </c>
      <c r="I49" s="128">
        <f>SUM(I50,I295)</f>
        <v>10183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8644</v>
      </c>
      <c r="D50" s="134">
        <f>SUM(D51,D191)</f>
        <v>8644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8644</v>
      </c>
      <c r="I50" s="134">
        <f>SUM(I51,I191)</f>
        <v>8644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8644</v>
      </c>
      <c r="D51" s="139">
        <f>SUM(D52,D73,D170,D184)</f>
        <v>8644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8644</v>
      </c>
      <c r="I51" s="139">
        <f>SUM(I52,I73,I170,I184)</f>
        <v>8644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8644</v>
      </c>
      <c r="D73" s="144">
        <f>SUM(D74,D81,D128,D161,D162,D169)</f>
        <v>8644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8644</v>
      </c>
      <c r="I73" s="144">
        <f>SUM(I74,I81,I128,I161,I162,I169)</f>
        <v>8644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6501</v>
      </c>
      <c r="D74" s="74">
        <f>SUM(D75,D78)</f>
        <v>6501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6501</v>
      </c>
      <c r="I74" s="74">
        <f>SUM(I75,I78)</f>
        <v>6501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6501</v>
      </c>
      <c r="D78" s="160">
        <f>SUM(D79:D80)</f>
        <v>6501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6501</v>
      </c>
      <c r="I78" s="160">
        <f>SUM(I79:I80)</f>
        <v>6501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1335</v>
      </c>
      <c r="D79" s="85">
        <v>1335</v>
      </c>
      <c r="E79" s="85"/>
      <c r="F79" s="85"/>
      <c r="G79" s="157"/>
      <c r="H79" s="83">
        <f t="shared" si="3"/>
        <v>1335</v>
      </c>
      <c r="I79" s="85">
        <v>1335</v>
      </c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5166</v>
      </c>
      <c r="D80" s="85">
        <v>5166</v>
      </c>
      <c r="E80" s="85"/>
      <c r="F80" s="85"/>
      <c r="G80" s="157"/>
      <c r="H80" s="83">
        <f t="shared" si="3"/>
        <v>5166</v>
      </c>
      <c r="I80" s="85">
        <v>5166</v>
      </c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2003</v>
      </c>
      <c r="D81" s="74">
        <f>SUM(D82,D87,D93,D101,D110,D114,D120,D126)</f>
        <v>2003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2003</v>
      </c>
      <c r="I81" s="74">
        <f>SUM(I82,I87,I93,I101,I110,I114,I120,I126)</f>
        <v>2003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2003</v>
      </c>
      <c r="D120" s="160">
        <f>SUM(D121:D125)</f>
        <v>2003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2003</v>
      </c>
      <c r="I120" s="160">
        <f>SUM(I121:I125)</f>
        <v>2003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2003</v>
      </c>
      <c r="D125" s="85">
        <v>2003</v>
      </c>
      <c r="E125" s="85"/>
      <c r="F125" s="85"/>
      <c r="G125" s="157"/>
      <c r="H125" s="83">
        <f t="shared" si="5"/>
        <v>2003</v>
      </c>
      <c r="I125" s="85">
        <v>2003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140</v>
      </c>
      <c r="D128" s="74">
        <f>SUM(D129,D133,D137,D138,D141,D148,D156,D157,D160)</f>
        <v>140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140</v>
      </c>
      <c r="I128" s="74">
        <f>SUM(I129,I133,I137,I138,I141,I148,I156,I157,I160)</f>
        <v>140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70</v>
      </c>
      <c r="D129" s="169">
        <f>SUM(D130:D132)</f>
        <v>70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70</v>
      </c>
      <c r="I129" s="169">
        <f>SUM(I130:I132)</f>
        <v>70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70</v>
      </c>
      <c r="D130" s="85">
        <v>70</v>
      </c>
      <c r="E130" s="85"/>
      <c r="F130" s="85"/>
      <c r="G130" s="157"/>
      <c r="H130" s="83">
        <f t="shared" si="5"/>
        <v>70</v>
      </c>
      <c r="I130" s="85">
        <v>70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70</v>
      </c>
      <c r="D160" s="163">
        <v>70</v>
      </c>
      <c r="E160" s="163"/>
      <c r="F160" s="163"/>
      <c r="G160" s="164"/>
      <c r="H160" s="151">
        <f t="shared" si="5"/>
        <v>70</v>
      </c>
      <c r="I160" s="163">
        <v>70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1539</v>
      </c>
      <c r="D295" s="160">
        <f>SUM(D296:D297)</f>
        <v>1539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1539</v>
      </c>
      <c r="I295" s="160">
        <f>SUM(I296:I297)</f>
        <v>1539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1539</v>
      </c>
      <c r="D297" s="79">
        <v>1539</v>
      </c>
      <c r="E297" s="79"/>
      <c r="F297" s="79"/>
      <c r="G297" s="155"/>
      <c r="H297" s="77">
        <f t="shared" si="44"/>
        <v>1539</v>
      </c>
      <c r="I297" s="79">
        <v>1539</v>
      </c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10183</v>
      </c>
      <c r="D298" s="260">
        <f>SUM(D295,D283,D279,D266,D231,D192,D184,D170,D73,D52)</f>
        <v>10183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10183</v>
      </c>
      <c r="I298" s="260">
        <f>SUM(I295,I283,I279,I266,I231,I192,I184,I170,I73,I52)</f>
        <v>10183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-8644</v>
      </c>
      <c r="D300" s="266">
        <f>SUM(D25,D26,D42)-D50</f>
        <v>-8644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-8644</v>
      </c>
      <c r="I300" s="266">
        <f>SUM(I25,I26,I42)-I50</f>
        <v>-8644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8644</v>
      </c>
      <c r="D302" s="266">
        <f t="shared" si="63"/>
        <v>8644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8644</v>
      </c>
      <c r="I302" s="266">
        <f t="shared" si="63"/>
        <v>8644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8644</v>
      </c>
      <c r="D303" s="266">
        <f t="shared" si="64"/>
        <v>8644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8644</v>
      </c>
      <c r="I303" s="266">
        <f t="shared" si="64"/>
        <v>8644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 09.3.3.</oddHeader>
    <oddFooter>&amp;L&amp;"Times New Roman,Regular"&amp;8&amp;D; &amp;T&amp;R&amp;"Times New Roman,Regular"&amp;8&amp;P (&amp;N)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256" width="9.140625" style="5"/>
    <col min="257" max="257" width="10.85546875" style="5" customWidth="1"/>
    <col min="258" max="258" width="28" style="5" customWidth="1"/>
    <col min="259" max="259" width="8.7109375" style="5" customWidth="1"/>
    <col min="260" max="260" width="9.5703125" style="5" customWidth="1"/>
    <col min="261" max="262" width="8.7109375" style="5" customWidth="1"/>
    <col min="263" max="263" width="8.28515625" style="5" customWidth="1"/>
    <col min="264" max="267" width="8.7109375" style="5" customWidth="1"/>
    <col min="268" max="268" width="7.5703125" style="5" customWidth="1"/>
    <col min="269" max="512" width="9.140625" style="5"/>
    <col min="513" max="513" width="10.85546875" style="5" customWidth="1"/>
    <col min="514" max="514" width="28" style="5" customWidth="1"/>
    <col min="515" max="515" width="8.7109375" style="5" customWidth="1"/>
    <col min="516" max="516" width="9.5703125" style="5" customWidth="1"/>
    <col min="517" max="518" width="8.7109375" style="5" customWidth="1"/>
    <col min="519" max="519" width="8.28515625" style="5" customWidth="1"/>
    <col min="520" max="523" width="8.7109375" style="5" customWidth="1"/>
    <col min="524" max="524" width="7.5703125" style="5" customWidth="1"/>
    <col min="525" max="768" width="9.140625" style="5"/>
    <col min="769" max="769" width="10.85546875" style="5" customWidth="1"/>
    <col min="770" max="770" width="28" style="5" customWidth="1"/>
    <col min="771" max="771" width="8.7109375" style="5" customWidth="1"/>
    <col min="772" max="772" width="9.5703125" style="5" customWidth="1"/>
    <col min="773" max="774" width="8.7109375" style="5" customWidth="1"/>
    <col min="775" max="775" width="8.28515625" style="5" customWidth="1"/>
    <col min="776" max="779" width="8.7109375" style="5" customWidth="1"/>
    <col min="780" max="780" width="7.5703125" style="5" customWidth="1"/>
    <col min="781" max="1024" width="9.140625" style="5"/>
    <col min="1025" max="1025" width="10.85546875" style="5" customWidth="1"/>
    <col min="1026" max="1026" width="28" style="5" customWidth="1"/>
    <col min="1027" max="1027" width="8.7109375" style="5" customWidth="1"/>
    <col min="1028" max="1028" width="9.5703125" style="5" customWidth="1"/>
    <col min="1029" max="1030" width="8.7109375" style="5" customWidth="1"/>
    <col min="1031" max="1031" width="8.28515625" style="5" customWidth="1"/>
    <col min="1032" max="1035" width="8.7109375" style="5" customWidth="1"/>
    <col min="1036" max="1036" width="7.5703125" style="5" customWidth="1"/>
    <col min="1037" max="1280" width="9.140625" style="5"/>
    <col min="1281" max="1281" width="10.85546875" style="5" customWidth="1"/>
    <col min="1282" max="1282" width="28" style="5" customWidth="1"/>
    <col min="1283" max="1283" width="8.7109375" style="5" customWidth="1"/>
    <col min="1284" max="1284" width="9.5703125" style="5" customWidth="1"/>
    <col min="1285" max="1286" width="8.7109375" style="5" customWidth="1"/>
    <col min="1287" max="1287" width="8.28515625" style="5" customWidth="1"/>
    <col min="1288" max="1291" width="8.7109375" style="5" customWidth="1"/>
    <col min="1292" max="1292" width="7.5703125" style="5" customWidth="1"/>
    <col min="1293" max="1536" width="9.140625" style="5"/>
    <col min="1537" max="1537" width="10.85546875" style="5" customWidth="1"/>
    <col min="1538" max="1538" width="28" style="5" customWidth="1"/>
    <col min="1539" max="1539" width="8.7109375" style="5" customWidth="1"/>
    <col min="1540" max="1540" width="9.5703125" style="5" customWidth="1"/>
    <col min="1541" max="1542" width="8.7109375" style="5" customWidth="1"/>
    <col min="1543" max="1543" width="8.28515625" style="5" customWidth="1"/>
    <col min="1544" max="1547" width="8.7109375" style="5" customWidth="1"/>
    <col min="1548" max="1548" width="7.5703125" style="5" customWidth="1"/>
    <col min="1549" max="1792" width="9.140625" style="5"/>
    <col min="1793" max="1793" width="10.85546875" style="5" customWidth="1"/>
    <col min="1794" max="1794" width="28" style="5" customWidth="1"/>
    <col min="1795" max="1795" width="8.7109375" style="5" customWidth="1"/>
    <col min="1796" max="1796" width="9.5703125" style="5" customWidth="1"/>
    <col min="1797" max="1798" width="8.7109375" style="5" customWidth="1"/>
    <col min="1799" max="1799" width="8.28515625" style="5" customWidth="1"/>
    <col min="1800" max="1803" width="8.7109375" style="5" customWidth="1"/>
    <col min="1804" max="1804" width="7.5703125" style="5" customWidth="1"/>
    <col min="1805" max="2048" width="9.140625" style="5"/>
    <col min="2049" max="2049" width="10.85546875" style="5" customWidth="1"/>
    <col min="2050" max="2050" width="28" style="5" customWidth="1"/>
    <col min="2051" max="2051" width="8.7109375" style="5" customWidth="1"/>
    <col min="2052" max="2052" width="9.5703125" style="5" customWidth="1"/>
    <col min="2053" max="2054" width="8.7109375" style="5" customWidth="1"/>
    <col min="2055" max="2055" width="8.28515625" style="5" customWidth="1"/>
    <col min="2056" max="2059" width="8.7109375" style="5" customWidth="1"/>
    <col min="2060" max="2060" width="7.5703125" style="5" customWidth="1"/>
    <col min="2061" max="2304" width="9.140625" style="5"/>
    <col min="2305" max="2305" width="10.85546875" style="5" customWidth="1"/>
    <col min="2306" max="2306" width="28" style="5" customWidth="1"/>
    <col min="2307" max="2307" width="8.7109375" style="5" customWidth="1"/>
    <col min="2308" max="2308" width="9.5703125" style="5" customWidth="1"/>
    <col min="2309" max="2310" width="8.7109375" style="5" customWidth="1"/>
    <col min="2311" max="2311" width="8.28515625" style="5" customWidth="1"/>
    <col min="2312" max="2315" width="8.7109375" style="5" customWidth="1"/>
    <col min="2316" max="2316" width="7.5703125" style="5" customWidth="1"/>
    <col min="2317" max="2560" width="9.140625" style="5"/>
    <col min="2561" max="2561" width="10.85546875" style="5" customWidth="1"/>
    <col min="2562" max="2562" width="28" style="5" customWidth="1"/>
    <col min="2563" max="2563" width="8.7109375" style="5" customWidth="1"/>
    <col min="2564" max="2564" width="9.5703125" style="5" customWidth="1"/>
    <col min="2565" max="2566" width="8.7109375" style="5" customWidth="1"/>
    <col min="2567" max="2567" width="8.28515625" style="5" customWidth="1"/>
    <col min="2568" max="2571" width="8.7109375" style="5" customWidth="1"/>
    <col min="2572" max="2572" width="7.5703125" style="5" customWidth="1"/>
    <col min="2573" max="2816" width="9.140625" style="5"/>
    <col min="2817" max="2817" width="10.85546875" style="5" customWidth="1"/>
    <col min="2818" max="2818" width="28" style="5" customWidth="1"/>
    <col min="2819" max="2819" width="8.7109375" style="5" customWidth="1"/>
    <col min="2820" max="2820" width="9.5703125" style="5" customWidth="1"/>
    <col min="2821" max="2822" width="8.7109375" style="5" customWidth="1"/>
    <col min="2823" max="2823" width="8.28515625" style="5" customWidth="1"/>
    <col min="2824" max="2827" width="8.7109375" style="5" customWidth="1"/>
    <col min="2828" max="2828" width="7.5703125" style="5" customWidth="1"/>
    <col min="2829" max="3072" width="9.140625" style="5"/>
    <col min="3073" max="3073" width="10.85546875" style="5" customWidth="1"/>
    <col min="3074" max="3074" width="28" style="5" customWidth="1"/>
    <col min="3075" max="3075" width="8.7109375" style="5" customWidth="1"/>
    <col min="3076" max="3076" width="9.5703125" style="5" customWidth="1"/>
    <col min="3077" max="3078" width="8.7109375" style="5" customWidth="1"/>
    <col min="3079" max="3079" width="8.28515625" style="5" customWidth="1"/>
    <col min="3080" max="3083" width="8.7109375" style="5" customWidth="1"/>
    <col min="3084" max="3084" width="7.5703125" style="5" customWidth="1"/>
    <col min="3085" max="3328" width="9.140625" style="5"/>
    <col min="3329" max="3329" width="10.85546875" style="5" customWidth="1"/>
    <col min="3330" max="3330" width="28" style="5" customWidth="1"/>
    <col min="3331" max="3331" width="8.7109375" style="5" customWidth="1"/>
    <col min="3332" max="3332" width="9.5703125" style="5" customWidth="1"/>
    <col min="3333" max="3334" width="8.7109375" style="5" customWidth="1"/>
    <col min="3335" max="3335" width="8.28515625" style="5" customWidth="1"/>
    <col min="3336" max="3339" width="8.7109375" style="5" customWidth="1"/>
    <col min="3340" max="3340" width="7.5703125" style="5" customWidth="1"/>
    <col min="3341" max="3584" width="9.140625" style="5"/>
    <col min="3585" max="3585" width="10.85546875" style="5" customWidth="1"/>
    <col min="3586" max="3586" width="28" style="5" customWidth="1"/>
    <col min="3587" max="3587" width="8.7109375" style="5" customWidth="1"/>
    <col min="3588" max="3588" width="9.5703125" style="5" customWidth="1"/>
    <col min="3589" max="3590" width="8.7109375" style="5" customWidth="1"/>
    <col min="3591" max="3591" width="8.28515625" style="5" customWidth="1"/>
    <col min="3592" max="3595" width="8.7109375" style="5" customWidth="1"/>
    <col min="3596" max="3596" width="7.5703125" style="5" customWidth="1"/>
    <col min="3597" max="3840" width="9.140625" style="5"/>
    <col min="3841" max="3841" width="10.85546875" style="5" customWidth="1"/>
    <col min="3842" max="3842" width="28" style="5" customWidth="1"/>
    <col min="3843" max="3843" width="8.7109375" style="5" customWidth="1"/>
    <col min="3844" max="3844" width="9.5703125" style="5" customWidth="1"/>
    <col min="3845" max="3846" width="8.7109375" style="5" customWidth="1"/>
    <col min="3847" max="3847" width="8.28515625" style="5" customWidth="1"/>
    <col min="3848" max="3851" width="8.7109375" style="5" customWidth="1"/>
    <col min="3852" max="3852" width="7.5703125" style="5" customWidth="1"/>
    <col min="3853" max="4096" width="9.140625" style="5"/>
    <col min="4097" max="4097" width="10.85546875" style="5" customWidth="1"/>
    <col min="4098" max="4098" width="28" style="5" customWidth="1"/>
    <col min="4099" max="4099" width="8.7109375" style="5" customWidth="1"/>
    <col min="4100" max="4100" width="9.5703125" style="5" customWidth="1"/>
    <col min="4101" max="4102" width="8.7109375" style="5" customWidth="1"/>
    <col min="4103" max="4103" width="8.28515625" style="5" customWidth="1"/>
    <col min="4104" max="4107" width="8.7109375" style="5" customWidth="1"/>
    <col min="4108" max="4108" width="7.5703125" style="5" customWidth="1"/>
    <col min="4109" max="4352" width="9.140625" style="5"/>
    <col min="4353" max="4353" width="10.85546875" style="5" customWidth="1"/>
    <col min="4354" max="4354" width="28" style="5" customWidth="1"/>
    <col min="4355" max="4355" width="8.7109375" style="5" customWidth="1"/>
    <col min="4356" max="4356" width="9.5703125" style="5" customWidth="1"/>
    <col min="4357" max="4358" width="8.7109375" style="5" customWidth="1"/>
    <col min="4359" max="4359" width="8.28515625" style="5" customWidth="1"/>
    <col min="4360" max="4363" width="8.7109375" style="5" customWidth="1"/>
    <col min="4364" max="4364" width="7.5703125" style="5" customWidth="1"/>
    <col min="4365" max="4608" width="9.140625" style="5"/>
    <col min="4609" max="4609" width="10.85546875" style="5" customWidth="1"/>
    <col min="4610" max="4610" width="28" style="5" customWidth="1"/>
    <col min="4611" max="4611" width="8.7109375" style="5" customWidth="1"/>
    <col min="4612" max="4612" width="9.5703125" style="5" customWidth="1"/>
    <col min="4613" max="4614" width="8.7109375" style="5" customWidth="1"/>
    <col min="4615" max="4615" width="8.28515625" style="5" customWidth="1"/>
    <col min="4616" max="4619" width="8.7109375" style="5" customWidth="1"/>
    <col min="4620" max="4620" width="7.5703125" style="5" customWidth="1"/>
    <col min="4621" max="4864" width="9.140625" style="5"/>
    <col min="4865" max="4865" width="10.85546875" style="5" customWidth="1"/>
    <col min="4866" max="4866" width="28" style="5" customWidth="1"/>
    <col min="4867" max="4867" width="8.7109375" style="5" customWidth="1"/>
    <col min="4868" max="4868" width="9.5703125" style="5" customWidth="1"/>
    <col min="4869" max="4870" width="8.7109375" style="5" customWidth="1"/>
    <col min="4871" max="4871" width="8.28515625" style="5" customWidth="1"/>
    <col min="4872" max="4875" width="8.7109375" style="5" customWidth="1"/>
    <col min="4876" max="4876" width="7.5703125" style="5" customWidth="1"/>
    <col min="4877" max="5120" width="9.140625" style="5"/>
    <col min="5121" max="5121" width="10.85546875" style="5" customWidth="1"/>
    <col min="5122" max="5122" width="28" style="5" customWidth="1"/>
    <col min="5123" max="5123" width="8.7109375" style="5" customWidth="1"/>
    <col min="5124" max="5124" width="9.5703125" style="5" customWidth="1"/>
    <col min="5125" max="5126" width="8.7109375" style="5" customWidth="1"/>
    <col min="5127" max="5127" width="8.28515625" style="5" customWidth="1"/>
    <col min="5128" max="5131" width="8.7109375" style="5" customWidth="1"/>
    <col min="5132" max="5132" width="7.5703125" style="5" customWidth="1"/>
    <col min="5133" max="5376" width="9.140625" style="5"/>
    <col min="5377" max="5377" width="10.85546875" style="5" customWidth="1"/>
    <col min="5378" max="5378" width="28" style="5" customWidth="1"/>
    <col min="5379" max="5379" width="8.7109375" style="5" customWidth="1"/>
    <col min="5380" max="5380" width="9.5703125" style="5" customWidth="1"/>
    <col min="5381" max="5382" width="8.7109375" style="5" customWidth="1"/>
    <col min="5383" max="5383" width="8.28515625" style="5" customWidth="1"/>
    <col min="5384" max="5387" width="8.7109375" style="5" customWidth="1"/>
    <col min="5388" max="5388" width="7.5703125" style="5" customWidth="1"/>
    <col min="5389" max="5632" width="9.140625" style="5"/>
    <col min="5633" max="5633" width="10.85546875" style="5" customWidth="1"/>
    <col min="5634" max="5634" width="28" style="5" customWidth="1"/>
    <col min="5635" max="5635" width="8.7109375" style="5" customWidth="1"/>
    <col min="5636" max="5636" width="9.5703125" style="5" customWidth="1"/>
    <col min="5637" max="5638" width="8.7109375" style="5" customWidth="1"/>
    <col min="5639" max="5639" width="8.28515625" style="5" customWidth="1"/>
    <col min="5640" max="5643" width="8.7109375" style="5" customWidth="1"/>
    <col min="5644" max="5644" width="7.5703125" style="5" customWidth="1"/>
    <col min="5645" max="5888" width="9.140625" style="5"/>
    <col min="5889" max="5889" width="10.85546875" style="5" customWidth="1"/>
    <col min="5890" max="5890" width="28" style="5" customWidth="1"/>
    <col min="5891" max="5891" width="8.7109375" style="5" customWidth="1"/>
    <col min="5892" max="5892" width="9.5703125" style="5" customWidth="1"/>
    <col min="5893" max="5894" width="8.7109375" style="5" customWidth="1"/>
    <col min="5895" max="5895" width="8.28515625" style="5" customWidth="1"/>
    <col min="5896" max="5899" width="8.7109375" style="5" customWidth="1"/>
    <col min="5900" max="5900" width="7.5703125" style="5" customWidth="1"/>
    <col min="5901" max="6144" width="9.140625" style="5"/>
    <col min="6145" max="6145" width="10.85546875" style="5" customWidth="1"/>
    <col min="6146" max="6146" width="28" style="5" customWidth="1"/>
    <col min="6147" max="6147" width="8.7109375" style="5" customWidth="1"/>
    <col min="6148" max="6148" width="9.5703125" style="5" customWidth="1"/>
    <col min="6149" max="6150" width="8.7109375" style="5" customWidth="1"/>
    <col min="6151" max="6151" width="8.28515625" style="5" customWidth="1"/>
    <col min="6152" max="6155" width="8.7109375" style="5" customWidth="1"/>
    <col min="6156" max="6156" width="7.5703125" style="5" customWidth="1"/>
    <col min="6157" max="6400" width="9.140625" style="5"/>
    <col min="6401" max="6401" width="10.85546875" style="5" customWidth="1"/>
    <col min="6402" max="6402" width="28" style="5" customWidth="1"/>
    <col min="6403" max="6403" width="8.7109375" style="5" customWidth="1"/>
    <col min="6404" max="6404" width="9.5703125" style="5" customWidth="1"/>
    <col min="6405" max="6406" width="8.7109375" style="5" customWidth="1"/>
    <col min="6407" max="6407" width="8.28515625" style="5" customWidth="1"/>
    <col min="6408" max="6411" width="8.7109375" style="5" customWidth="1"/>
    <col min="6412" max="6412" width="7.5703125" style="5" customWidth="1"/>
    <col min="6413" max="6656" width="9.140625" style="5"/>
    <col min="6657" max="6657" width="10.85546875" style="5" customWidth="1"/>
    <col min="6658" max="6658" width="28" style="5" customWidth="1"/>
    <col min="6659" max="6659" width="8.7109375" style="5" customWidth="1"/>
    <col min="6660" max="6660" width="9.5703125" style="5" customWidth="1"/>
    <col min="6661" max="6662" width="8.7109375" style="5" customWidth="1"/>
    <col min="6663" max="6663" width="8.28515625" style="5" customWidth="1"/>
    <col min="6664" max="6667" width="8.7109375" style="5" customWidth="1"/>
    <col min="6668" max="6668" width="7.5703125" style="5" customWidth="1"/>
    <col min="6669" max="6912" width="9.140625" style="5"/>
    <col min="6913" max="6913" width="10.85546875" style="5" customWidth="1"/>
    <col min="6914" max="6914" width="28" style="5" customWidth="1"/>
    <col min="6915" max="6915" width="8.7109375" style="5" customWidth="1"/>
    <col min="6916" max="6916" width="9.5703125" style="5" customWidth="1"/>
    <col min="6917" max="6918" width="8.7109375" style="5" customWidth="1"/>
    <col min="6919" max="6919" width="8.28515625" style="5" customWidth="1"/>
    <col min="6920" max="6923" width="8.7109375" style="5" customWidth="1"/>
    <col min="6924" max="6924" width="7.5703125" style="5" customWidth="1"/>
    <col min="6925" max="7168" width="9.140625" style="5"/>
    <col min="7169" max="7169" width="10.85546875" style="5" customWidth="1"/>
    <col min="7170" max="7170" width="28" style="5" customWidth="1"/>
    <col min="7171" max="7171" width="8.7109375" style="5" customWidth="1"/>
    <col min="7172" max="7172" width="9.5703125" style="5" customWidth="1"/>
    <col min="7173" max="7174" width="8.7109375" style="5" customWidth="1"/>
    <col min="7175" max="7175" width="8.28515625" style="5" customWidth="1"/>
    <col min="7176" max="7179" width="8.7109375" style="5" customWidth="1"/>
    <col min="7180" max="7180" width="7.5703125" style="5" customWidth="1"/>
    <col min="7181" max="7424" width="9.140625" style="5"/>
    <col min="7425" max="7425" width="10.85546875" style="5" customWidth="1"/>
    <col min="7426" max="7426" width="28" style="5" customWidth="1"/>
    <col min="7427" max="7427" width="8.7109375" style="5" customWidth="1"/>
    <col min="7428" max="7428" width="9.5703125" style="5" customWidth="1"/>
    <col min="7429" max="7430" width="8.7109375" style="5" customWidth="1"/>
    <col min="7431" max="7431" width="8.28515625" style="5" customWidth="1"/>
    <col min="7432" max="7435" width="8.7109375" style="5" customWidth="1"/>
    <col min="7436" max="7436" width="7.5703125" style="5" customWidth="1"/>
    <col min="7437" max="7680" width="9.140625" style="5"/>
    <col min="7681" max="7681" width="10.85546875" style="5" customWidth="1"/>
    <col min="7682" max="7682" width="28" style="5" customWidth="1"/>
    <col min="7683" max="7683" width="8.7109375" style="5" customWidth="1"/>
    <col min="7684" max="7684" width="9.5703125" style="5" customWidth="1"/>
    <col min="7685" max="7686" width="8.7109375" style="5" customWidth="1"/>
    <col min="7687" max="7687" width="8.28515625" style="5" customWidth="1"/>
    <col min="7688" max="7691" width="8.7109375" style="5" customWidth="1"/>
    <col min="7692" max="7692" width="7.5703125" style="5" customWidth="1"/>
    <col min="7693" max="7936" width="9.140625" style="5"/>
    <col min="7937" max="7937" width="10.85546875" style="5" customWidth="1"/>
    <col min="7938" max="7938" width="28" style="5" customWidth="1"/>
    <col min="7939" max="7939" width="8.7109375" style="5" customWidth="1"/>
    <col min="7940" max="7940" width="9.5703125" style="5" customWidth="1"/>
    <col min="7941" max="7942" width="8.7109375" style="5" customWidth="1"/>
    <col min="7943" max="7943" width="8.28515625" style="5" customWidth="1"/>
    <col min="7944" max="7947" width="8.7109375" style="5" customWidth="1"/>
    <col min="7948" max="7948" width="7.5703125" style="5" customWidth="1"/>
    <col min="7949" max="8192" width="9.140625" style="5"/>
    <col min="8193" max="8193" width="10.85546875" style="5" customWidth="1"/>
    <col min="8194" max="8194" width="28" style="5" customWidth="1"/>
    <col min="8195" max="8195" width="8.7109375" style="5" customWidth="1"/>
    <col min="8196" max="8196" width="9.5703125" style="5" customWidth="1"/>
    <col min="8197" max="8198" width="8.7109375" style="5" customWidth="1"/>
    <col min="8199" max="8199" width="8.28515625" style="5" customWidth="1"/>
    <col min="8200" max="8203" width="8.7109375" style="5" customWidth="1"/>
    <col min="8204" max="8204" width="7.5703125" style="5" customWidth="1"/>
    <col min="8205" max="8448" width="9.140625" style="5"/>
    <col min="8449" max="8449" width="10.85546875" style="5" customWidth="1"/>
    <col min="8450" max="8450" width="28" style="5" customWidth="1"/>
    <col min="8451" max="8451" width="8.7109375" style="5" customWidth="1"/>
    <col min="8452" max="8452" width="9.5703125" style="5" customWidth="1"/>
    <col min="8453" max="8454" width="8.7109375" style="5" customWidth="1"/>
    <col min="8455" max="8455" width="8.28515625" style="5" customWidth="1"/>
    <col min="8456" max="8459" width="8.7109375" style="5" customWidth="1"/>
    <col min="8460" max="8460" width="7.5703125" style="5" customWidth="1"/>
    <col min="8461" max="8704" width="9.140625" style="5"/>
    <col min="8705" max="8705" width="10.85546875" style="5" customWidth="1"/>
    <col min="8706" max="8706" width="28" style="5" customWidth="1"/>
    <col min="8707" max="8707" width="8.7109375" style="5" customWidth="1"/>
    <col min="8708" max="8708" width="9.5703125" style="5" customWidth="1"/>
    <col min="8709" max="8710" width="8.7109375" style="5" customWidth="1"/>
    <col min="8711" max="8711" width="8.28515625" style="5" customWidth="1"/>
    <col min="8712" max="8715" width="8.7109375" style="5" customWidth="1"/>
    <col min="8716" max="8716" width="7.5703125" style="5" customWidth="1"/>
    <col min="8717" max="8960" width="9.140625" style="5"/>
    <col min="8961" max="8961" width="10.85546875" style="5" customWidth="1"/>
    <col min="8962" max="8962" width="28" style="5" customWidth="1"/>
    <col min="8963" max="8963" width="8.7109375" style="5" customWidth="1"/>
    <col min="8964" max="8964" width="9.5703125" style="5" customWidth="1"/>
    <col min="8965" max="8966" width="8.7109375" style="5" customWidth="1"/>
    <col min="8967" max="8967" width="8.28515625" style="5" customWidth="1"/>
    <col min="8968" max="8971" width="8.7109375" style="5" customWidth="1"/>
    <col min="8972" max="8972" width="7.5703125" style="5" customWidth="1"/>
    <col min="8973" max="9216" width="9.140625" style="5"/>
    <col min="9217" max="9217" width="10.85546875" style="5" customWidth="1"/>
    <col min="9218" max="9218" width="28" style="5" customWidth="1"/>
    <col min="9219" max="9219" width="8.7109375" style="5" customWidth="1"/>
    <col min="9220" max="9220" width="9.5703125" style="5" customWidth="1"/>
    <col min="9221" max="9222" width="8.7109375" style="5" customWidth="1"/>
    <col min="9223" max="9223" width="8.28515625" style="5" customWidth="1"/>
    <col min="9224" max="9227" width="8.7109375" style="5" customWidth="1"/>
    <col min="9228" max="9228" width="7.5703125" style="5" customWidth="1"/>
    <col min="9229" max="9472" width="9.140625" style="5"/>
    <col min="9473" max="9473" width="10.85546875" style="5" customWidth="1"/>
    <col min="9474" max="9474" width="28" style="5" customWidth="1"/>
    <col min="9475" max="9475" width="8.7109375" style="5" customWidth="1"/>
    <col min="9476" max="9476" width="9.5703125" style="5" customWidth="1"/>
    <col min="9477" max="9478" width="8.7109375" style="5" customWidth="1"/>
    <col min="9479" max="9479" width="8.28515625" style="5" customWidth="1"/>
    <col min="9480" max="9483" width="8.7109375" style="5" customWidth="1"/>
    <col min="9484" max="9484" width="7.5703125" style="5" customWidth="1"/>
    <col min="9485" max="9728" width="9.140625" style="5"/>
    <col min="9729" max="9729" width="10.85546875" style="5" customWidth="1"/>
    <col min="9730" max="9730" width="28" style="5" customWidth="1"/>
    <col min="9731" max="9731" width="8.7109375" style="5" customWidth="1"/>
    <col min="9732" max="9732" width="9.5703125" style="5" customWidth="1"/>
    <col min="9733" max="9734" width="8.7109375" style="5" customWidth="1"/>
    <col min="9735" max="9735" width="8.28515625" style="5" customWidth="1"/>
    <col min="9736" max="9739" width="8.7109375" style="5" customWidth="1"/>
    <col min="9740" max="9740" width="7.5703125" style="5" customWidth="1"/>
    <col min="9741" max="9984" width="9.140625" style="5"/>
    <col min="9985" max="9985" width="10.85546875" style="5" customWidth="1"/>
    <col min="9986" max="9986" width="28" style="5" customWidth="1"/>
    <col min="9987" max="9987" width="8.7109375" style="5" customWidth="1"/>
    <col min="9988" max="9988" width="9.5703125" style="5" customWidth="1"/>
    <col min="9989" max="9990" width="8.7109375" style="5" customWidth="1"/>
    <col min="9991" max="9991" width="8.28515625" style="5" customWidth="1"/>
    <col min="9992" max="9995" width="8.7109375" style="5" customWidth="1"/>
    <col min="9996" max="9996" width="7.5703125" style="5" customWidth="1"/>
    <col min="9997" max="10240" width="9.140625" style="5"/>
    <col min="10241" max="10241" width="10.85546875" style="5" customWidth="1"/>
    <col min="10242" max="10242" width="28" style="5" customWidth="1"/>
    <col min="10243" max="10243" width="8.7109375" style="5" customWidth="1"/>
    <col min="10244" max="10244" width="9.5703125" style="5" customWidth="1"/>
    <col min="10245" max="10246" width="8.7109375" style="5" customWidth="1"/>
    <col min="10247" max="10247" width="8.28515625" style="5" customWidth="1"/>
    <col min="10248" max="10251" width="8.7109375" style="5" customWidth="1"/>
    <col min="10252" max="10252" width="7.5703125" style="5" customWidth="1"/>
    <col min="10253" max="10496" width="9.140625" style="5"/>
    <col min="10497" max="10497" width="10.85546875" style="5" customWidth="1"/>
    <col min="10498" max="10498" width="28" style="5" customWidth="1"/>
    <col min="10499" max="10499" width="8.7109375" style="5" customWidth="1"/>
    <col min="10500" max="10500" width="9.5703125" style="5" customWidth="1"/>
    <col min="10501" max="10502" width="8.7109375" style="5" customWidth="1"/>
    <col min="10503" max="10503" width="8.28515625" style="5" customWidth="1"/>
    <col min="10504" max="10507" width="8.7109375" style="5" customWidth="1"/>
    <col min="10508" max="10508" width="7.5703125" style="5" customWidth="1"/>
    <col min="10509" max="10752" width="9.140625" style="5"/>
    <col min="10753" max="10753" width="10.85546875" style="5" customWidth="1"/>
    <col min="10754" max="10754" width="28" style="5" customWidth="1"/>
    <col min="10755" max="10755" width="8.7109375" style="5" customWidth="1"/>
    <col min="10756" max="10756" width="9.5703125" style="5" customWidth="1"/>
    <col min="10757" max="10758" width="8.7109375" style="5" customWidth="1"/>
    <col min="10759" max="10759" width="8.28515625" style="5" customWidth="1"/>
    <col min="10760" max="10763" width="8.7109375" style="5" customWidth="1"/>
    <col min="10764" max="10764" width="7.5703125" style="5" customWidth="1"/>
    <col min="10765" max="11008" width="9.140625" style="5"/>
    <col min="11009" max="11009" width="10.85546875" style="5" customWidth="1"/>
    <col min="11010" max="11010" width="28" style="5" customWidth="1"/>
    <col min="11011" max="11011" width="8.7109375" style="5" customWidth="1"/>
    <col min="11012" max="11012" width="9.5703125" style="5" customWidth="1"/>
    <col min="11013" max="11014" width="8.7109375" style="5" customWidth="1"/>
    <col min="11015" max="11015" width="8.28515625" style="5" customWidth="1"/>
    <col min="11016" max="11019" width="8.7109375" style="5" customWidth="1"/>
    <col min="11020" max="11020" width="7.5703125" style="5" customWidth="1"/>
    <col min="11021" max="11264" width="9.140625" style="5"/>
    <col min="11265" max="11265" width="10.85546875" style="5" customWidth="1"/>
    <col min="11266" max="11266" width="28" style="5" customWidth="1"/>
    <col min="11267" max="11267" width="8.7109375" style="5" customWidth="1"/>
    <col min="11268" max="11268" width="9.5703125" style="5" customWidth="1"/>
    <col min="11269" max="11270" width="8.7109375" style="5" customWidth="1"/>
    <col min="11271" max="11271" width="8.28515625" style="5" customWidth="1"/>
    <col min="11272" max="11275" width="8.7109375" style="5" customWidth="1"/>
    <col min="11276" max="11276" width="7.5703125" style="5" customWidth="1"/>
    <col min="11277" max="11520" width="9.140625" style="5"/>
    <col min="11521" max="11521" width="10.85546875" style="5" customWidth="1"/>
    <col min="11522" max="11522" width="28" style="5" customWidth="1"/>
    <col min="11523" max="11523" width="8.7109375" style="5" customWidth="1"/>
    <col min="11524" max="11524" width="9.5703125" style="5" customWidth="1"/>
    <col min="11525" max="11526" width="8.7109375" style="5" customWidth="1"/>
    <col min="11527" max="11527" width="8.28515625" style="5" customWidth="1"/>
    <col min="11528" max="11531" width="8.7109375" style="5" customWidth="1"/>
    <col min="11532" max="11532" width="7.5703125" style="5" customWidth="1"/>
    <col min="11533" max="11776" width="9.140625" style="5"/>
    <col min="11777" max="11777" width="10.85546875" style="5" customWidth="1"/>
    <col min="11778" max="11778" width="28" style="5" customWidth="1"/>
    <col min="11779" max="11779" width="8.7109375" style="5" customWidth="1"/>
    <col min="11780" max="11780" width="9.5703125" style="5" customWidth="1"/>
    <col min="11781" max="11782" width="8.7109375" style="5" customWidth="1"/>
    <col min="11783" max="11783" width="8.28515625" style="5" customWidth="1"/>
    <col min="11784" max="11787" width="8.7109375" style="5" customWidth="1"/>
    <col min="11788" max="11788" width="7.5703125" style="5" customWidth="1"/>
    <col min="11789" max="12032" width="9.140625" style="5"/>
    <col min="12033" max="12033" width="10.85546875" style="5" customWidth="1"/>
    <col min="12034" max="12034" width="28" style="5" customWidth="1"/>
    <col min="12035" max="12035" width="8.7109375" style="5" customWidth="1"/>
    <col min="12036" max="12036" width="9.5703125" style="5" customWidth="1"/>
    <col min="12037" max="12038" width="8.7109375" style="5" customWidth="1"/>
    <col min="12039" max="12039" width="8.28515625" style="5" customWidth="1"/>
    <col min="12040" max="12043" width="8.7109375" style="5" customWidth="1"/>
    <col min="12044" max="12044" width="7.5703125" style="5" customWidth="1"/>
    <col min="12045" max="12288" width="9.140625" style="5"/>
    <col min="12289" max="12289" width="10.85546875" style="5" customWidth="1"/>
    <col min="12290" max="12290" width="28" style="5" customWidth="1"/>
    <col min="12291" max="12291" width="8.7109375" style="5" customWidth="1"/>
    <col min="12292" max="12292" width="9.5703125" style="5" customWidth="1"/>
    <col min="12293" max="12294" width="8.7109375" style="5" customWidth="1"/>
    <col min="12295" max="12295" width="8.28515625" style="5" customWidth="1"/>
    <col min="12296" max="12299" width="8.7109375" style="5" customWidth="1"/>
    <col min="12300" max="12300" width="7.5703125" style="5" customWidth="1"/>
    <col min="12301" max="12544" width="9.140625" style="5"/>
    <col min="12545" max="12545" width="10.85546875" style="5" customWidth="1"/>
    <col min="12546" max="12546" width="28" style="5" customWidth="1"/>
    <col min="12547" max="12547" width="8.7109375" style="5" customWidth="1"/>
    <col min="12548" max="12548" width="9.5703125" style="5" customWidth="1"/>
    <col min="12549" max="12550" width="8.7109375" style="5" customWidth="1"/>
    <col min="12551" max="12551" width="8.28515625" style="5" customWidth="1"/>
    <col min="12552" max="12555" width="8.7109375" style="5" customWidth="1"/>
    <col min="12556" max="12556" width="7.5703125" style="5" customWidth="1"/>
    <col min="12557" max="12800" width="9.140625" style="5"/>
    <col min="12801" max="12801" width="10.85546875" style="5" customWidth="1"/>
    <col min="12802" max="12802" width="28" style="5" customWidth="1"/>
    <col min="12803" max="12803" width="8.7109375" style="5" customWidth="1"/>
    <col min="12804" max="12804" width="9.5703125" style="5" customWidth="1"/>
    <col min="12805" max="12806" width="8.7109375" style="5" customWidth="1"/>
    <col min="12807" max="12807" width="8.28515625" style="5" customWidth="1"/>
    <col min="12808" max="12811" width="8.7109375" style="5" customWidth="1"/>
    <col min="12812" max="12812" width="7.5703125" style="5" customWidth="1"/>
    <col min="12813" max="13056" width="9.140625" style="5"/>
    <col min="13057" max="13057" width="10.85546875" style="5" customWidth="1"/>
    <col min="13058" max="13058" width="28" style="5" customWidth="1"/>
    <col min="13059" max="13059" width="8.7109375" style="5" customWidth="1"/>
    <col min="13060" max="13060" width="9.5703125" style="5" customWidth="1"/>
    <col min="13061" max="13062" width="8.7109375" style="5" customWidth="1"/>
    <col min="13063" max="13063" width="8.28515625" style="5" customWidth="1"/>
    <col min="13064" max="13067" width="8.7109375" style="5" customWidth="1"/>
    <col min="13068" max="13068" width="7.5703125" style="5" customWidth="1"/>
    <col min="13069" max="13312" width="9.140625" style="5"/>
    <col min="13313" max="13313" width="10.85546875" style="5" customWidth="1"/>
    <col min="13314" max="13314" width="28" style="5" customWidth="1"/>
    <col min="13315" max="13315" width="8.7109375" style="5" customWidth="1"/>
    <col min="13316" max="13316" width="9.5703125" style="5" customWidth="1"/>
    <col min="13317" max="13318" width="8.7109375" style="5" customWidth="1"/>
    <col min="13319" max="13319" width="8.28515625" style="5" customWidth="1"/>
    <col min="13320" max="13323" width="8.7109375" style="5" customWidth="1"/>
    <col min="13324" max="13324" width="7.5703125" style="5" customWidth="1"/>
    <col min="13325" max="13568" width="9.140625" style="5"/>
    <col min="13569" max="13569" width="10.85546875" style="5" customWidth="1"/>
    <col min="13570" max="13570" width="28" style="5" customWidth="1"/>
    <col min="13571" max="13571" width="8.7109375" style="5" customWidth="1"/>
    <col min="13572" max="13572" width="9.5703125" style="5" customWidth="1"/>
    <col min="13573" max="13574" width="8.7109375" style="5" customWidth="1"/>
    <col min="13575" max="13575" width="8.28515625" style="5" customWidth="1"/>
    <col min="13576" max="13579" width="8.7109375" style="5" customWidth="1"/>
    <col min="13580" max="13580" width="7.5703125" style="5" customWidth="1"/>
    <col min="13581" max="13824" width="9.140625" style="5"/>
    <col min="13825" max="13825" width="10.85546875" style="5" customWidth="1"/>
    <col min="13826" max="13826" width="28" style="5" customWidth="1"/>
    <col min="13827" max="13827" width="8.7109375" style="5" customWidth="1"/>
    <col min="13828" max="13828" width="9.5703125" style="5" customWidth="1"/>
    <col min="13829" max="13830" width="8.7109375" style="5" customWidth="1"/>
    <col min="13831" max="13831" width="8.28515625" style="5" customWidth="1"/>
    <col min="13832" max="13835" width="8.7109375" style="5" customWidth="1"/>
    <col min="13836" max="13836" width="7.5703125" style="5" customWidth="1"/>
    <col min="13837" max="14080" width="9.140625" style="5"/>
    <col min="14081" max="14081" width="10.85546875" style="5" customWidth="1"/>
    <col min="14082" max="14082" width="28" style="5" customWidth="1"/>
    <col min="14083" max="14083" width="8.7109375" style="5" customWidth="1"/>
    <col min="14084" max="14084" width="9.5703125" style="5" customWidth="1"/>
    <col min="14085" max="14086" width="8.7109375" style="5" customWidth="1"/>
    <col min="14087" max="14087" width="8.28515625" style="5" customWidth="1"/>
    <col min="14088" max="14091" width="8.7109375" style="5" customWidth="1"/>
    <col min="14092" max="14092" width="7.5703125" style="5" customWidth="1"/>
    <col min="14093" max="14336" width="9.140625" style="5"/>
    <col min="14337" max="14337" width="10.85546875" style="5" customWidth="1"/>
    <col min="14338" max="14338" width="28" style="5" customWidth="1"/>
    <col min="14339" max="14339" width="8.7109375" style="5" customWidth="1"/>
    <col min="14340" max="14340" width="9.5703125" style="5" customWidth="1"/>
    <col min="14341" max="14342" width="8.7109375" style="5" customWidth="1"/>
    <col min="14343" max="14343" width="8.28515625" style="5" customWidth="1"/>
    <col min="14344" max="14347" width="8.7109375" style="5" customWidth="1"/>
    <col min="14348" max="14348" width="7.5703125" style="5" customWidth="1"/>
    <col min="14349" max="14592" width="9.140625" style="5"/>
    <col min="14593" max="14593" width="10.85546875" style="5" customWidth="1"/>
    <col min="14594" max="14594" width="28" style="5" customWidth="1"/>
    <col min="14595" max="14595" width="8.7109375" style="5" customWidth="1"/>
    <col min="14596" max="14596" width="9.5703125" style="5" customWidth="1"/>
    <col min="14597" max="14598" width="8.7109375" style="5" customWidth="1"/>
    <col min="14599" max="14599" width="8.28515625" style="5" customWidth="1"/>
    <col min="14600" max="14603" width="8.7109375" style="5" customWidth="1"/>
    <col min="14604" max="14604" width="7.5703125" style="5" customWidth="1"/>
    <col min="14605" max="14848" width="9.140625" style="5"/>
    <col min="14849" max="14849" width="10.85546875" style="5" customWidth="1"/>
    <col min="14850" max="14850" width="28" style="5" customWidth="1"/>
    <col min="14851" max="14851" width="8.7109375" style="5" customWidth="1"/>
    <col min="14852" max="14852" width="9.5703125" style="5" customWidth="1"/>
    <col min="14853" max="14854" width="8.7109375" style="5" customWidth="1"/>
    <col min="14855" max="14855" width="8.28515625" style="5" customWidth="1"/>
    <col min="14856" max="14859" width="8.7109375" style="5" customWidth="1"/>
    <col min="14860" max="14860" width="7.5703125" style="5" customWidth="1"/>
    <col min="14861" max="15104" width="9.140625" style="5"/>
    <col min="15105" max="15105" width="10.85546875" style="5" customWidth="1"/>
    <col min="15106" max="15106" width="28" style="5" customWidth="1"/>
    <col min="15107" max="15107" width="8.7109375" style="5" customWidth="1"/>
    <col min="15108" max="15108" width="9.5703125" style="5" customWidth="1"/>
    <col min="15109" max="15110" width="8.7109375" style="5" customWidth="1"/>
    <col min="15111" max="15111" width="8.28515625" style="5" customWidth="1"/>
    <col min="15112" max="15115" width="8.7109375" style="5" customWidth="1"/>
    <col min="15116" max="15116" width="7.5703125" style="5" customWidth="1"/>
    <col min="15117" max="15360" width="9.140625" style="5"/>
    <col min="15361" max="15361" width="10.85546875" style="5" customWidth="1"/>
    <col min="15362" max="15362" width="28" style="5" customWidth="1"/>
    <col min="15363" max="15363" width="8.7109375" style="5" customWidth="1"/>
    <col min="15364" max="15364" width="9.5703125" style="5" customWidth="1"/>
    <col min="15365" max="15366" width="8.7109375" style="5" customWidth="1"/>
    <col min="15367" max="15367" width="8.28515625" style="5" customWidth="1"/>
    <col min="15368" max="15371" width="8.7109375" style="5" customWidth="1"/>
    <col min="15372" max="15372" width="7.5703125" style="5" customWidth="1"/>
    <col min="15373" max="15616" width="9.140625" style="5"/>
    <col min="15617" max="15617" width="10.85546875" style="5" customWidth="1"/>
    <col min="15618" max="15618" width="28" style="5" customWidth="1"/>
    <col min="15619" max="15619" width="8.7109375" style="5" customWidth="1"/>
    <col min="15620" max="15620" width="9.5703125" style="5" customWidth="1"/>
    <col min="15621" max="15622" width="8.7109375" style="5" customWidth="1"/>
    <col min="15623" max="15623" width="8.28515625" style="5" customWidth="1"/>
    <col min="15624" max="15627" width="8.7109375" style="5" customWidth="1"/>
    <col min="15628" max="15628" width="7.5703125" style="5" customWidth="1"/>
    <col min="15629" max="15872" width="9.140625" style="5"/>
    <col min="15873" max="15873" width="10.85546875" style="5" customWidth="1"/>
    <col min="15874" max="15874" width="28" style="5" customWidth="1"/>
    <col min="15875" max="15875" width="8.7109375" style="5" customWidth="1"/>
    <col min="15876" max="15876" width="9.5703125" style="5" customWidth="1"/>
    <col min="15877" max="15878" width="8.7109375" style="5" customWidth="1"/>
    <col min="15879" max="15879" width="8.28515625" style="5" customWidth="1"/>
    <col min="15880" max="15883" width="8.7109375" style="5" customWidth="1"/>
    <col min="15884" max="15884" width="7.5703125" style="5" customWidth="1"/>
    <col min="15885" max="16128" width="9.140625" style="5"/>
    <col min="16129" max="16129" width="10.85546875" style="5" customWidth="1"/>
    <col min="16130" max="16130" width="28" style="5" customWidth="1"/>
    <col min="16131" max="16131" width="8.7109375" style="5" customWidth="1"/>
    <col min="16132" max="16132" width="9.5703125" style="5" customWidth="1"/>
    <col min="16133" max="16134" width="8.7109375" style="5" customWidth="1"/>
    <col min="16135" max="16135" width="8.28515625" style="5" customWidth="1"/>
    <col min="16136" max="16139" width="8.7109375" style="5" customWidth="1"/>
    <col min="16140" max="16140" width="7.5703125" style="5" customWidth="1"/>
    <col min="16141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357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358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359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360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361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362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363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364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118286</v>
      </c>
      <c r="D21" s="40">
        <f>SUM(D22,D25,D26,D42)</f>
        <v>114767</v>
      </c>
      <c r="E21" s="40">
        <f>SUM(E22,E25)</f>
        <v>0</v>
      </c>
      <c r="F21" s="40">
        <f>SUM(F22,F27)</f>
        <v>3519</v>
      </c>
      <c r="G21" s="41">
        <f>SUM(G22,G44)</f>
        <v>0</v>
      </c>
      <c r="H21" s="39">
        <f t="shared" ref="H21:H46" si="1">SUM(I21:L21)</f>
        <v>160546</v>
      </c>
      <c r="I21" s="40">
        <f>SUM(I22,I25,I26,I42)</f>
        <v>114168</v>
      </c>
      <c r="J21" s="40">
        <f>SUM(J22,J25)</f>
        <v>42222</v>
      </c>
      <c r="K21" s="40">
        <f>SUM(K22,K27)</f>
        <v>4156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637</v>
      </c>
      <c r="I22" s="46">
        <f>SUM(I23:I24)</f>
        <v>0</v>
      </c>
      <c r="J22" s="46">
        <f>SUM(J23:J24)</f>
        <v>0</v>
      </c>
      <c r="K22" s="46">
        <f>SUM(K23:K24)</f>
        <v>637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637</v>
      </c>
      <c r="I24" s="58"/>
      <c r="J24" s="58"/>
      <c r="K24" s="58">
        <v>637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114767</v>
      </c>
      <c r="D25" s="63">
        <v>114767</v>
      </c>
      <c r="E25" s="63"/>
      <c r="F25" s="64" t="s">
        <v>31</v>
      </c>
      <c r="G25" s="65" t="s">
        <v>31</v>
      </c>
      <c r="H25" s="62">
        <f t="shared" si="1"/>
        <v>156390</v>
      </c>
      <c r="I25" s="63">
        <v>114168</v>
      </c>
      <c r="J25" s="63">
        <v>42222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3519</v>
      </c>
      <c r="D27" s="70" t="s">
        <v>31</v>
      </c>
      <c r="E27" s="70" t="s">
        <v>31</v>
      </c>
      <c r="F27" s="74">
        <f>SUM(F28,F32,F34,F37)</f>
        <v>3519</v>
      </c>
      <c r="G27" s="71" t="s">
        <v>31</v>
      </c>
      <c r="H27" s="68">
        <f t="shared" si="1"/>
        <v>3519</v>
      </c>
      <c r="I27" s="70" t="s">
        <v>31</v>
      </c>
      <c r="J27" s="70" t="s">
        <v>31</v>
      </c>
      <c r="K27" s="74">
        <f>SUM(K28,K32,K34,K37)</f>
        <v>3519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2815</v>
      </c>
      <c r="D28" s="70" t="s">
        <v>31</v>
      </c>
      <c r="E28" s="70" t="s">
        <v>31</v>
      </c>
      <c r="F28" s="74">
        <f>SUM(F29:F31)</f>
        <v>2815</v>
      </c>
      <c r="G28" s="71" t="s">
        <v>31</v>
      </c>
      <c r="H28" s="68">
        <f t="shared" si="1"/>
        <v>2815</v>
      </c>
      <c r="I28" s="70" t="s">
        <v>31</v>
      </c>
      <c r="J28" s="70" t="s">
        <v>31</v>
      </c>
      <c r="K28" s="74">
        <f>SUM(K29:K31)</f>
        <v>2815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2800</v>
      </c>
      <c r="D30" s="84" t="s">
        <v>31</v>
      </c>
      <c r="E30" s="84" t="s">
        <v>31</v>
      </c>
      <c r="F30" s="85">
        <v>2800</v>
      </c>
      <c r="G30" s="86" t="s">
        <v>31</v>
      </c>
      <c r="H30" s="83">
        <f t="shared" si="1"/>
        <v>2800</v>
      </c>
      <c r="I30" s="84" t="s">
        <v>31</v>
      </c>
      <c r="J30" s="84" t="s">
        <v>31</v>
      </c>
      <c r="K30" s="85">
        <v>2800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15</v>
      </c>
      <c r="D31" s="84" t="s">
        <v>31</v>
      </c>
      <c r="E31" s="84" t="s">
        <v>31</v>
      </c>
      <c r="F31" s="85">
        <v>15</v>
      </c>
      <c r="G31" s="86" t="s">
        <v>31</v>
      </c>
      <c r="H31" s="83">
        <f t="shared" si="1"/>
        <v>15</v>
      </c>
      <c r="I31" s="84" t="s">
        <v>31</v>
      </c>
      <c r="J31" s="84" t="s">
        <v>31</v>
      </c>
      <c r="K31" s="85">
        <v>15</v>
      </c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150</v>
      </c>
      <c r="D34" s="70" t="s">
        <v>31</v>
      </c>
      <c r="E34" s="70" t="s">
        <v>31</v>
      </c>
      <c r="F34" s="74">
        <f>SUM(F35:F36)</f>
        <v>150</v>
      </c>
      <c r="G34" s="71" t="s">
        <v>31</v>
      </c>
      <c r="H34" s="68">
        <f t="shared" si="1"/>
        <v>150</v>
      </c>
      <c r="I34" s="70" t="s">
        <v>31</v>
      </c>
      <c r="J34" s="70" t="s">
        <v>31</v>
      </c>
      <c r="K34" s="74">
        <f>SUM(K35:K36)</f>
        <v>150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150</v>
      </c>
      <c r="D35" s="78" t="s">
        <v>31</v>
      </c>
      <c r="E35" s="78" t="s">
        <v>31</v>
      </c>
      <c r="F35" s="79">
        <v>150</v>
      </c>
      <c r="G35" s="80" t="s">
        <v>31</v>
      </c>
      <c r="H35" s="77">
        <f t="shared" si="1"/>
        <v>150</v>
      </c>
      <c r="I35" s="78" t="s">
        <v>31</v>
      </c>
      <c r="J35" s="78" t="s">
        <v>31</v>
      </c>
      <c r="K35" s="79">
        <v>150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554</v>
      </c>
      <c r="D37" s="70" t="s">
        <v>31</v>
      </c>
      <c r="E37" s="70" t="s">
        <v>31</v>
      </c>
      <c r="F37" s="74">
        <f>SUM(F38:F41)</f>
        <v>554</v>
      </c>
      <c r="G37" s="71" t="s">
        <v>31</v>
      </c>
      <c r="H37" s="68">
        <f t="shared" si="1"/>
        <v>554</v>
      </c>
      <c r="I37" s="70" t="s">
        <v>31</v>
      </c>
      <c r="J37" s="70" t="s">
        <v>31</v>
      </c>
      <c r="K37" s="74">
        <f>SUM(K38:K41)</f>
        <v>554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554</v>
      </c>
      <c r="D41" s="84" t="s">
        <v>31</v>
      </c>
      <c r="E41" s="84" t="s">
        <v>31</v>
      </c>
      <c r="F41" s="85">
        <v>554</v>
      </c>
      <c r="G41" s="86" t="s">
        <v>31</v>
      </c>
      <c r="H41" s="83">
        <f t="shared" si="1"/>
        <v>554</v>
      </c>
      <c r="I41" s="84" t="s">
        <v>31</v>
      </c>
      <c r="J41" s="84" t="s">
        <v>31</v>
      </c>
      <c r="K41" s="85">
        <v>554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118286</v>
      </c>
      <c r="D49" s="128">
        <f>SUM(D50,D295)</f>
        <v>114767</v>
      </c>
      <c r="E49" s="128">
        <f>SUM(E50,E295)</f>
        <v>0</v>
      </c>
      <c r="F49" s="128">
        <f>SUM(F50,F295)</f>
        <v>3519</v>
      </c>
      <c r="G49" s="129">
        <f>SUM(G50,G295)</f>
        <v>0</v>
      </c>
      <c r="H49" s="127">
        <f t="shared" ref="H49:H111" si="3">SUM(I49:L49)</f>
        <v>160546</v>
      </c>
      <c r="I49" s="128">
        <f>SUM(I50,I295)</f>
        <v>114168</v>
      </c>
      <c r="J49" s="128">
        <f>SUM(J50,J295)</f>
        <v>42222</v>
      </c>
      <c r="K49" s="128">
        <f>SUM(K50,K295)</f>
        <v>4156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118286</v>
      </c>
      <c r="D50" s="134">
        <f>SUM(D51,D191)</f>
        <v>114767</v>
      </c>
      <c r="E50" s="134">
        <f>SUM(E51,E191)</f>
        <v>0</v>
      </c>
      <c r="F50" s="134">
        <f>SUM(F51,F191)</f>
        <v>3519</v>
      </c>
      <c r="G50" s="135">
        <f>SUM(G51,G191)</f>
        <v>0</v>
      </c>
      <c r="H50" s="133">
        <f t="shared" si="3"/>
        <v>160546</v>
      </c>
      <c r="I50" s="134">
        <f>SUM(I51,I191)</f>
        <v>114168</v>
      </c>
      <c r="J50" s="134">
        <f>SUM(J51,J191)</f>
        <v>42222</v>
      </c>
      <c r="K50" s="134">
        <f>SUM(K51,K191)</f>
        <v>4156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116186</v>
      </c>
      <c r="D51" s="139">
        <f>SUM(D52,D73,D170,D184)</f>
        <v>112667</v>
      </c>
      <c r="E51" s="139">
        <f>SUM(E52,E73,E170,E184)</f>
        <v>0</v>
      </c>
      <c r="F51" s="139">
        <f>SUM(F52,F73,F170,F184)</f>
        <v>3519</v>
      </c>
      <c r="G51" s="140">
        <f>SUM(G52,G73,G170,G184)</f>
        <v>0</v>
      </c>
      <c r="H51" s="138">
        <f t="shared" si="3"/>
        <v>160546</v>
      </c>
      <c r="I51" s="139">
        <f>SUM(I52,I73,I170,I184)</f>
        <v>114168</v>
      </c>
      <c r="J51" s="139">
        <f>SUM(J52,J73,J170,J184)</f>
        <v>42222</v>
      </c>
      <c r="K51" s="139">
        <f>SUM(K52,K73,K170,K184)</f>
        <v>4156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85456</v>
      </c>
      <c r="D52" s="144">
        <f>SUM(D53,D66)</f>
        <v>83817</v>
      </c>
      <c r="E52" s="144">
        <f>SUM(E53,E66)</f>
        <v>0</v>
      </c>
      <c r="F52" s="144">
        <f>SUM(F53,F66)</f>
        <v>1639</v>
      </c>
      <c r="G52" s="145">
        <f>SUM(G53,G66)</f>
        <v>0</v>
      </c>
      <c r="H52" s="143">
        <f t="shared" si="3"/>
        <v>127055</v>
      </c>
      <c r="I52" s="144">
        <f>SUM(I53,I66)</f>
        <v>83509</v>
      </c>
      <c r="J52" s="144">
        <f>SUM(J53,J66)</f>
        <v>42222</v>
      </c>
      <c r="K52" s="144">
        <f>SUM(K53,K66)</f>
        <v>1324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64119</v>
      </c>
      <c r="D53" s="74">
        <f>SUM(D54,D57,D65)</f>
        <v>62799</v>
      </c>
      <c r="E53" s="74">
        <f>SUM(E54,E57,E65)</f>
        <v>0</v>
      </c>
      <c r="F53" s="74">
        <f>SUM(F54,F57,F65)</f>
        <v>1320</v>
      </c>
      <c r="G53" s="148">
        <f>SUM(G54,G57,G65)</f>
        <v>0</v>
      </c>
      <c r="H53" s="68">
        <f t="shared" si="3"/>
        <v>97485</v>
      </c>
      <c r="I53" s="74">
        <f>SUM(I54,I57,I65)</f>
        <v>62491</v>
      </c>
      <c r="J53" s="74">
        <f>SUM(J54,J57,J65)</f>
        <v>33927</v>
      </c>
      <c r="K53" s="74">
        <f>SUM(K54,K57,K65)</f>
        <v>1067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58383</v>
      </c>
      <c r="D54" s="152">
        <f>SUM(D55:D56)</f>
        <v>58383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92310</v>
      </c>
      <c r="I54" s="152">
        <f>SUM(I55:I56)</f>
        <v>58383</v>
      </c>
      <c r="J54" s="152">
        <f>SUM(J55:J56)</f>
        <v>33927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58383</v>
      </c>
      <c r="D56" s="85">
        <v>58383</v>
      </c>
      <c r="E56" s="85"/>
      <c r="F56" s="85"/>
      <c r="G56" s="157"/>
      <c r="H56" s="83">
        <f t="shared" si="3"/>
        <v>92310</v>
      </c>
      <c r="I56" s="85">
        <v>58383</v>
      </c>
      <c r="J56" s="85">
        <v>33927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4416</v>
      </c>
      <c r="D57" s="160">
        <f>SUM(D58:D64)</f>
        <v>4416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4108</v>
      </c>
      <c r="I57" s="160">
        <f>SUM(I58:I64)</f>
        <v>4108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308</v>
      </c>
      <c r="D61" s="85">
        <v>308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1121</v>
      </c>
      <c r="D62" s="85">
        <v>1121</v>
      </c>
      <c r="E62" s="85"/>
      <c r="F62" s="85"/>
      <c r="G62" s="157"/>
      <c r="H62" s="83">
        <f t="shared" si="3"/>
        <v>1121</v>
      </c>
      <c r="I62" s="85">
        <v>1121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1320</v>
      </c>
      <c r="D65" s="163"/>
      <c r="E65" s="163"/>
      <c r="F65" s="163">
        <v>1320</v>
      </c>
      <c r="G65" s="164"/>
      <c r="H65" s="151">
        <f t="shared" si="3"/>
        <v>1067</v>
      </c>
      <c r="I65" s="163"/>
      <c r="J65" s="163"/>
      <c r="K65" s="163">
        <v>1067</v>
      </c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21337</v>
      </c>
      <c r="D66" s="74">
        <f>SUM(D67:D68)</f>
        <v>21018</v>
      </c>
      <c r="E66" s="74">
        <f>SUM(E67:E68)</f>
        <v>0</v>
      </c>
      <c r="F66" s="74">
        <f>SUM(F67:F68)</f>
        <v>319</v>
      </c>
      <c r="G66" s="166">
        <f>SUM(G67:G68)</f>
        <v>0</v>
      </c>
      <c r="H66" s="68">
        <f t="shared" si="3"/>
        <v>29570</v>
      </c>
      <c r="I66" s="74">
        <f>SUM(I67:I68)</f>
        <v>21018</v>
      </c>
      <c r="J66" s="74">
        <f>SUM(J67:J68)</f>
        <v>8295</v>
      </c>
      <c r="K66" s="74">
        <f>SUM(K67:K68)</f>
        <v>257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15832</v>
      </c>
      <c r="D67" s="79">
        <v>15513</v>
      </c>
      <c r="E67" s="79"/>
      <c r="F67" s="79">
        <v>319</v>
      </c>
      <c r="G67" s="155"/>
      <c r="H67" s="77">
        <f t="shared" si="3"/>
        <v>23965</v>
      </c>
      <c r="I67" s="79">
        <v>15513</v>
      </c>
      <c r="J67" s="79">
        <v>8195</v>
      </c>
      <c r="K67" s="79">
        <v>257</v>
      </c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5505</v>
      </c>
      <c r="D68" s="160">
        <f>SUM(D69:D72)</f>
        <v>5505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5605</v>
      </c>
      <c r="I68" s="160">
        <f>SUM(I69:I72)</f>
        <v>5505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1905</v>
      </c>
      <c r="D69" s="85">
        <v>1905</v>
      </c>
      <c r="E69" s="85"/>
      <c r="F69" s="85"/>
      <c r="G69" s="157"/>
      <c r="H69" s="83">
        <f t="shared" si="3"/>
        <v>2005</v>
      </c>
      <c r="I69" s="85">
        <v>1905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3600</v>
      </c>
      <c r="D71" s="85">
        <v>3600</v>
      </c>
      <c r="E71" s="85"/>
      <c r="F71" s="85"/>
      <c r="G71" s="157"/>
      <c r="H71" s="83">
        <f t="shared" si="3"/>
        <v>3600</v>
      </c>
      <c r="I71" s="85">
        <v>3600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30730</v>
      </c>
      <c r="D73" s="144">
        <f>SUM(D74,D81,D128,D161,D162,D169)</f>
        <v>28850</v>
      </c>
      <c r="E73" s="144">
        <f>SUM(E74,E81,E128,E161,E162,E169)</f>
        <v>0</v>
      </c>
      <c r="F73" s="144">
        <f>SUM(F74,F81,F128,F161,F162,F169)</f>
        <v>1880</v>
      </c>
      <c r="G73" s="145">
        <f>SUM(G74,G81,G128,G161,G162,G169)</f>
        <v>0</v>
      </c>
      <c r="H73" s="143">
        <f t="shared" si="3"/>
        <v>33491</v>
      </c>
      <c r="I73" s="144">
        <f>SUM(I74,I81,I128,I161,I162,I169)</f>
        <v>30659</v>
      </c>
      <c r="J73" s="144">
        <f>SUM(J74,J81,J128,J161,J162,J169)</f>
        <v>0</v>
      </c>
      <c r="K73" s="144">
        <f>SUM(K74,K81,K128,K161,K162,K169)</f>
        <v>2832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17847</v>
      </c>
      <c r="D81" s="74">
        <f>SUM(D82,D87,D93,D101,D110,D114,D120,D126)</f>
        <v>17565</v>
      </c>
      <c r="E81" s="74">
        <f>SUM(E82,E87,E93,E101,E110,E114,E120,E126)</f>
        <v>0</v>
      </c>
      <c r="F81" s="74">
        <f>SUM(F82,F87,F93,F101,F110,F114,F120,F126)</f>
        <v>282</v>
      </c>
      <c r="G81" s="166">
        <f>SUM(G82,G87,G93,G101,G110,G114,G120,G126)</f>
        <v>0</v>
      </c>
      <c r="H81" s="68">
        <f t="shared" si="3"/>
        <v>22719</v>
      </c>
      <c r="I81" s="74">
        <f>SUM(I82,I87,I93,I101,I110,I114,I120,I126)</f>
        <v>21949</v>
      </c>
      <c r="J81" s="74">
        <f>SUM(J82,J87,J93,J101,J110,J114,J120,J126)</f>
        <v>0</v>
      </c>
      <c r="K81" s="74">
        <f>SUM(K82,K87,K93,K101,K110,K114,K120,K126)</f>
        <v>770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1044</v>
      </c>
      <c r="D82" s="152">
        <f>SUM(D83:D86)</f>
        <v>984</v>
      </c>
      <c r="E82" s="152">
        <f>SUM(E83:E86)</f>
        <v>0</v>
      </c>
      <c r="F82" s="152">
        <f>SUM(F83:F86)</f>
        <v>60</v>
      </c>
      <c r="G82" s="152">
        <f>SUM(G83:G86)</f>
        <v>0</v>
      </c>
      <c r="H82" s="151">
        <f t="shared" si="3"/>
        <v>1044</v>
      </c>
      <c r="I82" s="152">
        <f>SUM(I83:I86)</f>
        <v>984</v>
      </c>
      <c r="J82" s="152">
        <f>SUM(J83:J86)</f>
        <v>0</v>
      </c>
      <c r="K82" s="152">
        <f>SUM(K83:K86)</f>
        <v>60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779</v>
      </c>
      <c r="D84" s="85">
        <v>764</v>
      </c>
      <c r="E84" s="85"/>
      <c r="F84" s="85">
        <v>15</v>
      </c>
      <c r="G84" s="157"/>
      <c r="H84" s="83">
        <f t="shared" si="3"/>
        <v>779</v>
      </c>
      <c r="I84" s="85">
        <v>764</v>
      </c>
      <c r="J84" s="85"/>
      <c r="K84" s="85">
        <v>15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225</v>
      </c>
      <c r="D85" s="85">
        <v>180</v>
      </c>
      <c r="E85" s="85"/>
      <c r="F85" s="85">
        <v>45</v>
      </c>
      <c r="G85" s="157"/>
      <c r="H85" s="83">
        <f t="shared" si="3"/>
        <v>225</v>
      </c>
      <c r="I85" s="85">
        <v>180</v>
      </c>
      <c r="J85" s="85"/>
      <c r="K85" s="85">
        <v>45</v>
      </c>
      <c r="L85" s="158"/>
    </row>
    <row r="86" spans="1:12" x14ac:dyDescent="0.25">
      <c r="A86" s="56">
        <v>2219</v>
      </c>
      <c r="B86" s="82" t="s">
        <v>88</v>
      </c>
      <c r="C86" s="83">
        <f t="shared" si="2"/>
        <v>40</v>
      </c>
      <c r="D86" s="85">
        <v>40</v>
      </c>
      <c r="E86" s="85"/>
      <c r="F86" s="85"/>
      <c r="G86" s="157"/>
      <c r="H86" s="83">
        <f t="shared" si="3"/>
        <v>40</v>
      </c>
      <c r="I86" s="85">
        <v>40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10722</v>
      </c>
      <c r="D87" s="160">
        <f>SUM(D88:D92)</f>
        <v>10692</v>
      </c>
      <c r="E87" s="160">
        <f>SUM(E88:E92)</f>
        <v>0</v>
      </c>
      <c r="F87" s="160">
        <f>SUM(F88:F92)</f>
        <v>30</v>
      </c>
      <c r="G87" s="161">
        <f>SUM(G88:G92)</f>
        <v>0</v>
      </c>
      <c r="H87" s="83">
        <f t="shared" si="3"/>
        <v>11431</v>
      </c>
      <c r="I87" s="160">
        <f>SUM(I88:I92)</f>
        <v>11033</v>
      </c>
      <c r="J87" s="160">
        <f>SUM(J88:J92)</f>
        <v>0</v>
      </c>
      <c r="K87" s="160">
        <f>SUM(K88:K92)</f>
        <v>398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7071</v>
      </c>
      <c r="D88" s="85">
        <v>7056</v>
      </c>
      <c r="E88" s="85"/>
      <c r="F88" s="85">
        <v>15</v>
      </c>
      <c r="G88" s="157"/>
      <c r="H88" s="83">
        <f t="shared" si="3"/>
        <v>8303</v>
      </c>
      <c r="I88" s="85">
        <f>7288+1000</f>
        <v>8288</v>
      </c>
      <c r="J88" s="85"/>
      <c r="K88" s="85">
        <f>1015-1000</f>
        <v>15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84</v>
      </c>
      <c r="D89" s="85">
        <v>84</v>
      </c>
      <c r="E89" s="85"/>
      <c r="F89" s="85"/>
      <c r="G89" s="157"/>
      <c r="H89" s="83">
        <f t="shared" si="3"/>
        <v>102</v>
      </c>
      <c r="I89" s="85">
        <v>84</v>
      </c>
      <c r="J89" s="85"/>
      <c r="K89" s="85">
        <v>18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3279</v>
      </c>
      <c r="D90" s="85">
        <v>3264</v>
      </c>
      <c r="E90" s="85"/>
      <c r="F90" s="85">
        <v>15</v>
      </c>
      <c r="G90" s="157"/>
      <c r="H90" s="83">
        <f t="shared" si="3"/>
        <v>2738</v>
      </c>
      <c r="I90" s="85">
        <v>2373</v>
      </c>
      <c r="J90" s="85"/>
      <c r="K90" s="85">
        <f>515-150</f>
        <v>365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288</v>
      </c>
      <c r="D91" s="85">
        <v>288</v>
      </c>
      <c r="E91" s="85"/>
      <c r="F91" s="85"/>
      <c r="G91" s="157"/>
      <c r="H91" s="83">
        <f t="shared" si="3"/>
        <v>288</v>
      </c>
      <c r="I91" s="85">
        <v>288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2155</v>
      </c>
      <c r="D93" s="160">
        <f>SUM(D94:D100)</f>
        <v>2140</v>
      </c>
      <c r="E93" s="160">
        <f>SUM(E94:E100)</f>
        <v>0</v>
      </c>
      <c r="F93" s="160">
        <f>SUM(F94:F100)</f>
        <v>15</v>
      </c>
      <c r="G93" s="161">
        <f>SUM(G94:G100)</f>
        <v>0</v>
      </c>
      <c r="H93" s="83">
        <f t="shared" si="3"/>
        <v>1610</v>
      </c>
      <c r="I93" s="160">
        <f>SUM(I94:I100)</f>
        <v>1595</v>
      </c>
      <c r="J93" s="160">
        <f>SUM(J94:J100)</f>
        <v>0</v>
      </c>
      <c r="K93" s="160">
        <f>SUM(K94:K100)</f>
        <v>15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50</v>
      </c>
      <c r="D94" s="85">
        <v>50</v>
      </c>
      <c r="E94" s="85"/>
      <c r="F94" s="85"/>
      <c r="G94" s="157"/>
      <c r="H94" s="83">
        <f t="shared" si="3"/>
        <v>50</v>
      </c>
      <c r="I94" s="85">
        <v>50</v>
      </c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610</v>
      </c>
      <c r="D95" s="85">
        <v>610</v>
      </c>
      <c r="E95" s="85"/>
      <c r="F95" s="85"/>
      <c r="G95" s="157"/>
      <c r="H95" s="83">
        <f t="shared" si="3"/>
        <v>610</v>
      </c>
      <c r="I95" s="85">
        <v>610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405</v>
      </c>
      <c r="D97" s="85">
        <v>405</v>
      </c>
      <c r="E97" s="85"/>
      <c r="F97" s="85"/>
      <c r="G97" s="157"/>
      <c r="H97" s="83">
        <f t="shared" si="3"/>
        <v>360</v>
      </c>
      <c r="I97" s="85">
        <v>360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135</v>
      </c>
      <c r="D98" s="85">
        <v>135</v>
      </c>
      <c r="E98" s="85"/>
      <c r="F98" s="85"/>
      <c r="G98" s="157"/>
      <c r="H98" s="83">
        <f t="shared" si="3"/>
        <v>35</v>
      </c>
      <c r="I98" s="85">
        <v>35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955</v>
      </c>
      <c r="D100" s="85">
        <v>940</v>
      </c>
      <c r="E100" s="85"/>
      <c r="F100" s="85">
        <v>15</v>
      </c>
      <c r="G100" s="157"/>
      <c r="H100" s="83">
        <f t="shared" si="3"/>
        <v>555</v>
      </c>
      <c r="I100" s="85">
        <v>540</v>
      </c>
      <c r="J100" s="85"/>
      <c r="K100" s="85">
        <v>15</v>
      </c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3171</v>
      </c>
      <c r="D101" s="160">
        <f>SUM(D102:D109)</f>
        <v>2994</v>
      </c>
      <c r="E101" s="160">
        <f>SUM(E102:E109)</f>
        <v>0</v>
      </c>
      <c r="F101" s="160">
        <f>SUM(F102:F109)</f>
        <v>177</v>
      </c>
      <c r="G101" s="161">
        <f>SUM(G102:G109)</f>
        <v>0</v>
      </c>
      <c r="H101" s="83">
        <f t="shared" si="3"/>
        <v>1734</v>
      </c>
      <c r="I101" s="160">
        <f>SUM(I102:I109)</f>
        <v>1437</v>
      </c>
      <c r="J101" s="160">
        <f>SUM(J102:J109)</f>
        <v>0</v>
      </c>
      <c r="K101" s="160">
        <f>SUM(K102:K109)</f>
        <v>297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65</v>
      </c>
      <c r="D103" s="85">
        <v>65</v>
      </c>
      <c r="E103" s="85"/>
      <c r="F103" s="85"/>
      <c r="G103" s="157"/>
      <c r="H103" s="83">
        <f t="shared" si="3"/>
        <v>65</v>
      </c>
      <c r="I103" s="85">
        <v>65</v>
      </c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320</v>
      </c>
      <c r="D104" s="85">
        <v>285</v>
      </c>
      <c r="E104" s="85"/>
      <c r="F104" s="85">
        <v>35</v>
      </c>
      <c r="G104" s="157"/>
      <c r="H104" s="83">
        <f t="shared" si="3"/>
        <v>320</v>
      </c>
      <c r="I104" s="85">
        <v>285</v>
      </c>
      <c r="J104" s="85"/>
      <c r="K104" s="85">
        <v>35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2106</v>
      </c>
      <c r="D105" s="85">
        <v>1964</v>
      </c>
      <c r="E105" s="85"/>
      <c r="F105" s="85">
        <v>142</v>
      </c>
      <c r="G105" s="157"/>
      <c r="H105" s="83">
        <f t="shared" si="3"/>
        <v>1169</v>
      </c>
      <c r="I105" s="85">
        <f>807+100</f>
        <v>907</v>
      </c>
      <c r="J105" s="85"/>
      <c r="K105" s="85">
        <f>442-80-100</f>
        <v>262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30</v>
      </c>
      <c r="D107" s="85">
        <v>30</v>
      </c>
      <c r="E107" s="85"/>
      <c r="F107" s="85"/>
      <c r="G107" s="157"/>
      <c r="H107" s="83">
        <f t="shared" si="3"/>
        <v>30</v>
      </c>
      <c r="I107" s="85">
        <v>30</v>
      </c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650</v>
      </c>
      <c r="D109" s="85">
        <v>650</v>
      </c>
      <c r="E109" s="85"/>
      <c r="F109" s="85"/>
      <c r="G109" s="157"/>
      <c r="H109" s="83">
        <f t="shared" si="3"/>
        <v>150</v>
      </c>
      <c r="I109" s="85">
        <v>150</v>
      </c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200</v>
      </c>
      <c r="D110" s="160">
        <f>SUM(D111:D113)</f>
        <v>200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200</v>
      </c>
      <c r="I110" s="160">
        <f>SUM(I111:I113)</f>
        <v>200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200</v>
      </c>
      <c r="D113" s="85">
        <v>200</v>
      </c>
      <c r="E113" s="85"/>
      <c r="F113" s="85"/>
      <c r="G113" s="157"/>
      <c r="H113" s="83">
        <f>SUM(I113:L113)</f>
        <v>200</v>
      </c>
      <c r="I113" s="85">
        <v>200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150</v>
      </c>
      <c r="D114" s="160">
        <f>SUM(D115:D119)</f>
        <v>150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150</v>
      </c>
      <c r="I114" s="160">
        <f>SUM(I115:I119)</f>
        <v>150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150</v>
      </c>
      <c r="D116" s="85">
        <v>150</v>
      </c>
      <c r="E116" s="85"/>
      <c r="F116" s="85"/>
      <c r="G116" s="157"/>
      <c r="H116" s="83">
        <f t="shared" si="5"/>
        <v>150</v>
      </c>
      <c r="I116" s="85">
        <v>150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405</v>
      </c>
      <c r="D120" s="160">
        <f>SUM(D121:D125)</f>
        <v>405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6550</v>
      </c>
      <c r="I120" s="160">
        <f>SUM(I121:I125)</f>
        <v>6550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6400</v>
      </c>
      <c r="I122" s="85">
        <v>6400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200</v>
      </c>
      <c r="D124" s="85">
        <v>200</v>
      </c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205</v>
      </c>
      <c r="D125" s="85">
        <v>205</v>
      </c>
      <c r="E125" s="85"/>
      <c r="F125" s="85"/>
      <c r="G125" s="157"/>
      <c r="H125" s="83">
        <f t="shared" si="5"/>
        <v>150</v>
      </c>
      <c r="I125" s="85">
        <f>140+10</f>
        <v>150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12758</v>
      </c>
      <c r="D128" s="74">
        <f>SUM(D129,D133,D137,D138,D141,D148,D156,D157,D160)</f>
        <v>11160</v>
      </c>
      <c r="E128" s="74">
        <f>SUM(E129,E133,E137,E138,E141,E148,E156,E157,E160)</f>
        <v>0</v>
      </c>
      <c r="F128" s="74">
        <f>SUM(F129,F133,F137,F138,F141,F148,F156,F157,F160)</f>
        <v>1598</v>
      </c>
      <c r="G128" s="166">
        <f>SUM(G129,G133,G137,G138,G141,G148,G156,G157,G160)</f>
        <v>0</v>
      </c>
      <c r="H128" s="68">
        <f t="shared" si="5"/>
        <v>10727</v>
      </c>
      <c r="I128" s="74">
        <f>SUM(I129,I133,I137,I138,I141,I148,I156,I157,I160)</f>
        <v>8665</v>
      </c>
      <c r="J128" s="74">
        <f>SUM(J129,J133,J137,J138,J141,J148,J156,J157,J160)</f>
        <v>0</v>
      </c>
      <c r="K128" s="74">
        <f>SUM(K129,K133,K137,K138,K141,K148,K156,K157,K160)</f>
        <v>2062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1480</v>
      </c>
      <c r="D129" s="169">
        <f>SUM(D130:D132)</f>
        <v>1360</v>
      </c>
      <c r="E129" s="169">
        <f>SUM(E130:E132)</f>
        <v>0</v>
      </c>
      <c r="F129" s="169">
        <f>SUM(F130:F132)</f>
        <v>120</v>
      </c>
      <c r="G129" s="170">
        <f>SUM(G130:G132)</f>
        <v>0</v>
      </c>
      <c r="H129" s="77">
        <f t="shared" si="5"/>
        <v>910</v>
      </c>
      <c r="I129" s="169">
        <f>SUM(I130:I132)</f>
        <v>690</v>
      </c>
      <c r="J129" s="169">
        <f>SUM(J130:J132)</f>
        <v>0</v>
      </c>
      <c r="K129" s="169">
        <f>SUM(K130:K132)</f>
        <v>220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375</v>
      </c>
      <c r="D130" s="85">
        <v>300</v>
      </c>
      <c r="E130" s="85"/>
      <c r="F130" s="85">
        <v>75</v>
      </c>
      <c r="G130" s="157"/>
      <c r="H130" s="83">
        <f t="shared" si="5"/>
        <v>325</v>
      </c>
      <c r="I130" s="85">
        <v>150</v>
      </c>
      <c r="J130" s="85"/>
      <c r="K130" s="85">
        <v>175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1105</v>
      </c>
      <c r="D131" s="85">
        <v>1060</v>
      </c>
      <c r="E131" s="85"/>
      <c r="F131" s="85">
        <v>45</v>
      </c>
      <c r="G131" s="157"/>
      <c r="H131" s="83">
        <f t="shared" si="5"/>
        <v>585</v>
      </c>
      <c r="I131" s="85">
        <f>1060-120-400</f>
        <v>540</v>
      </c>
      <c r="J131" s="85"/>
      <c r="K131" s="85">
        <v>45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3155</v>
      </c>
      <c r="D133" s="160">
        <f>SUM(D134:D136)</f>
        <v>3100</v>
      </c>
      <c r="E133" s="160">
        <f>SUM(E134:E136)</f>
        <v>0</v>
      </c>
      <c r="F133" s="160">
        <f>SUM(F134:F136)</f>
        <v>55</v>
      </c>
      <c r="G133" s="161">
        <f>SUM(G134:G136)</f>
        <v>0</v>
      </c>
      <c r="H133" s="83">
        <f t="shared" si="5"/>
        <v>3155</v>
      </c>
      <c r="I133" s="160">
        <f>SUM(I134:I136)</f>
        <v>3100</v>
      </c>
      <c r="J133" s="160">
        <f>SUM(J134:J136)</f>
        <v>0</v>
      </c>
      <c r="K133" s="160">
        <f>SUM(K134:K136)</f>
        <v>55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2500</v>
      </c>
      <c r="D134" s="85">
        <v>2500</v>
      </c>
      <c r="E134" s="85"/>
      <c r="F134" s="85"/>
      <c r="G134" s="157"/>
      <c r="H134" s="83">
        <f t="shared" si="5"/>
        <v>2500</v>
      </c>
      <c r="I134" s="85">
        <f>2245+255</f>
        <v>2500</v>
      </c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655</v>
      </c>
      <c r="D135" s="85">
        <v>600</v>
      </c>
      <c r="E135" s="85"/>
      <c r="F135" s="85">
        <v>55</v>
      </c>
      <c r="G135" s="157"/>
      <c r="H135" s="83">
        <f t="shared" si="5"/>
        <v>655</v>
      </c>
      <c r="I135" s="85">
        <v>600</v>
      </c>
      <c r="J135" s="85"/>
      <c r="K135" s="85">
        <v>55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100</v>
      </c>
      <c r="D138" s="160">
        <f>SUM(D139:D140)</f>
        <v>100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100</v>
      </c>
      <c r="I138" s="160">
        <f>SUM(I139:I140)</f>
        <v>100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100</v>
      </c>
      <c r="D139" s="85">
        <v>100</v>
      </c>
      <c r="E139" s="85"/>
      <c r="F139" s="85"/>
      <c r="G139" s="157"/>
      <c r="H139" s="83">
        <f t="shared" si="5"/>
        <v>100</v>
      </c>
      <c r="I139" s="85">
        <v>100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2765</v>
      </c>
      <c r="D141" s="152">
        <f>SUM(D142:D147)</f>
        <v>2665</v>
      </c>
      <c r="E141" s="152">
        <f>SUM(E142:E147)</f>
        <v>0</v>
      </c>
      <c r="F141" s="152">
        <f>SUM(F142:F147)</f>
        <v>100</v>
      </c>
      <c r="G141" s="153">
        <f>SUM(G142:G147)</f>
        <v>0</v>
      </c>
      <c r="H141" s="151">
        <f t="shared" si="5"/>
        <v>2735</v>
      </c>
      <c r="I141" s="152">
        <f>SUM(I142:I147)</f>
        <v>2635</v>
      </c>
      <c r="J141" s="152">
        <f>SUM(J142:J147)</f>
        <v>0</v>
      </c>
      <c r="K141" s="152">
        <f>SUM(K142:K147)</f>
        <v>100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445</v>
      </c>
      <c r="D142" s="79">
        <v>400</v>
      </c>
      <c r="E142" s="79"/>
      <c r="F142" s="79">
        <v>45</v>
      </c>
      <c r="G142" s="155"/>
      <c r="H142" s="77">
        <f t="shared" si="5"/>
        <v>415</v>
      </c>
      <c r="I142" s="79">
        <v>370</v>
      </c>
      <c r="J142" s="79"/>
      <c r="K142" s="79">
        <v>45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655</v>
      </c>
      <c r="D143" s="85">
        <v>600</v>
      </c>
      <c r="E143" s="85"/>
      <c r="F143" s="85">
        <v>55</v>
      </c>
      <c r="G143" s="157"/>
      <c r="H143" s="83">
        <f t="shared" si="5"/>
        <v>655</v>
      </c>
      <c r="I143" s="85">
        <v>600</v>
      </c>
      <c r="J143" s="85"/>
      <c r="K143" s="85">
        <v>55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1365</v>
      </c>
      <c r="D144" s="85">
        <v>1365</v>
      </c>
      <c r="E144" s="85"/>
      <c r="F144" s="85"/>
      <c r="G144" s="157"/>
      <c r="H144" s="83">
        <f t="shared" si="5"/>
        <v>1365</v>
      </c>
      <c r="I144" s="85">
        <v>1365</v>
      </c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100</v>
      </c>
      <c r="D145" s="85">
        <v>100</v>
      </c>
      <c r="E145" s="85"/>
      <c r="F145" s="85"/>
      <c r="G145" s="157"/>
      <c r="H145" s="83">
        <f t="shared" si="5"/>
        <v>100</v>
      </c>
      <c r="I145" s="85">
        <v>100</v>
      </c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200</v>
      </c>
      <c r="D146" s="85">
        <v>200</v>
      </c>
      <c r="E146" s="85"/>
      <c r="F146" s="85"/>
      <c r="G146" s="157"/>
      <c r="H146" s="83">
        <f t="shared" si="5"/>
        <v>200</v>
      </c>
      <c r="I146" s="85">
        <v>200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1660</v>
      </c>
      <c r="D148" s="160">
        <f>SUM(D149:D155)</f>
        <v>500</v>
      </c>
      <c r="E148" s="160">
        <f>SUM(E149:E155)</f>
        <v>0</v>
      </c>
      <c r="F148" s="160">
        <f>SUM(F149:F155)</f>
        <v>1160</v>
      </c>
      <c r="G148" s="161">
        <f>SUM(G149:G155)</f>
        <v>0</v>
      </c>
      <c r="H148" s="83">
        <f t="shared" si="5"/>
        <v>1248</v>
      </c>
      <c r="I148" s="160">
        <f>SUM(I149:I155)</f>
        <v>0</v>
      </c>
      <c r="J148" s="160">
        <f>SUM(J149:J155)</f>
        <v>0</v>
      </c>
      <c r="K148" s="160">
        <f>SUM(K149:K155)</f>
        <v>1248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1660</v>
      </c>
      <c r="D151" s="85">
        <v>500</v>
      </c>
      <c r="E151" s="85"/>
      <c r="F151" s="85">
        <v>1160</v>
      </c>
      <c r="G151" s="157"/>
      <c r="H151" s="83">
        <f t="shared" si="5"/>
        <v>1248</v>
      </c>
      <c r="I151" s="85"/>
      <c r="J151" s="85"/>
      <c r="K151" s="85">
        <v>1248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2658</v>
      </c>
      <c r="D156" s="163">
        <v>2495</v>
      </c>
      <c r="E156" s="163"/>
      <c r="F156" s="163">
        <v>163</v>
      </c>
      <c r="G156" s="164"/>
      <c r="H156" s="151">
        <f t="shared" si="5"/>
        <v>1639</v>
      </c>
      <c r="I156" s="163">
        <f>950+150+200</f>
        <v>1300</v>
      </c>
      <c r="J156" s="163"/>
      <c r="K156" s="163">
        <f>324+215-200</f>
        <v>339</v>
      </c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940</v>
      </c>
      <c r="D160" s="163">
        <v>940</v>
      </c>
      <c r="E160" s="163"/>
      <c r="F160" s="163"/>
      <c r="G160" s="164"/>
      <c r="H160" s="151">
        <f t="shared" si="5"/>
        <v>940</v>
      </c>
      <c r="I160" s="163">
        <f>740+100</f>
        <v>840</v>
      </c>
      <c r="J160" s="163"/>
      <c r="K160" s="163">
        <v>100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80</v>
      </c>
      <c r="D161" s="175">
        <v>80</v>
      </c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45</v>
      </c>
      <c r="D162" s="74">
        <f>SUM(D163,D168)</f>
        <v>45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45</v>
      </c>
      <c r="I162" s="74">
        <f>SUM(I163,I168)</f>
        <v>45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45</v>
      </c>
      <c r="D163" s="169">
        <f>SUM(D164:D167)</f>
        <v>45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45</v>
      </c>
      <c r="I163" s="169">
        <f>SUM(I164:I167)</f>
        <v>45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45</v>
      </c>
      <c r="D167" s="85">
        <v>45</v>
      </c>
      <c r="E167" s="85"/>
      <c r="F167" s="85"/>
      <c r="G167" s="157"/>
      <c r="H167" s="83">
        <f t="shared" si="5"/>
        <v>45</v>
      </c>
      <c r="I167" s="85">
        <v>45</v>
      </c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2100</v>
      </c>
      <c r="D191" s="139">
        <f>SUM(D192,D231,D266,D279,D283)</f>
        <v>2100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2100</v>
      </c>
      <c r="D192" s="144">
        <f>D193+D201+D227</f>
        <v>2100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2100</v>
      </c>
      <c r="D201" s="74">
        <f>D202+D212+D213+D222+D223+D224+D226</f>
        <v>2100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2100</v>
      </c>
      <c r="D213" s="160">
        <f>SUM(D214:D221)</f>
        <v>2100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0</v>
      </c>
      <c r="D216" s="85"/>
      <c r="E216" s="85"/>
      <c r="F216" s="85"/>
      <c r="G216" s="157"/>
      <c r="H216" s="83">
        <f t="shared" si="8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600</v>
      </c>
      <c r="D220" s="85">
        <v>600</v>
      </c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1500</v>
      </c>
      <c r="D221" s="85">
        <v>1500</v>
      </c>
      <c r="E221" s="85"/>
      <c r="F221" s="85"/>
      <c r="G221" s="157"/>
      <c r="H221" s="83">
        <f t="shared" si="8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9"/>
        <v>0</v>
      </c>
      <c r="D279" s="248">
        <f>SUM(D280:D282)</f>
        <v>0</v>
      </c>
      <c r="E279" s="248">
        <f>SUM(E280:E282)</f>
        <v>0</v>
      </c>
      <c r="F279" s="248">
        <f>SUM(F280:F282)</f>
        <v>0</v>
      </c>
      <c r="G279" s="248">
        <f>SUM(G280:G282)</f>
        <v>0</v>
      </c>
      <c r="H279" s="247">
        <f t="shared" si="10"/>
        <v>0</v>
      </c>
      <c r="I279" s="248">
        <f>SUM(I280:I282)</f>
        <v>0</v>
      </c>
      <c r="J279" s="248">
        <f>SUM(J280:J282)</f>
        <v>0</v>
      </c>
      <c r="K279" s="248">
        <f>SUM(K280:K282)</f>
        <v>0</v>
      </c>
      <c r="L279" s="249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9"/>
        <v>0</v>
      </c>
      <c r="D283" s="248">
        <f>SUM(D284)</f>
        <v>0</v>
      </c>
      <c r="E283" s="248">
        <f>SUM(E284)</f>
        <v>0</v>
      </c>
      <c r="F283" s="248">
        <f>SUM(F284)</f>
        <v>0</v>
      </c>
      <c r="G283" s="248">
        <f>SUM(G284)</f>
        <v>0</v>
      </c>
      <c r="H283" s="254">
        <f t="shared" si="10"/>
        <v>0</v>
      </c>
      <c r="I283" s="248">
        <f>SUM(I284)</f>
        <v>0</v>
      </c>
      <c r="J283" s="248">
        <f>SUM(J284)</f>
        <v>0</v>
      </c>
      <c r="K283" s="248">
        <f>SUM(K284)</f>
        <v>0</v>
      </c>
      <c r="L283" s="249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118286</v>
      </c>
      <c r="D298" s="260">
        <f t="shared" si="11"/>
        <v>114767</v>
      </c>
      <c r="E298" s="260">
        <f t="shared" si="11"/>
        <v>0</v>
      </c>
      <c r="F298" s="260">
        <f t="shared" si="11"/>
        <v>3519</v>
      </c>
      <c r="G298" s="261">
        <f t="shared" si="11"/>
        <v>0</v>
      </c>
      <c r="H298" s="262">
        <f t="shared" si="11"/>
        <v>160546</v>
      </c>
      <c r="I298" s="260">
        <f t="shared" si="11"/>
        <v>114168</v>
      </c>
      <c r="J298" s="260">
        <f t="shared" si="11"/>
        <v>42222</v>
      </c>
      <c r="K298" s="260">
        <f t="shared" si="11"/>
        <v>4156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-637</v>
      </c>
      <c r="I300" s="266">
        <f>SUM(I25,I26,I42)-I50</f>
        <v>0</v>
      </c>
      <c r="J300" s="266">
        <f>SUM(J25,J26,J42)-J50</f>
        <v>0</v>
      </c>
      <c r="K300" s="266">
        <f>K27-K50</f>
        <v>-637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637</v>
      </c>
      <c r="I302" s="266">
        <f t="shared" si="12"/>
        <v>0</v>
      </c>
      <c r="J302" s="266">
        <f t="shared" si="12"/>
        <v>0</v>
      </c>
      <c r="K302" s="266">
        <f t="shared" si="12"/>
        <v>637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637</v>
      </c>
      <c r="I303" s="266">
        <f t="shared" si="13"/>
        <v>0</v>
      </c>
      <c r="J303" s="266">
        <f t="shared" si="13"/>
        <v>0</v>
      </c>
      <c r="K303" s="266">
        <f t="shared" si="13"/>
        <v>637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 Tāme Nr. 09.4.1.</oddHeader>
    <oddFooter>&amp;L&amp;"Times New Roman,Regular"&amp;8&amp;D; &amp;T&amp;R&amp;"Times New Roman,Regular"&amp;8&amp;P (&amp;N)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256" width="9.140625" style="5"/>
    <col min="257" max="257" width="10.85546875" style="5" customWidth="1"/>
    <col min="258" max="258" width="28" style="5" customWidth="1"/>
    <col min="259" max="259" width="8.7109375" style="5" customWidth="1"/>
    <col min="260" max="260" width="9.5703125" style="5" customWidth="1"/>
    <col min="261" max="262" width="8.7109375" style="5" customWidth="1"/>
    <col min="263" max="263" width="8.28515625" style="5" customWidth="1"/>
    <col min="264" max="267" width="8.7109375" style="5" customWidth="1"/>
    <col min="268" max="268" width="7.5703125" style="5" customWidth="1"/>
    <col min="269" max="512" width="9.140625" style="5"/>
    <col min="513" max="513" width="10.85546875" style="5" customWidth="1"/>
    <col min="514" max="514" width="28" style="5" customWidth="1"/>
    <col min="515" max="515" width="8.7109375" style="5" customWidth="1"/>
    <col min="516" max="516" width="9.5703125" style="5" customWidth="1"/>
    <col min="517" max="518" width="8.7109375" style="5" customWidth="1"/>
    <col min="519" max="519" width="8.28515625" style="5" customWidth="1"/>
    <col min="520" max="523" width="8.7109375" style="5" customWidth="1"/>
    <col min="524" max="524" width="7.5703125" style="5" customWidth="1"/>
    <col min="525" max="768" width="9.140625" style="5"/>
    <col min="769" max="769" width="10.85546875" style="5" customWidth="1"/>
    <col min="770" max="770" width="28" style="5" customWidth="1"/>
    <col min="771" max="771" width="8.7109375" style="5" customWidth="1"/>
    <col min="772" max="772" width="9.5703125" style="5" customWidth="1"/>
    <col min="773" max="774" width="8.7109375" style="5" customWidth="1"/>
    <col min="775" max="775" width="8.28515625" style="5" customWidth="1"/>
    <col min="776" max="779" width="8.7109375" style="5" customWidth="1"/>
    <col min="780" max="780" width="7.5703125" style="5" customWidth="1"/>
    <col min="781" max="1024" width="9.140625" style="5"/>
    <col min="1025" max="1025" width="10.85546875" style="5" customWidth="1"/>
    <col min="1026" max="1026" width="28" style="5" customWidth="1"/>
    <col min="1027" max="1027" width="8.7109375" style="5" customWidth="1"/>
    <col min="1028" max="1028" width="9.5703125" style="5" customWidth="1"/>
    <col min="1029" max="1030" width="8.7109375" style="5" customWidth="1"/>
    <col min="1031" max="1031" width="8.28515625" style="5" customWidth="1"/>
    <col min="1032" max="1035" width="8.7109375" style="5" customWidth="1"/>
    <col min="1036" max="1036" width="7.5703125" style="5" customWidth="1"/>
    <col min="1037" max="1280" width="9.140625" style="5"/>
    <col min="1281" max="1281" width="10.85546875" style="5" customWidth="1"/>
    <col min="1282" max="1282" width="28" style="5" customWidth="1"/>
    <col min="1283" max="1283" width="8.7109375" style="5" customWidth="1"/>
    <col min="1284" max="1284" width="9.5703125" style="5" customWidth="1"/>
    <col min="1285" max="1286" width="8.7109375" style="5" customWidth="1"/>
    <col min="1287" max="1287" width="8.28515625" style="5" customWidth="1"/>
    <col min="1288" max="1291" width="8.7109375" style="5" customWidth="1"/>
    <col min="1292" max="1292" width="7.5703125" style="5" customWidth="1"/>
    <col min="1293" max="1536" width="9.140625" style="5"/>
    <col min="1537" max="1537" width="10.85546875" style="5" customWidth="1"/>
    <col min="1538" max="1538" width="28" style="5" customWidth="1"/>
    <col min="1539" max="1539" width="8.7109375" style="5" customWidth="1"/>
    <col min="1540" max="1540" width="9.5703125" style="5" customWidth="1"/>
    <col min="1541" max="1542" width="8.7109375" style="5" customWidth="1"/>
    <col min="1543" max="1543" width="8.28515625" style="5" customWidth="1"/>
    <col min="1544" max="1547" width="8.7109375" style="5" customWidth="1"/>
    <col min="1548" max="1548" width="7.5703125" style="5" customWidth="1"/>
    <col min="1549" max="1792" width="9.140625" style="5"/>
    <col min="1793" max="1793" width="10.85546875" style="5" customWidth="1"/>
    <col min="1794" max="1794" width="28" style="5" customWidth="1"/>
    <col min="1795" max="1795" width="8.7109375" style="5" customWidth="1"/>
    <col min="1796" max="1796" width="9.5703125" style="5" customWidth="1"/>
    <col min="1797" max="1798" width="8.7109375" style="5" customWidth="1"/>
    <col min="1799" max="1799" width="8.28515625" style="5" customWidth="1"/>
    <col min="1800" max="1803" width="8.7109375" style="5" customWidth="1"/>
    <col min="1804" max="1804" width="7.5703125" style="5" customWidth="1"/>
    <col min="1805" max="2048" width="9.140625" style="5"/>
    <col min="2049" max="2049" width="10.85546875" style="5" customWidth="1"/>
    <col min="2050" max="2050" width="28" style="5" customWidth="1"/>
    <col min="2051" max="2051" width="8.7109375" style="5" customWidth="1"/>
    <col min="2052" max="2052" width="9.5703125" style="5" customWidth="1"/>
    <col min="2053" max="2054" width="8.7109375" style="5" customWidth="1"/>
    <col min="2055" max="2055" width="8.28515625" style="5" customWidth="1"/>
    <col min="2056" max="2059" width="8.7109375" style="5" customWidth="1"/>
    <col min="2060" max="2060" width="7.5703125" style="5" customWidth="1"/>
    <col min="2061" max="2304" width="9.140625" style="5"/>
    <col min="2305" max="2305" width="10.85546875" style="5" customWidth="1"/>
    <col min="2306" max="2306" width="28" style="5" customWidth="1"/>
    <col min="2307" max="2307" width="8.7109375" style="5" customWidth="1"/>
    <col min="2308" max="2308" width="9.5703125" style="5" customWidth="1"/>
    <col min="2309" max="2310" width="8.7109375" style="5" customWidth="1"/>
    <col min="2311" max="2311" width="8.28515625" style="5" customWidth="1"/>
    <col min="2312" max="2315" width="8.7109375" style="5" customWidth="1"/>
    <col min="2316" max="2316" width="7.5703125" style="5" customWidth="1"/>
    <col min="2317" max="2560" width="9.140625" style="5"/>
    <col min="2561" max="2561" width="10.85546875" style="5" customWidth="1"/>
    <col min="2562" max="2562" width="28" style="5" customWidth="1"/>
    <col min="2563" max="2563" width="8.7109375" style="5" customWidth="1"/>
    <col min="2564" max="2564" width="9.5703125" style="5" customWidth="1"/>
    <col min="2565" max="2566" width="8.7109375" style="5" customWidth="1"/>
    <col min="2567" max="2567" width="8.28515625" style="5" customWidth="1"/>
    <col min="2568" max="2571" width="8.7109375" style="5" customWidth="1"/>
    <col min="2572" max="2572" width="7.5703125" style="5" customWidth="1"/>
    <col min="2573" max="2816" width="9.140625" style="5"/>
    <col min="2817" max="2817" width="10.85546875" style="5" customWidth="1"/>
    <col min="2818" max="2818" width="28" style="5" customWidth="1"/>
    <col min="2819" max="2819" width="8.7109375" style="5" customWidth="1"/>
    <col min="2820" max="2820" width="9.5703125" style="5" customWidth="1"/>
    <col min="2821" max="2822" width="8.7109375" style="5" customWidth="1"/>
    <col min="2823" max="2823" width="8.28515625" style="5" customWidth="1"/>
    <col min="2824" max="2827" width="8.7109375" style="5" customWidth="1"/>
    <col min="2828" max="2828" width="7.5703125" style="5" customWidth="1"/>
    <col min="2829" max="3072" width="9.140625" style="5"/>
    <col min="3073" max="3073" width="10.85546875" style="5" customWidth="1"/>
    <col min="3074" max="3074" width="28" style="5" customWidth="1"/>
    <col min="3075" max="3075" width="8.7109375" style="5" customWidth="1"/>
    <col min="3076" max="3076" width="9.5703125" style="5" customWidth="1"/>
    <col min="3077" max="3078" width="8.7109375" style="5" customWidth="1"/>
    <col min="3079" max="3079" width="8.28515625" style="5" customWidth="1"/>
    <col min="3080" max="3083" width="8.7109375" style="5" customWidth="1"/>
    <col min="3084" max="3084" width="7.5703125" style="5" customWidth="1"/>
    <col min="3085" max="3328" width="9.140625" style="5"/>
    <col min="3329" max="3329" width="10.85546875" style="5" customWidth="1"/>
    <col min="3330" max="3330" width="28" style="5" customWidth="1"/>
    <col min="3331" max="3331" width="8.7109375" style="5" customWidth="1"/>
    <col min="3332" max="3332" width="9.5703125" style="5" customWidth="1"/>
    <col min="3333" max="3334" width="8.7109375" style="5" customWidth="1"/>
    <col min="3335" max="3335" width="8.28515625" style="5" customWidth="1"/>
    <col min="3336" max="3339" width="8.7109375" style="5" customWidth="1"/>
    <col min="3340" max="3340" width="7.5703125" style="5" customWidth="1"/>
    <col min="3341" max="3584" width="9.140625" style="5"/>
    <col min="3585" max="3585" width="10.85546875" style="5" customWidth="1"/>
    <col min="3586" max="3586" width="28" style="5" customWidth="1"/>
    <col min="3587" max="3587" width="8.7109375" style="5" customWidth="1"/>
    <col min="3588" max="3588" width="9.5703125" style="5" customWidth="1"/>
    <col min="3589" max="3590" width="8.7109375" style="5" customWidth="1"/>
    <col min="3591" max="3591" width="8.28515625" style="5" customWidth="1"/>
    <col min="3592" max="3595" width="8.7109375" style="5" customWidth="1"/>
    <col min="3596" max="3596" width="7.5703125" style="5" customWidth="1"/>
    <col min="3597" max="3840" width="9.140625" style="5"/>
    <col min="3841" max="3841" width="10.85546875" style="5" customWidth="1"/>
    <col min="3842" max="3842" width="28" style="5" customWidth="1"/>
    <col min="3843" max="3843" width="8.7109375" style="5" customWidth="1"/>
    <col min="3844" max="3844" width="9.5703125" style="5" customWidth="1"/>
    <col min="3845" max="3846" width="8.7109375" style="5" customWidth="1"/>
    <col min="3847" max="3847" width="8.28515625" style="5" customWidth="1"/>
    <col min="3848" max="3851" width="8.7109375" style="5" customWidth="1"/>
    <col min="3852" max="3852" width="7.5703125" style="5" customWidth="1"/>
    <col min="3853" max="4096" width="9.140625" style="5"/>
    <col min="4097" max="4097" width="10.85546875" style="5" customWidth="1"/>
    <col min="4098" max="4098" width="28" style="5" customWidth="1"/>
    <col min="4099" max="4099" width="8.7109375" style="5" customWidth="1"/>
    <col min="4100" max="4100" width="9.5703125" style="5" customWidth="1"/>
    <col min="4101" max="4102" width="8.7109375" style="5" customWidth="1"/>
    <col min="4103" max="4103" width="8.28515625" style="5" customWidth="1"/>
    <col min="4104" max="4107" width="8.7109375" style="5" customWidth="1"/>
    <col min="4108" max="4108" width="7.5703125" style="5" customWidth="1"/>
    <col min="4109" max="4352" width="9.140625" style="5"/>
    <col min="4353" max="4353" width="10.85546875" style="5" customWidth="1"/>
    <col min="4354" max="4354" width="28" style="5" customWidth="1"/>
    <col min="4355" max="4355" width="8.7109375" style="5" customWidth="1"/>
    <col min="4356" max="4356" width="9.5703125" style="5" customWidth="1"/>
    <col min="4357" max="4358" width="8.7109375" style="5" customWidth="1"/>
    <col min="4359" max="4359" width="8.28515625" style="5" customWidth="1"/>
    <col min="4360" max="4363" width="8.7109375" style="5" customWidth="1"/>
    <col min="4364" max="4364" width="7.5703125" style="5" customWidth="1"/>
    <col min="4365" max="4608" width="9.140625" style="5"/>
    <col min="4609" max="4609" width="10.85546875" style="5" customWidth="1"/>
    <col min="4610" max="4610" width="28" style="5" customWidth="1"/>
    <col min="4611" max="4611" width="8.7109375" style="5" customWidth="1"/>
    <col min="4612" max="4612" width="9.5703125" style="5" customWidth="1"/>
    <col min="4613" max="4614" width="8.7109375" style="5" customWidth="1"/>
    <col min="4615" max="4615" width="8.28515625" style="5" customWidth="1"/>
    <col min="4616" max="4619" width="8.7109375" style="5" customWidth="1"/>
    <col min="4620" max="4620" width="7.5703125" style="5" customWidth="1"/>
    <col min="4621" max="4864" width="9.140625" style="5"/>
    <col min="4865" max="4865" width="10.85546875" style="5" customWidth="1"/>
    <col min="4866" max="4866" width="28" style="5" customWidth="1"/>
    <col min="4867" max="4867" width="8.7109375" style="5" customWidth="1"/>
    <col min="4868" max="4868" width="9.5703125" style="5" customWidth="1"/>
    <col min="4869" max="4870" width="8.7109375" style="5" customWidth="1"/>
    <col min="4871" max="4871" width="8.28515625" style="5" customWidth="1"/>
    <col min="4872" max="4875" width="8.7109375" style="5" customWidth="1"/>
    <col min="4876" max="4876" width="7.5703125" style="5" customWidth="1"/>
    <col min="4877" max="5120" width="9.140625" style="5"/>
    <col min="5121" max="5121" width="10.85546875" style="5" customWidth="1"/>
    <col min="5122" max="5122" width="28" style="5" customWidth="1"/>
    <col min="5123" max="5123" width="8.7109375" style="5" customWidth="1"/>
    <col min="5124" max="5124" width="9.5703125" style="5" customWidth="1"/>
    <col min="5125" max="5126" width="8.7109375" style="5" customWidth="1"/>
    <col min="5127" max="5127" width="8.28515625" style="5" customWidth="1"/>
    <col min="5128" max="5131" width="8.7109375" style="5" customWidth="1"/>
    <col min="5132" max="5132" width="7.5703125" style="5" customWidth="1"/>
    <col min="5133" max="5376" width="9.140625" style="5"/>
    <col min="5377" max="5377" width="10.85546875" style="5" customWidth="1"/>
    <col min="5378" max="5378" width="28" style="5" customWidth="1"/>
    <col min="5379" max="5379" width="8.7109375" style="5" customWidth="1"/>
    <col min="5380" max="5380" width="9.5703125" style="5" customWidth="1"/>
    <col min="5381" max="5382" width="8.7109375" style="5" customWidth="1"/>
    <col min="5383" max="5383" width="8.28515625" style="5" customWidth="1"/>
    <col min="5384" max="5387" width="8.7109375" style="5" customWidth="1"/>
    <col min="5388" max="5388" width="7.5703125" style="5" customWidth="1"/>
    <col min="5389" max="5632" width="9.140625" style="5"/>
    <col min="5633" max="5633" width="10.85546875" style="5" customWidth="1"/>
    <col min="5634" max="5634" width="28" style="5" customWidth="1"/>
    <col min="5635" max="5635" width="8.7109375" style="5" customWidth="1"/>
    <col min="5636" max="5636" width="9.5703125" style="5" customWidth="1"/>
    <col min="5637" max="5638" width="8.7109375" style="5" customWidth="1"/>
    <col min="5639" max="5639" width="8.28515625" style="5" customWidth="1"/>
    <col min="5640" max="5643" width="8.7109375" style="5" customWidth="1"/>
    <col min="5644" max="5644" width="7.5703125" style="5" customWidth="1"/>
    <col min="5645" max="5888" width="9.140625" style="5"/>
    <col min="5889" max="5889" width="10.85546875" style="5" customWidth="1"/>
    <col min="5890" max="5890" width="28" style="5" customWidth="1"/>
    <col min="5891" max="5891" width="8.7109375" style="5" customWidth="1"/>
    <col min="5892" max="5892" width="9.5703125" style="5" customWidth="1"/>
    <col min="5893" max="5894" width="8.7109375" style="5" customWidth="1"/>
    <col min="5895" max="5895" width="8.28515625" style="5" customWidth="1"/>
    <col min="5896" max="5899" width="8.7109375" style="5" customWidth="1"/>
    <col min="5900" max="5900" width="7.5703125" style="5" customWidth="1"/>
    <col min="5901" max="6144" width="9.140625" style="5"/>
    <col min="6145" max="6145" width="10.85546875" style="5" customWidth="1"/>
    <col min="6146" max="6146" width="28" style="5" customWidth="1"/>
    <col min="6147" max="6147" width="8.7109375" style="5" customWidth="1"/>
    <col min="6148" max="6148" width="9.5703125" style="5" customWidth="1"/>
    <col min="6149" max="6150" width="8.7109375" style="5" customWidth="1"/>
    <col min="6151" max="6151" width="8.28515625" style="5" customWidth="1"/>
    <col min="6152" max="6155" width="8.7109375" style="5" customWidth="1"/>
    <col min="6156" max="6156" width="7.5703125" style="5" customWidth="1"/>
    <col min="6157" max="6400" width="9.140625" style="5"/>
    <col min="6401" max="6401" width="10.85546875" style="5" customWidth="1"/>
    <col min="6402" max="6402" width="28" style="5" customWidth="1"/>
    <col min="6403" max="6403" width="8.7109375" style="5" customWidth="1"/>
    <col min="6404" max="6404" width="9.5703125" style="5" customWidth="1"/>
    <col min="6405" max="6406" width="8.7109375" style="5" customWidth="1"/>
    <col min="6407" max="6407" width="8.28515625" style="5" customWidth="1"/>
    <col min="6408" max="6411" width="8.7109375" style="5" customWidth="1"/>
    <col min="6412" max="6412" width="7.5703125" style="5" customWidth="1"/>
    <col min="6413" max="6656" width="9.140625" style="5"/>
    <col min="6657" max="6657" width="10.85546875" style="5" customWidth="1"/>
    <col min="6658" max="6658" width="28" style="5" customWidth="1"/>
    <col min="6659" max="6659" width="8.7109375" style="5" customWidth="1"/>
    <col min="6660" max="6660" width="9.5703125" style="5" customWidth="1"/>
    <col min="6661" max="6662" width="8.7109375" style="5" customWidth="1"/>
    <col min="6663" max="6663" width="8.28515625" style="5" customWidth="1"/>
    <col min="6664" max="6667" width="8.7109375" style="5" customWidth="1"/>
    <col min="6668" max="6668" width="7.5703125" style="5" customWidth="1"/>
    <col min="6669" max="6912" width="9.140625" style="5"/>
    <col min="6913" max="6913" width="10.85546875" style="5" customWidth="1"/>
    <col min="6914" max="6914" width="28" style="5" customWidth="1"/>
    <col min="6915" max="6915" width="8.7109375" style="5" customWidth="1"/>
    <col min="6916" max="6916" width="9.5703125" style="5" customWidth="1"/>
    <col min="6917" max="6918" width="8.7109375" style="5" customWidth="1"/>
    <col min="6919" max="6919" width="8.28515625" style="5" customWidth="1"/>
    <col min="6920" max="6923" width="8.7109375" style="5" customWidth="1"/>
    <col min="6924" max="6924" width="7.5703125" style="5" customWidth="1"/>
    <col min="6925" max="7168" width="9.140625" style="5"/>
    <col min="7169" max="7169" width="10.85546875" style="5" customWidth="1"/>
    <col min="7170" max="7170" width="28" style="5" customWidth="1"/>
    <col min="7171" max="7171" width="8.7109375" style="5" customWidth="1"/>
    <col min="7172" max="7172" width="9.5703125" style="5" customWidth="1"/>
    <col min="7173" max="7174" width="8.7109375" style="5" customWidth="1"/>
    <col min="7175" max="7175" width="8.28515625" style="5" customWidth="1"/>
    <col min="7176" max="7179" width="8.7109375" style="5" customWidth="1"/>
    <col min="7180" max="7180" width="7.5703125" style="5" customWidth="1"/>
    <col min="7181" max="7424" width="9.140625" style="5"/>
    <col min="7425" max="7425" width="10.85546875" style="5" customWidth="1"/>
    <col min="7426" max="7426" width="28" style="5" customWidth="1"/>
    <col min="7427" max="7427" width="8.7109375" style="5" customWidth="1"/>
    <col min="7428" max="7428" width="9.5703125" style="5" customWidth="1"/>
    <col min="7429" max="7430" width="8.7109375" style="5" customWidth="1"/>
    <col min="7431" max="7431" width="8.28515625" style="5" customWidth="1"/>
    <col min="7432" max="7435" width="8.7109375" style="5" customWidth="1"/>
    <col min="7436" max="7436" width="7.5703125" style="5" customWidth="1"/>
    <col min="7437" max="7680" width="9.140625" style="5"/>
    <col min="7681" max="7681" width="10.85546875" style="5" customWidth="1"/>
    <col min="7682" max="7682" width="28" style="5" customWidth="1"/>
    <col min="7683" max="7683" width="8.7109375" style="5" customWidth="1"/>
    <col min="7684" max="7684" width="9.5703125" style="5" customWidth="1"/>
    <col min="7685" max="7686" width="8.7109375" style="5" customWidth="1"/>
    <col min="7687" max="7687" width="8.28515625" style="5" customWidth="1"/>
    <col min="7688" max="7691" width="8.7109375" style="5" customWidth="1"/>
    <col min="7692" max="7692" width="7.5703125" style="5" customWidth="1"/>
    <col min="7693" max="7936" width="9.140625" style="5"/>
    <col min="7937" max="7937" width="10.85546875" style="5" customWidth="1"/>
    <col min="7938" max="7938" width="28" style="5" customWidth="1"/>
    <col min="7939" max="7939" width="8.7109375" style="5" customWidth="1"/>
    <col min="7940" max="7940" width="9.5703125" style="5" customWidth="1"/>
    <col min="7941" max="7942" width="8.7109375" style="5" customWidth="1"/>
    <col min="7943" max="7943" width="8.28515625" style="5" customWidth="1"/>
    <col min="7944" max="7947" width="8.7109375" style="5" customWidth="1"/>
    <col min="7948" max="7948" width="7.5703125" style="5" customWidth="1"/>
    <col min="7949" max="8192" width="9.140625" style="5"/>
    <col min="8193" max="8193" width="10.85546875" style="5" customWidth="1"/>
    <col min="8194" max="8194" width="28" style="5" customWidth="1"/>
    <col min="8195" max="8195" width="8.7109375" style="5" customWidth="1"/>
    <col min="8196" max="8196" width="9.5703125" style="5" customWidth="1"/>
    <col min="8197" max="8198" width="8.7109375" style="5" customWidth="1"/>
    <col min="8199" max="8199" width="8.28515625" style="5" customWidth="1"/>
    <col min="8200" max="8203" width="8.7109375" style="5" customWidth="1"/>
    <col min="8204" max="8204" width="7.5703125" style="5" customWidth="1"/>
    <col min="8205" max="8448" width="9.140625" style="5"/>
    <col min="8449" max="8449" width="10.85546875" style="5" customWidth="1"/>
    <col min="8450" max="8450" width="28" style="5" customWidth="1"/>
    <col min="8451" max="8451" width="8.7109375" style="5" customWidth="1"/>
    <col min="8452" max="8452" width="9.5703125" style="5" customWidth="1"/>
    <col min="8453" max="8454" width="8.7109375" style="5" customWidth="1"/>
    <col min="8455" max="8455" width="8.28515625" style="5" customWidth="1"/>
    <col min="8456" max="8459" width="8.7109375" style="5" customWidth="1"/>
    <col min="8460" max="8460" width="7.5703125" style="5" customWidth="1"/>
    <col min="8461" max="8704" width="9.140625" style="5"/>
    <col min="8705" max="8705" width="10.85546875" style="5" customWidth="1"/>
    <col min="8706" max="8706" width="28" style="5" customWidth="1"/>
    <col min="8707" max="8707" width="8.7109375" style="5" customWidth="1"/>
    <col min="8708" max="8708" width="9.5703125" style="5" customWidth="1"/>
    <col min="8709" max="8710" width="8.7109375" style="5" customWidth="1"/>
    <col min="8711" max="8711" width="8.28515625" style="5" customWidth="1"/>
    <col min="8712" max="8715" width="8.7109375" style="5" customWidth="1"/>
    <col min="8716" max="8716" width="7.5703125" style="5" customWidth="1"/>
    <col min="8717" max="8960" width="9.140625" style="5"/>
    <col min="8961" max="8961" width="10.85546875" style="5" customWidth="1"/>
    <col min="8962" max="8962" width="28" style="5" customWidth="1"/>
    <col min="8963" max="8963" width="8.7109375" style="5" customWidth="1"/>
    <col min="8964" max="8964" width="9.5703125" style="5" customWidth="1"/>
    <col min="8965" max="8966" width="8.7109375" style="5" customWidth="1"/>
    <col min="8967" max="8967" width="8.28515625" style="5" customWidth="1"/>
    <col min="8968" max="8971" width="8.7109375" style="5" customWidth="1"/>
    <col min="8972" max="8972" width="7.5703125" style="5" customWidth="1"/>
    <col min="8973" max="9216" width="9.140625" style="5"/>
    <col min="9217" max="9217" width="10.85546875" style="5" customWidth="1"/>
    <col min="9218" max="9218" width="28" style="5" customWidth="1"/>
    <col min="9219" max="9219" width="8.7109375" style="5" customWidth="1"/>
    <col min="9220" max="9220" width="9.5703125" style="5" customWidth="1"/>
    <col min="9221" max="9222" width="8.7109375" style="5" customWidth="1"/>
    <col min="9223" max="9223" width="8.28515625" style="5" customWidth="1"/>
    <col min="9224" max="9227" width="8.7109375" style="5" customWidth="1"/>
    <col min="9228" max="9228" width="7.5703125" style="5" customWidth="1"/>
    <col min="9229" max="9472" width="9.140625" style="5"/>
    <col min="9473" max="9473" width="10.85546875" style="5" customWidth="1"/>
    <col min="9474" max="9474" width="28" style="5" customWidth="1"/>
    <col min="9475" max="9475" width="8.7109375" style="5" customWidth="1"/>
    <col min="9476" max="9476" width="9.5703125" style="5" customWidth="1"/>
    <col min="9477" max="9478" width="8.7109375" style="5" customWidth="1"/>
    <col min="9479" max="9479" width="8.28515625" style="5" customWidth="1"/>
    <col min="9480" max="9483" width="8.7109375" style="5" customWidth="1"/>
    <col min="9484" max="9484" width="7.5703125" style="5" customWidth="1"/>
    <col min="9485" max="9728" width="9.140625" style="5"/>
    <col min="9729" max="9729" width="10.85546875" style="5" customWidth="1"/>
    <col min="9730" max="9730" width="28" style="5" customWidth="1"/>
    <col min="9731" max="9731" width="8.7109375" style="5" customWidth="1"/>
    <col min="9732" max="9732" width="9.5703125" style="5" customWidth="1"/>
    <col min="9733" max="9734" width="8.7109375" style="5" customWidth="1"/>
    <col min="9735" max="9735" width="8.28515625" style="5" customWidth="1"/>
    <col min="9736" max="9739" width="8.7109375" style="5" customWidth="1"/>
    <col min="9740" max="9740" width="7.5703125" style="5" customWidth="1"/>
    <col min="9741" max="9984" width="9.140625" style="5"/>
    <col min="9985" max="9985" width="10.85546875" style="5" customWidth="1"/>
    <col min="9986" max="9986" width="28" style="5" customWidth="1"/>
    <col min="9987" max="9987" width="8.7109375" style="5" customWidth="1"/>
    <col min="9988" max="9988" width="9.5703125" style="5" customWidth="1"/>
    <col min="9989" max="9990" width="8.7109375" style="5" customWidth="1"/>
    <col min="9991" max="9991" width="8.28515625" style="5" customWidth="1"/>
    <col min="9992" max="9995" width="8.7109375" style="5" customWidth="1"/>
    <col min="9996" max="9996" width="7.5703125" style="5" customWidth="1"/>
    <col min="9997" max="10240" width="9.140625" style="5"/>
    <col min="10241" max="10241" width="10.85546875" style="5" customWidth="1"/>
    <col min="10242" max="10242" width="28" style="5" customWidth="1"/>
    <col min="10243" max="10243" width="8.7109375" style="5" customWidth="1"/>
    <col min="10244" max="10244" width="9.5703125" style="5" customWidth="1"/>
    <col min="10245" max="10246" width="8.7109375" style="5" customWidth="1"/>
    <col min="10247" max="10247" width="8.28515625" style="5" customWidth="1"/>
    <col min="10248" max="10251" width="8.7109375" style="5" customWidth="1"/>
    <col min="10252" max="10252" width="7.5703125" style="5" customWidth="1"/>
    <col min="10253" max="10496" width="9.140625" style="5"/>
    <col min="10497" max="10497" width="10.85546875" style="5" customWidth="1"/>
    <col min="10498" max="10498" width="28" style="5" customWidth="1"/>
    <col min="10499" max="10499" width="8.7109375" style="5" customWidth="1"/>
    <col min="10500" max="10500" width="9.5703125" style="5" customWidth="1"/>
    <col min="10501" max="10502" width="8.7109375" style="5" customWidth="1"/>
    <col min="10503" max="10503" width="8.28515625" style="5" customWidth="1"/>
    <col min="10504" max="10507" width="8.7109375" style="5" customWidth="1"/>
    <col min="10508" max="10508" width="7.5703125" style="5" customWidth="1"/>
    <col min="10509" max="10752" width="9.140625" style="5"/>
    <col min="10753" max="10753" width="10.85546875" style="5" customWidth="1"/>
    <col min="10754" max="10754" width="28" style="5" customWidth="1"/>
    <col min="10755" max="10755" width="8.7109375" style="5" customWidth="1"/>
    <col min="10756" max="10756" width="9.5703125" style="5" customWidth="1"/>
    <col min="10757" max="10758" width="8.7109375" style="5" customWidth="1"/>
    <col min="10759" max="10759" width="8.28515625" style="5" customWidth="1"/>
    <col min="10760" max="10763" width="8.7109375" style="5" customWidth="1"/>
    <col min="10764" max="10764" width="7.5703125" style="5" customWidth="1"/>
    <col min="10765" max="11008" width="9.140625" style="5"/>
    <col min="11009" max="11009" width="10.85546875" style="5" customWidth="1"/>
    <col min="11010" max="11010" width="28" style="5" customWidth="1"/>
    <col min="11011" max="11011" width="8.7109375" style="5" customWidth="1"/>
    <col min="11012" max="11012" width="9.5703125" style="5" customWidth="1"/>
    <col min="11013" max="11014" width="8.7109375" style="5" customWidth="1"/>
    <col min="11015" max="11015" width="8.28515625" style="5" customWidth="1"/>
    <col min="11016" max="11019" width="8.7109375" style="5" customWidth="1"/>
    <col min="11020" max="11020" width="7.5703125" style="5" customWidth="1"/>
    <col min="11021" max="11264" width="9.140625" style="5"/>
    <col min="11265" max="11265" width="10.85546875" style="5" customWidth="1"/>
    <col min="11266" max="11266" width="28" style="5" customWidth="1"/>
    <col min="11267" max="11267" width="8.7109375" style="5" customWidth="1"/>
    <col min="11268" max="11268" width="9.5703125" style="5" customWidth="1"/>
    <col min="11269" max="11270" width="8.7109375" style="5" customWidth="1"/>
    <col min="11271" max="11271" width="8.28515625" style="5" customWidth="1"/>
    <col min="11272" max="11275" width="8.7109375" style="5" customWidth="1"/>
    <col min="11276" max="11276" width="7.5703125" style="5" customWidth="1"/>
    <col min="11277" max="11520" width="9.140625" style="5"/>
    <col min="11521" max="11521" width="10.85546875" style="5" customWidth="1"/>
    <col min="11522" max="11522" width="28" style="5" customWidth="1"/>
    <col min="11523" max="11523" width="8.7109375" style="5" customWidth="1"/>
    <col min="11524" max="11524" width="9.5703125" style="5" customWidth="1"/>
    <col min="11525" max="11526" width="8.7109375" style="5" customWidth="1"/>
    <col min="11527" max="11527" width="8.28515625" style="5" customWidth="1"/>
    <col min="11528" max="11531" width="8.7109375" style="5" customWidth="1"/>
    <col min="11532" max="11532" width="7.5703125" style="5" customWidth="1"/>
    <col min="11533" max="11776" width="9.140625" style="5"/>
    <col min="11777" max="11777" width="10.85546875" style="5" customWidth="1"/>
    <col min="11778" max="11778" width="28" style="5" customWidth="1"/>
    <col min="11779" max="11779" width="8.7109375" style="5" customWidth="1"/>
    <col min="11780" max="11780" width="9.5703125" style="5" customWidth="1"/>
    <col min="11781" max="11782" width="8.7109375" style="5" customWidth="1"/>
    <col min="11783" max="11783" width="8.28515625" style="5" customWidth="1"/>
    <col min="11784" max="11787" width="8.7109375" style="5" customWidth="1"/>
    <col min="11788" max="11788" width="7.5703125" style="5" customWidth="1"/>
    <col min="11789" max="12032" width="9.140625" style="5"/>
    <col min="12033" max="12033" width="10.85546875" style="5" customWidth="1"/>
    <col min="12034" max="12034" width="28" style="5" customWidth="1"/>
    <col min="12035" max="12035" width="8.7109375" style="5" customWidth="1"/>
    <col min="12036" max="12036" width="9.5703125" style="5" customWidth="1"/>
    <col min="12037" max="12038" width="8.7109375" style="5" customWidth="1"/>
    <col min="12039" max="12039" width="8.28515625" style="5" customWidth="1"/>
    <col min="12040" max="12043" width="8.7109375" style="5" customWidth="1"/>
    <col min="12044" max="12044" width="7.5703125" style="5" customWidth="1"/>
    <col min="12045" max="12288" width="9.140625" style="5"/>
    <col min="12289" max="12289" width="10.85546875" style="5" customWidth="1"/>
    <col min="12290" max="12290" width="28" style="5" customWidth="1"/>
    <col min="12291" max="12291" width="8.7109375" style="5" customWidth="1"/>
    <col min="12292" max="12292" width="9.5703125" style="5" customWidth="1"/>
    <col min="12293" max="12294" width="8.7109375" style="5" customWidth="1"/>
    <col min="12295" max="12295" width="8.28515625" style="5" customWidth="1"/>
    <col min="12296" max="12299" width="8.7109375" style="5" customWidth="1"/>
    <col min="12300" max="12300" width="7.5703125" style="5" customWidth="1"/>
    <col min="12301" max="12544" width="9.140625" style="5"/>
    <col min="12545" max="12545" width="10.85546875" style="5" customWidth="1"/>
    <col min="12546" max="12546" width="28" style="5" customWidth="1"/>
    <col min="12547" max="12547" width="8.7109375" style="5" customWidth="1"/>
    <col min="12548" max="12548" width="9.5703125" style="5" customWidth="1"/>
    <col min="12549" max="12550" width="8.7109375" style="5" customWidth="1"/>
    <col min="12551" max="12551" width="8.28515625" style="5" customWidth="1"/>
    <col min="12552" max="12555" width="8.7109375" style="5" customWidth="1"/>
    <col min="12556" max="12556" width="7.5703125" style="5" customWidth="1"/>
    <col min="12557" max="12800" width="9.140625" style="5"/>
    <col min="12801" max="12801" width="10.85546875" style="5" customWidth="1"/>
    <col min="12802" max="12802" width="28" style="5" customWidth="1"/>
    <col min="12803" max="12803" width="8.7109375" style="5" customWidth="1"/>
    <col min="12804" max="12804" width="9.5703125" style="5" customWidth="1"/>
    <col min="12805" max="12806" width="8.7109375" style="5" customWidth="1"/>
    <col min="12807" max="12807" width="8.28515625" style="5" customWidth="1"/>
    <col min="12808" max="12811" width="8.7109375" style="5" customWidth="1"/>
    <col min="12812" max="12812" width="7.5703125" style="5" customWidth="1"/>
    <col min="12813" max="13056" width="9.140625" style="5"/>
    <col min="13057" max="13057" width="10.85546875" style="5" customWidth="1"/>
    <col min="13058" max="13058" width="28" style="5" customWidth="1"/>
    <col min="13059" max="13059" width="8.7109375" style="5" customWidth="1"/>
    <col min="13060" max="13060" width="9.5703125" style="5" customWidth="1"/>
    <col min="13061" max="13062" width="8.7109375" style="5" customWidth="1"/>
    <col min="13063" max="13063" width="8.28515625" style="5" customWidth="1"/>
    <col min="13064" max="13067" width="8.7109375" style="5" customWidth="1"/>
    <col min="13068" max="13068" width="7.5703125" style="5" customWidth="1"/>
    <col min="13069" max="13312" width="9.140625" style="5"/>
    <col min="13313" max="13313" width="10.85546875" style="5" customWidth="1"/>
    <col min="13314" max="13314" width="28" style="5" customWidth="1"/>
    <col min="13315" max="13315" width="8.7109375" style="5" customWidth="1"/>
    <col min="13316" max="13316" width="9.5703125" style="5" customWidth="1"/>
    <col min="13317" max="13318" width="8.7109375" style="5" customWidth="1"/>
    <col min="13319" max="13319" width="8.28515625" style="5" customWidth="1"/>
    <col min="13320" max="13323" width="8.7109375" style="5" customWidth="1"/>
    <col min="13324" max="13324" width="7.5703125" style="5" customWidth="1"/>
    <col min="13325" max="13568" width="9.140625" style="5"/>
    <col min="13569" max="13569" width="10.85546875" style="5" customWidth="1"/>
    <col min="13570" max="13570" width="28" style="5" customWidth="1"/>
    <col min="13571" max="13571" width="8.7109375" style="5" customWidth="1"/>
    <col min="13572" max="13572" width="9.5703125" style="5" customWidth="1"/>
    <col min="13573" max="13574" width="8.7109375" style="5" customWidth="1"/>
    <col min="13575" max="13575" width="8.28515625" style="5" customWidth="1"/>
    <col min="13576" max="13579" width="8.7109375" style="5" customWidth="1"/>
    <col min="13580" max="13580" width="7.5703125" style="5" customWidth="1"/>
    <col min="13581" max="13824" width="9.140625" style="5"/>
    <col min="13825" max="13825" width="10.85546875" style="5" customWidth="1"/>
    <col min="13826" max="13826" width="28" style="5" customWidth="1"/>
    <col min="13827" max="13827" width="8.7109375" style="5" customWidth="1"/>
    <col min="13828" max="13828" width="9.5703125" style="5" customWidth="1"/>
    <col min="13829" max="13830" width="8.7109375" style="5" customWidth="1"/>
    <col min="13831" max="13831" width="8.28515625" style="5" customWidth="1"/>
    <col min="13832" max="13835" width="8.7109375" style="5" customWidth="1"/>
    <col min="13836" max="13836" width="7.5703125" style="5" customWidth="1"/>
    <col min="13837" max="14080" width="9.140625" style="5"/>
    <col min="14081" max="14081" width="10.85546875" style="5" customWidth="1"/>
    <col min="14082" max="14082" width="28" style="5" customWidth="1"/>
    <col min="14083" max="14083" width="8.7109375" style="5" customWidth="1"/>
    <col min="14084" max="14084" width="9.5703125" style="5" customWidth="1"/>
    <col min="14085" max="14086" width="8.7109375" style="5" customWidth="1"/>
    <col min="14087" max="14087" width="8.28515625" style="5" customWidth="1"/>
    <col min="14088" max="14091" width="8.7109375" style="5" customWidth="1"/>
    <col min="14092" max="14092" width="7.5703125" style="5" customWidth="1"/>
    <col min="14093" max="14336" width="9.140625" style="5"/>
    <col min="14337" max="14337" width="10.85546875" style="5" customWidth="1"/>
    <col min="14338" max="14338" width="28" style="5" customWidth="1"/>
    <col min="14339" max="14339" width="8.7109375" style="5" customWidth="1"/>
    <col min="14340" max="14340" width="9.5703125" style="5" customWidth="1"/>
    <col min="14341" max="14342" width="8.7109375" style="5" customWidth="1"/>
    <col min="14343" max="14343" width="8.28515625" style="5" customWidth="1"/>
    <col min="14344" max="14347" width="8.7109375" style="5" customWidth="1"/>
    <col min="14348" max="14348" width="7.5703125" style="5" customWidth="1"/>
    <col min="14349" max="14592" width="9.140625" style="5"/>
    <col min="14593" max="14593" width="10.85546875" style="5" customWidth="1"/>
    <col min="14594" max="14594" width="28" style="5" customWidth="1"/>
    <col min="14595" max="14595" width="8.7109375" style="5" customWidth="1"/>
    <col min="14596" max="14596" width="9.5703125" style="5" customWidth="1"/>
    <col min="14597" max="14598" width="8.7109375" style="5" customWidth="1"/>
    <col min="14599" max="14599" width="8.28515625" style="5" customWidth="1"/>
    <col min="14600" max="14603" width="8.7109375" style="5" customWidth="1"/>
    <col min="14604" max="14604" width="7.5703125" style="5" customWidth="1"/>
    <col min="14605" max="14848" width="9.140625" style="5"/>
    <col min="14849" max="14849" width="10.85546875" style="5" customWidth="1"/>
    <col min="14850" max="14850" width="28" style="5" customWidth="1"/>
    <col min="14851" max="14851" width="8.7109375" style="5" customWidth="1"/>
    <col min="14852" max="14852" width="9.5703125" style="5" customWidth="1"/>
    <col min="14853" max="14854" width="8.7109375" style="5" customWidth="1"/>
    <col min="14855" max="14855" width="8.28515625" style="5" customWidth="1"/>
    <col min="14856" max="14859" width="8.7109375" style="5" customWidth="1"/>
    <col min="14860" max="14860" width="7.5703125" style="5" customWidth="1"/>
    <col min="14861" max="15104" width="9.140625" style="5"/>
    <col min="15105" max="15105" width="10.85546875" style="5" customWidth="1"/>
    <col min="15106" max="15106" width="28" style="5" customWidth="1"/>
    <col min="15107" max="15107" width="8.7109375" style="5" customWidth="1"/>
    <col min="15108" max="15108" width="9.5703125" style="5" customWidth="1"/>
    <col min="15109" max="15110" width="8.7109375" style="5" customWidth="1"/>
    <col min="15111" max="15111" width="8.28515625" style="5" customWidth="1"/>
    <col min="15112" max="15115" width="8.7109375" style="5" customWidth="1"/>
    <col min="15116" max="15116" width="7.5703125" style="5" customWidth="1"/>
    <col min="15117" max="15360" width="9.140625" style="5"/>
    <col min="15361" max="15361" width="10.85546875" style="5" customWidth="1"/>
    <col min="15362" max="15362" width="28" style="5" customWidth="1"/>
    <col min="15363" max="15363" width="8.7109375" style="5" customWidth="1"/>
    <col min="15364" max="15364" width="9.5703125" style="5" customWidth="1"/>
    <col min="15365" max="15366" width="8.7109375" style="5" customWidth="1"/>
    <col min="15367" max="15367" width="8.28515625" style="5" customWidth="1"/>
    <col min="15368" max="15371" width="8.7109375" style="5" customWidth="1"/>
    <col min="15372" max="15372" width="7.5703125" style="5" customWidth="1"/>
    <col min="15373" max="15616" width="9.140625" style="5"/>
    <col min="15617" max="15617" width="10.85546875" style="5" customWidth="1"/>
    <col min="15618" max="15618" width="28" style="5" customWidth="1"/>
    <col min="15619" max="15619" width="8.7109375" style="5" customWidth="1"/>
    <col min="15620" max="15620" width="9.5703125" style="5" customWidth="1"/>
    <col min="15621" max="15622" width="8.7109375" style="5" customWidth="1"/>
    <col min="15623" max="15623" width="8.28515625" style="5" customWidth="1"/>
    <col min="15624" max="15627" width="8.7109375" style="5" customWidth="1"/>
    <col min="15628" max="15628" width="7.5703125" style="5" customWidth="1"/>
    <col min="15629" max="15872" width="9.140625" style="5"/>
    <col min="15873" max="15873" width="10.85546875" style="5" customWidth="1"/>
    <col min="15874" max="15874" width="28" style="5" customWidth="1"/>
    <col min="15875" max="15875" width="8.7109375" style="5" customWidth="1"/>
    <col min="15876" max="15876" width="9.5703125" style="5" customWidth="1"/>
    <col min="15877" max="15878" width="8.7109375" style="5" customWidth="1"/>
    <col min="15879" max="15879" width="8.28515625" style="5" customWidth="1"/>
    <col min="15880" max="15883" width="8.7109375" style="5" customWidth="1"/>
    <col min="15884" max="15884" width="7.5703125" style="5" customWidth="1"/>
    <col min="15885" max="16128" width="9.140625" style="5"/>
    <col min="16129" max="16129" width="10.85546875" style="5" customWidth="1"/>
    <col min="16130" max="16130" width="28" style="5" customWidth="1"/>
    <col min="16131" max="16131" width="8.7109375" style="5" customWidth="1"/>
    <col min="16132" max="16132" width="9.5703125" style="5" customWidth="1"/>
    <col min="16133" max="16134" width="8.7109375" style="5" customWidth="1"/>
    <col min="16135" max="16135" width="8.28515625" style="5" customWidth="1"/>
    <col min="16136" max="16139" width="8.7109375" style="5" customWidth="1"/>
    <col min="16140" max="16140" width="7.5703125" style="5" customWidth="1"/>
    <col min="16141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357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358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359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365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/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362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350</v>
      </c>
      <c r="D21" s="40">
        <f>SUM(D22,D25,D26,D42)</f>
        <v>350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350</v>
      </c>
      <c r="I21" s="40">
        <f>SUM(I22,I25,I26,I42)</f>
        <v>350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350</v>
      </c>
      <c r="D25" s="63">
        <v>350</v>
      </c>
      <c r="E25" s="63"/>
      <c r="F25" s="64" t="s">
        <v>31</v>
      </c>
      <c r="G25" s="65" t="s">
        <v>31</v>
      </c>
      <c r="H25" s="62">
        <f t="shared" si="1"/>
        <v>350</v>
      </c>
      <c r="I25" s="63">
        <v>350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350</v>
      </c>
      <c r="D49" s="128">
        <f>SUM(D50,D295)</f>
        <v>350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350</v>
      </c>
      <c r="I49" s="128">
        <f>SUM(I50,I295)</f>
        <v>350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350</v>
      </c>
      <c r="D50" s="134">
        <f>SUM(D51,D191)</f>
        <v>350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350</v>
      </c>
      <c r="I50" s="134">
        <f>SUM(I51,I191)</f>
        <v>350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350</v>
      </c>
      <c r="D51" s="139">
        <f>SUM(D52,D73,D170,D184)</f>
        <v>350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350</v>
      </c>
      <c r="I51" s="139">
        <f>SUM(I52,I73,I170,I184)</f>
        <v>350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350</v>
      </c>
      <c r="D73" s="144">
        <f>SUM(D74,D81,D128,D161,D162,D169)</f>
        <v>350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350</v>
      </c>
      <c r="I73" s="144">
        <f>SUM(I74,I81,I128,I161,I162,I169)</f>
        <v>350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50</v>
      </c>
      <c r="D74" s="74">
        <f>SUM(D75,D78)</f>
        <v>50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50</v>
      </c>
      <c r="I74" s="74">
        <f>SUM(I75,I78)</f>
        <v>50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50</v>
      </c>
      <c r="D78" s="160">
        <f>SUM(D79:D80)</f>
        <v>50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50</v>
      </c>
      <c r="I78" s="160">
        <f>SUM(I79:I80)</f>
        <v>50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50</v>
      </c>
      <c r="D80" s="85">
        <v>50</v>
      </c>
      <c r="E80" s="85"/>
      <c r="F80" s="85"/>
      <c r="G80" s="157"/>
      <c r="H80" s="83">
        <f t="shared" si="3"/>
        <v>50</v>
      </c>
      <c r="I80" s="85">
        <v>50</v>
      </c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300</v>
      </c>
      <c r="D81" s="74">
        <f>SUM(D82,D87,D93,D101,D110,D114,D120,D126)</f>
        <v>300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300</v>
      </c>
      <c r="I81" s="74">
        <f>SUM(I82,I87,I93,I101,I110,I114,I120,I126)</f>
        <v>300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300</v>
      </c>
      <c r="D120" s="160">
        <f>SUM(D121:D125)</f>
        <v>300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300</v>
      </c>
      <c r="I120" s="160">
        <f>SUM(I121:I125)</f>
        <v>300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300</v>
      </c>
      <c r="D125" s="85">
        <v>300</v>
      </c>
      <c r="E125" s="85"/>
      <c r="F125" s="85"/>
      <c r="G125" s="157"/>
      <c r="H125" s="83">
        <f t="shared" si="5"/>
        <v>300</v>
      </c>
      <c r="I125" s="85">
        <v>300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0</v>
      </c>
      <c r="D216" s="85"/>
      <c r="E216" s="85"/>
      <c r="F216" s="85"/>
      <c r="G216" s="157"/>
      <c r="H216" s="83">
        <f t="shared" si="8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0</v>
      </c>
      <c r="D220" s="85"/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0</v>
      </c>
      <c r="D221" s="85"/>
      <c r="E221" s="85"/>
      <c r="F221" s="85"/>
      <c r="G221" s="157"/>
      <c r="H221" s="83">
        <f t="shared" si="8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9"/>
        <v>0</v>
      </c>
      <c r="D279" s="248">
        <f>SUM(D280:D282)</f>
        <v>0</v>
      </c>
      <c r="E279" s="248">
        <f>SUM(E280:E282)</f>
        <v>0</v>
      </c>
      <c r="F279" s="248">
        <f>SUM(F280:F282)</f>
        <v>0</v>
      </c>
      <c r="G279" s="248">
        <f>SUM(G280:G282)</f>
        <v>0</v>
      </c>
      <c r="H279" s="247">
        <f t="shared" si="10"/>
        <v>0</v>
      </c>
      <c r="I279" s="248">
        <f>SUM(I280:I282)</f>
        <v>0</v>
      </c>
      <c r="J279" s="248">
        <f>SUM(J280:J282)</f>
        <v>0</v>
      </c>
      <c r="K279" s="248">
        <f>SUM(K280:K282)</f>
        <v>0</v>
      </c>
      <c r="L279" s="249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9"/>
        <v>0</v>
      </c>
      <c r="D283" s="248">
        <f>SUM(D284)</f>
        <v>0</v>
      </c>
      <c r="E283" s="248">
        <f>SUM(E284)</f>
        <v>0</v>
      </c>
      <c r="F283" s="248">
        <f>SUM(F284)</f>
        <v>0</v>
      </c>
      <c r="G283" s="248">
        <f>SUM(G284)</f>
        <v>0</v>
      </c>
      <c r="H283" s="254">
        <f t="shared" si="10"/>
        <v>0</v>
      </c>
      <c r="I283" s="248">
        <f>SUM(I284)</f>
        <v>0</v>
      </c>
      <c r="J283" s="248">
        <f>SUM(J284)</f>
        <v>0</v>
      </c>
      <c r="K283" s="248">
        <f>SUM(K284)</f>
        <v>0</v>
      </c>
      <c r="L283" s="249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350</v>
      </c>
      <c r="D298" s="260">
        <f t="shared" si="11"/>
        <v>350</v>
      </c>
      <c r="E298" s="260">
        <f t="shared" si="11"/>
        <v>0</v>
      </c>
      <c r="F298" s="260">
        <f t="shared" si="11"/>
        <v>0</v>
      </c>
      <c r="G298" s="261">
        <f t="shared" si="11"/>
        <v>0</v>
      </c>
      <c r="H298" s="262">
        <f t="shared" si="11"/>
        <v>350</v>
      </c>
      <c r="I298" s="260">
        <f t="shared" si="11"/>
        <v>350</v>
      </c>
      <c r="J298" s="260">
        <f t="shared" si="11"/>
        <v>0</v>
      </c>
      <c r="K298" s="260">
        <f t="shared" si="11"/>
        <v>0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0</v>
      </c>
      <c r="I302" s="266">
        <f t="shared" si="12"/>
        <v>0</v>
      </c>
      <c r="J302" s="266">
        <f t="shared" si="12"/>
        <v>0</v>
      </c>
      <c r="K302" s="266">
        <f t="shared" si="12"/>
        <v>0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0</v>
      </c>
      <c r="I303" s="266">
        <f t="shared" si="13"/>
        <v>0</v>
      </c>
      <c r="J303" s="266">
        <f t="shared" si="13"/>
        <v>0</v>
      </c>
      <c r="K303" s="266">
        <f t="shared" si="13"/>
        <v>0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09.4.2.&amp;"Arial,Regular"&amp;10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366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367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368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369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370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371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226452</v>
      </c>
      <c r="D21" s="40">
        <f>SUM(D22,D25,D26,D42)</f>
        <v>219271</v>
      </c>
      <c r="E21" s="40">
        <f>SUM(E22,E25)</f>
        <v>0</v>
      </c>
      <c r="F21" s="40">
        <f>SUM(F22,F27)</f>
        <v>7181</v>
      </c>
      <c r="G21" s="41">
        <f>SUM(G22,G44)</f>
        <v>0</v>
      </c>
      <c r="H21" s="39">
        <f t="shared" ref="H21:H46" si="1">SUM(I21:L21)</f>
        <v>553590</v>
      </c>
      <c r="I21" s="40">
        <f>SUM(I22,I25,I26,I42)</f>
        <v>219084</v>
      </c>
      <c r="J21" s="40">
        <f>SUM(J22,J25)</f>
        <v>327325</v>
      </c>
      <c r="K21" s="40">
        <f>SUM(K22,K27)</f>
        <v>7181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1393</v>
      </c>
      <c r="D22" s="46">
        <f>SUM(D23:D24)</f>
        <v>0</v>
      </c>
      <c r="E22" s="46">
        <f>SUM(E23:E24)</f>
        <v>0</v>
      </c>
      <c r="F22" s="46">
        <f>SUM(F23:F24)</f>
        <v>1393</v>
      </c>
      <c r="G22" s="47">
        <f>SUM(G23:G24)</f>
        <v>0</v>
      </c>
      <c r="H22" s="45">
        <f t="shared" si="1"/>
        <v>1393</v>
      </c>
      <c r="I22" s="46">
        <f>SUM(I23:I24)</f>
        <v>0</v>
      </c>
      <c r="J22" s="46">
        <f>SUM(J23:J24)</f>
        <v>0</v>
      </c>
      <c r="K22" s="46">
        <f>SUM(K23:K24)</f>
        <v>1393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1393</v>
      </c>
      <c r="D24" s="58"/>
      <c r="E24" s="58"/>
      <c r="F24" s="58">
        <v>1393</v>
      </c>
      <c r="G24" s="59"/>
      <c r="H24" s="57">
        <f t="shared" si="1"/>
        <v>1393</v>
      </c>
      <c r="I24" s="58"/>
      <c r="J24" s="58"/>
      <c r="K24" s="58">
        <v>1393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219271</v>
      </c>
      <c r="D25" s="63">
        <v>219271</v>
      </c>
      <c r="E25" s="63"/>
      <c r="F25" s="64" t="s">
        <v>31</v>
      </c>
      <c r="G25" s="65" t="s">
        <v>31</v>
      </c>
      <c r="H25" s="62">
        <f t="shared" si="1"/>
        <v>546409</v>
      </c>
      <c r="I25" s="63">
        <v>219084</v>
      </c>
      <c r="J25" s="63">
        <v>327325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5788</v>
      </c>
      <c r="D27" s="70" t="s">
        <v>31</v>
      </c>
      <c r="E27" s="70" t="s">
        <v>31</v>
      </c>
      <c r="F27" s="74">
        <f>SUM(F28,F32,F34,F37)</f>
        <v>5788</v>
      </c>
      <c r="G27" s="71" t="s">
        <v>31</v>
      </c>
      <c r="H27" s="68">
        <f t="shared" si="1"/>
        <v>5788</v>
      </c>
      <c r="I27" s="70" t="s">
        <v>31</v>
      </c>
      <c r="J27" s="70" t="s">
        <v>31</v>
      </c>
      <c r="K27" s="74">
        <f>SUM(K28,K32,K34,K37)</f>
        <v>5788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3415</v>
      </c>
      <c r="D34" s="70" t="s">
        <v>31</v>
      </c>
      <c r="E34" s="70" t="s">
        <v>31</v>
      </c>
      <c r="F34" s="74">
        <f>SUM(F35:F36)</f>
        <v>3415</v>
      </c>
      <c r="G34" s="71" t="s">
        <v>31</v>
      </c>
      <c r="H34" s="68">
        <f t="shared" si="1"/>
        <v>3415</v>
      </c>
      <c r="I34" s="70" t="s">
        <v>31</v>
      </c>
      <c r="J34" s="70" t="s">
        <v>31</v>
      </c>
      <c r="K34" s="74">
        <f>SUM(K35:K36)</f>
        <v>3415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3415</v>
      </c>
      <c r="D35" s="78" t="s">
        <v>31</v>
      </c>
      <c r="E35" s="78" t="s">
        <v>31</v>
      </c>
      <c r="F35" s="79">
        <v>3415</v>
      </c>
      <c r="G35" s="80" t="s">
        <v>31</v>
      </c>
      <c r="H35" s="77">
        <f t="shared" si="1"/>
        <v>3415</v>
      </c>
      <c r="I35" s="78" t="s">
        <v>31</v>
      </c>
      <c r="J35" s="78" t="s">
        <v>31</v>
      </c>
      <c r="K35" s="79">
        <v>3415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2373</v>
      </c>
      <c r="D37" s="70" t="s">
        <v>31</v>
      </c>
      <c r="E37" s="70" t="s">
        <v>31</v>
      </c>
      <c r="F37" s="74">
        <f>SUM(F38:F41)</f>
        <v>2373</v>
      </c>
      <c r="G37" s="71" t="s">
        <v>31</v>
      </c>
      <c r="H37" s="68">
        <f t="shared" si="1"/>
        <v>2373</v>
      </c>
      <c r="I37" s="70" t="s">
        <v>31</v>
      </c>
      <c r="J37" s="70" t="s">
        <v>31</v>
      </c>
      <c r="K37" s="74">
        <f>SUM(K38:K41)</f>
        <v>2373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2373</v>
      </c>
      <c r="D41" s="84" t="s">
        <v>31</v>
      </c>
      <c r="E41" s="84" t="s">
        <v>31</v>
      </c>
      <c r="F41" s="85">
        <v>2373</v>
      </c>
      <c r="G41" s="86" t="s">
        <v>31</v>
      </c>
      <c r="H41" s="83">
        <f t="shared" si="1"/>
        <v>2373</v>
      </c>
      <c r="I41" s="84" t="s">
        <v>31</v>
      </c>
      <c r="J41" s="84" t="s">
        <v>31</v>
      </c>
      <c r="K41" s="85">
        <v>2373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226452</v>
      </c>
      <c r="D49" s="128">
        <f>SUM(D50,D295)</f>
        <v>219271</v>
      </c>
      <c r="E49" s="128">
        <f>SUM(E50,E295)</f>
        <v>0</v>
      </c>
      <c r="F49" s="128">
        <f>SUM(F50,F295)</f>
        <v>7181</v>
      </c>
      <c r="G49" s="129">
        <f>SUM(G50,G295)</f>
        <v>0</v>
      </c>
      <c r="H49" s="127">
        <f t="shared" ref="H49:H111" si="3">SUM(I49:L49)</f>
        <v>553590</v>
      </c>
      <c r="I49" s="128">
        <f>SUM(I50,I295)</f>
        <v>219084</v>
      </c>
      <c r="J49" s="128">
        <f>SUM(J50,J295)</f>
        <v>327325</v>
      </c>
      <c r="K49" s="128">
        <f>SUM(K50,K295)</f>
        <v>7181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226452</v>
      </c>
      <c r="D50" s="134">
        <f>SUM(D51,D191)</f>
        <v>219271</v>
      </c>
      <c r="E50" s="134">
        <f>SUM(E51,E191)</f>
        <v>0</v>
      </c>
      <c r="F50" s="134">
        <f>SUM(F51,F191)</f>
        <v>7181</v>
      </c>
      <c r="G50" s="135">
        <f>SUM(G51,G191)</f>
        <v>0</v>
      </c>
      <c r="H50" s="133">
        <f t="shared" si="3"/>
        <v>553590</v>
      </c>
      <c r="I50" s="134">
        <f>SUM(I51,I191)</f>
        <v>219084</v>
      </c>
      <c r="J50" s="134">
        <f>SUM(J51,J191)</f>
        <v>327325</v>
      </c>
      <c r="K50" s="134">
        <f>SUM(K51,K191)</f>
        <v>7181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206684</v>
      </c>
      <c r="D51" s="139">
        <f>SUM(D52,D73,D170,D184)</f>
        <v>199503</v>
      </c>
      <c r="E51" s="139">
        <f>SUM(E52,E73,E170,E184)</f>
        <v>0</v>
      </c>
      <c r="F51" s="139">
        <f>SUM(F52,F73,F170,F184)</f>
        <v>7181</v>
      </c>
      <c r="G51" s="140">
        <f>SUM(G52,G73,G170,G184)</f>
        <v>0</v>
      </c>
      <c r="H51" s="138">
        <f t="shared" si="3"/>
        <v>534793</v>
      </c>
      <c r="I51" s="139">
        <f>SUM(I52,I73,I170,I184)</f>
        <v>200287</v>
      </c>
      <c r="J51" s="139">
        <f>SUM(J52,J73,J170,J184)</f>
        <v>327325</v>
      </c>
      <c r="K51" s="139">
        <f>SUM(K52,K73,K170,K184)</f>
        <v>7181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129126</v>
      </c>
      <c r="D52" s="144">
        <f>SUM(D53,D66)</f>
        <v>129126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455999</v>
      </c>
      <c r="I52" s="144">
        <f>SUM(I53,I66)</f>
        <v>128674</v>
      </c>
      <c r="J52" s="144">
        <f>SUM(J53,J66)</f>
        <v>327325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90986</v>
      </c>
      <c r="D53" s="74">
        <f>SUM(D54,D57,D65)</f>
        <v>90986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352316</v>
      </c>
      <c r="I53" s="74">
        <f>SUM(I54,I57,I65)</f>
        <v>90534</v>
      </c>
      <c r="J53" s="74">
        <f>SUM(J54,J57,J65)</f>
        <v>261782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85281</v>
      </c>
      <c r="D54" s="152">
        <f>SUM(D55:D56)</f>
        <v>85281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319968</v>
      </c>
      <c r="I54" s="152">
        <f>SUM(I55:I56)</f>
        <v>85281</v>
      </c>
      <c r="J54" s="152">
        <f>SUM(J55:J56)</f>
        <v>234687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85281</v>
      </c>
      <c r="D56" s="85">
        <v>85281</v>
      </c>
      <c r="E56" s="85"/>
      <c r="F56" s="85"/>
      <c r="G56" s="157"/>
      <c r="H56" s="83">
        <f t="shared" si="3"/>
        <v>319968</v>
      </c>
      <c r="I56" s="85">
        <v>85281</v>
      </c>
      <c r="J56" s="85">
        <v>234687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5705</v>
      </c>
      <c r="D57" s="160">
        <f>SUM(D58:D64)</f>
        <v>5705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32348</v>
      </c>
      <c r="I57" s="160">
        <f>SUM(I58:I64)</f>
        <v>5253</v>
      </c>
      <c r="J57" s="160">
        <f>SUM(J58:J64)</f>
        <v>27095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452</v>
      </c>
      <c r="D61" s="85">
        <v>452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2266</v>
      </c>
      <c r="D62" s="85">
        <v>2266</v>
      </c>
      <c r="E62" s="85"/>
      <c r="F62" s="85"/>
      <c r="G62" s="157"/>
      <c r="H62" s="83">
        <f t="shared" si="3"/>
        <v>2266</v>
      </c>
      <c r="I62" s="85">
        <v>2266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27095</v>
      </c>
      <c r="I64" s="85"/>
      <c r="J64" s="85">
        <v>27095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38140</v>
      </c>
      <c r="D66" s="74">
        <f>SUM(D67:D68)</f>
        <v>38140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103683</v>
      </c>
      <c r="I66" s="74">
        <f>SUM(I67:I68)</f>
        <v>38140</v>
      </c>
      <c r="J66" s="74">
        <f>SUM(J67:J68)</f>
        <v>65543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23340</v>
      </c>
      <c r="D67" s="79">
        <v>23340</v>
      </c>
      <c r="E67" s="79"/>
      <c r="F67" s="79"/>
      <c r="G67" s="155"/>
      <c r="H67" s="77">
        <f t="shared" si="3"/>
        <v>86883</v>
      </c>
      <c r="I67" s="79">
        <v>23340</v>
      </c>
      <c r="J67" s="79">
        <v>63543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14800</v>
      </c>
      <c r="D68" s="160">
        <f>SUM(D69:D72)</f>
        <v>14800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16800</v>
      </c>
      <c r="I68" s="160">
        <f>SUM(I69:I72)</f>
        <v>14800</v>
      </c>
      <c r="J68" s="160">
        <f>SUM(J69:J72)</f>
        <v>2000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6700</v>
      </c>
      <c r="D69" s="85">
        <v>6700</v>
      </c>
      <c r="E69" s="85"/>
      <c r="F69" s="85"/>
      <c r="G69" s="157"/>
      <c r="H69" s="83">
        <f t="shared" si="3"/>
        <v>8700</v>
      </c>
      <c r="I69" s="85">
        <v>6700</v>
      </c>
      <c r="J69" s="85">
        <v>2000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8100</v>
      </c>
      <c r="D71" s="85">
        <v>8100</v>
      </c>
      <c r="E71" s="85"/>
      <c r="F71" s="85"/>
      <c r="G71" s="157"/>
      <c r="H71" s="83">
        <f t="shared" si="3"/>
        <v>8100</v>
      </c>
      <c r="I71" s="85">
        <v>8100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77558</v>
      </c>
      <c r="D73" s="144">
        <f>SUM(D74,D81,D128,D161,D162,D169)</f>
        <v>70377</v>
      </c>
      <c r="E73" s="144">
        <f>SUM(E74,E81,E128,E161,E162,E169)</f>
        <v>0</v>
      </c>
      <c r="F73" s="144">
        <f>SUM(F74,F81,F128,F161,F162,F169)</f>
        <v>7181</v>
      </c>
      <c r="G73" s="145">
        <f>SUM(G74,G81,G128,G161,G162,G169)</f>
        <v>0</v>
      </c>
      <c r="H73" s="143">
        <f t="shared" si="3"/>
        <v>78794</v>
      </c>
      <c r="I73" s="144">
        <f>SUM(I74,I81,I128,I161,I162,I169)</f>
        <v>71613</v>
      </c>
      <c r="J73" s="144">
        <f>SUM(J74,J81,J128,J161,J162,J169)</f>
        <v>0</v>
      </c>
      <c r="K73" s="144">
        <f>SUM(K74,K81,K128,K161,K162,K169)</f>
        <v>7181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673</v>
      </c>
      <c r="D74" s="74">
        <f>SUM(D75,D78)</f>
        <v>628</v>
      </c>
      <c r="E74" s="74">
        <f>SUM(E75,E78)</f>
        <v>0</v>
      </c>
      <c r="F74" s="74">
        <f>SUM(F75,F78)</f>
        <v>45</v>
      </c>
      <c r="G74" s="166">
        <f>SUM(G75,G78)</f>
        <v>0</v>
      </c>
      <c r="H74" s="68">
        <f t="shared" si="3"/>
        <v>45</v>
      </c>
      <c r="I74" s="74">
        <f>SUM(I75,I78)</f>
        <v>0</v>
      </c>
      <c r="J74" s="74">
        <f>SUM(J75,J78)</f>
        <v>0</v>
      </c>
      <c r="K74" s="74">
        <f>SUM(K75,K78)</f>
        <v>45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45</v>
      </c>
      <c r="D75" s="169">
        <f>SUM(D76:D77)</f>
        <v>0</v>
      </c>
      <c r="E75" s="169">
        <f>SUM(E76:E77)</f>
        <v>0</v>
      </c>
      <c r="F75" s="169">
        <f>SUM(F76:F77)</f>
        <v>45</v>
      </c>
      <c r="G75" s="170">
        <f>SUM(G76:G77)</f>
        <v>0</v>
      </c>
      <c r="H75" s="77">
        <f t="shared" si="3"/>
        <v>45</v>
      </c>
      <c r="I75" s="169">
        <f>SUM(I76:I77)</f>
        <v>0</v>
      </c>
      <c r="J75" s="169">
        <f>SUM(J76:J77)</f>
        <v>0</v>
      </c>
      <c r="K75" s="169">
        <f>SUM(K76:K77)</f>
        <v>45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45</v>
      </c>
      <c r="D77" s="85"/>
      <c r="E77" s="85"/>
      <c r="F77" s="85">
        <v>45</v>
      </c>
      <c r="G77" s="157"/>
      <c r="H77" s="83">
        <f t="shared" si="3"/>
        <v>45</v>
      </c>
      <c r="I77" s="85"/>
      <c r="J77" s="85"/>
      <c r="K77" s="85">
        <v>45</v>
      </c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628</v>
      </c>
      <c r="D78" s="160">
        <f>SUM(D79:D80)</f>
        <v>628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99</v>
      </c>
      <c r="D79" s="85">
        <v>99</v>
      </c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529</v>
      </c>
      <c r="D80" s="85">
        <v>529</v>
      </c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65593</v>
      </c>
      <c r="D81" s="74">
        <f>SUM(D82,D87,D93,D101,D110,D114,D120,D126)</f>
        <v>61485</v>
      </c>
      <c r="E81" s="74">
        <f>SUM(E82,E87,E93,E101,E110,E114,E120,E126)</f>
        <v>0</v>
      </c>
      <c r="F81" s="74">
        <f>SUM(F82,F87,F93,F101,F110,F114,F120,F126)</f>
        <v>4108</v>
      </c>
      <c r="G81" s="166">
        <f>SUM(G82,G87,G93,G101,G110,G114,G120,G126)</f>
        <v>0</v>
      </c>
      <c r="H81" s="68">
        <f t="shared" si="3"/>
        <v>67497</v>
      </c>
      <c r="I81" s="74">
        <f>SUM(I82,I87,I93,I101,I110,I114,I120,I126)</f>
        <v>63389</v>
      </c>
      <c r="J81" s="74">
        <f>SUM(J82,J87,J93,J101,J110,J114,J120,J126)</f>
        <v>0</v>
      </c>
      <c r="K81" s="74">
        <f>SUM(K82,K87,K93,K101,K110,K114,K120,K126)</f>
        <v>4108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2092</v>
      </c>
      <c r="D82" s="152">
        <f>SUM(D83:D86)</f>
        <v>1945</v>
      </c>
      <c r="E82" s="152">
        <f>SUM(E83:E86)</f>
        <v>0</v>
      </c>
      <c r="F82" s="152">
        <f>SUM(F83:F86)</f>
        <v>147</v>
      </c>
      <c r="G82" s="152">
        <f>SUM(G83:G86)</f>
        <v>0</v>
      </c>
      <c r="H82" s="151">
        <f t="shared" si="3"/>
        <v>2067</v>
      </c>
      <c r="I82" s="152">
        <f>SUM(I83:I86)</f>
        <v>1920</v>
      </c>
      <c r="J82" s="152">
        <f>SUM(J83:J86)</f>
        <v>0</v>
      </c>
      <c r="K82" s="152">
        <f>SUM(K83:K86)</f>
        <v>147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1464</v>
      </c>
      <c r="D84" s="85">
        <v>1332</v>
      </c>
      <c r="E84" s="85"/>
      <c r="F84" s="85">
        <v>132</v>
      </c>
      <c r="G84" s="157"/>
      <c r="H84" s="83">
        <f t="shared" si="3"/>
        <v>1464</v>
      </c>
      <c r="I84" s="85">
        <v>1332</v>
      </c>
      <c r="J84" s="85"/>
      <c r="K84" s="85">
        <v>132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252</v>
      </c>
      <c r="D85" s="85">
        <v>252</v>
      </c>
      <c r="E85" s="85"/>
      <c r="F85" s="85"/>
      <c r="G85" s="157"/>
      <c r="H85" s="83">
        <f t="shared" si="3"/>
        <v>252</v>
      </c>
      <c r="I85" s="85">
        <v>252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376</v>
      </c>
      <c r="D86" s="85">
        <v>361</v>
      </c>
      <c r="E86" s="85"/>
      <c r="F86" s="85">
        <v>15</v>
      </c>
      <c r="G86" s="157"/>
      <c r="H86" s="83">
        <f t="shared" si="3"/>
        <v>351</v>
      </c>
      <c r="I86" s="85">
        <v>336</v>
      </c>
      <c r="J86" s="85"/>
      <c r="K86" s="85">
        <v>15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56364</v>
      </c>
      <c r="D87" s="160">
        <f>SUM(D88:D92)</f>
        <v>53349</v>
      </c>
      <c r="E87" s="160">
        <f>SUM(E88:E92)</f>
        <v>0</v>
      </c>
      <c r="F87" s="160">
        <f>SUM(F88:F92)</f>
        <v>3015</v>
      </c>
      <c r="G87" s="161">
        <f>SUM(G88:G92)</f>
        <v>0</v>
      </c>
      <c r="H87" s="83">
        <f t="shared" si="3"/>
        <v>56650</v>
      </c>
      <c r="I87" s="160">
        <f>SUM(I88:I92)</f>
        <v>53635</v>
      </c>
      <c r="J87" s="160">
        <f>SUM(J88:J92)</f>
        <v>0</v>
      </c>
      <c r="K87" s="160">
        <f>SUM(K88:K92)</f>
        <v>3015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44282</v>
      </c>
      <c r="D88" s="85">
        <v>43267</v>
      </c>
      <c r="E88" s="85"/>
      <c r="F88" s="85">
        <v>1015</v>
      </c>
      <c r="G88" s="157"/>
      <c r="H88" s="83">
        <f t="shared" si="3"/>
        <v>44282</v>
      </c>
      <c r="I88" s="85">
        <v>43267</v>
      </c>
      <c r="J88" s="85"/>
      <c r="K88" s="85">
        <v>1015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2512</v>
      </c>
      <c r="D89" s="85">
        <v>1856</v>
      </c>
      <c r="E89" s="85"/>
      <c r="F89" s="85">
        <v>656</v>
      </c>
      <c r="G89" s="157"/>
      <c r="H89" s="83">
        <f t="shared" si="3"/>
        <v>2515</v>
      </c>
      <c r="I89" s="85">
        <v>1859</v>
      </c>
      <c r="J89" s="85"/>
      <c r="K89" s="85">
        <v>656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9109</v>
      </c>
      <c r="D90" s="85">
        <v>7765</v>
      </c>
      <c r="E90" s="85"/>
      <c r="F90" s="85">
        <v>1344</v>
      </c>
      <c r="G90" s="157"/>
      <c r="H90" s="83">
        <f t="shared" si="3"/>
        <v>9392</v>
      </c>
      <c r="I90" s="85">
        <v>8048</v>
      </c>
      <c r="J90" s="85"/>
      <c r="K90" s="85">
        <v>1344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461</v>
      </c>
      <c r="D91" s="85">
        <v>461</v>
      </c>
      <c r="E91" s="85"/>
      <c r="F91" s="85"/>
      <c r="G91" s="157"/>
      <c r="H91" s="83">
        <f t="shared" si="3"/>
        <v>461</v>
      </c>
      <c r="I91" s="85">
        <v>461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2047</v>
      </c>
      <c r="D93" s="160">
        <f>SUM(D94:D100)</f>
        <v>2047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2100</v>
      </c>
      <c r="I93" s="160">
        <f>SUM(I94:I100)</f>
        <v>2100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1114</v>
      </c>
      <c r="D95" s="85">
        <v>1114</v>
      </c>
      <c r="E95" s="85"/>
      <c r="F95" s="85"/>
      <c r="G95" s="157"/>
      <c r="H95" s="83">
        <f t="shared" si="3"/>
        <v>1114</v>
      </c>
      <c r="I95" s="85">
        <v>1114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424</v>
      </c>
      <c r="D97" s="85">
        <v>424</v>
      </c>
      <c r="E97" s="85"/>
      <c r="F97" s="85"/>
      <c r="G97" s="157"/>
      <c r="H97" s="83">
        <f t="shared" si="3"/>
        <v>477</v>
      </c>
      <c r="I97" s="85">
        <v>477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509</v>
      </c>
      <c r="D100" s="85">
        <v>509</v>
      </c>
      <c r="E100" s="85"/>
      <c r="F100" s="85"/>
      <c r="G100" s="157"/>
      <c r="H100" s="83">
        <f t="shared" si="3"/>
        <v>509</v>
      </c>
      <c r="I100" s="85">
        <v>509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5028</v>
      </c>
      <c r="D101" s="160">
        <f>SUM(D102:D109)</f>
        <v>4107</v>
      </c>
      <c r="E101" s="160">
        <f>SUM(E102:E109)</f>
        <v>0</v>
      </c>
      <c r="F101" s="160">
        <f>SUM(F102:F109)</f>
        <v>921</v>
      </c>
      <c r="G101" s="161">
        <f>SUM(G102:G109)</f>
        <v>0</v>
      </c>
      <c r="H101" s="83">
        <f t="shared" si="3"/>
        <v>4868</v>
      </c>
      <c r="I101" s="160">
        <f>SUM(I102:I109)</f>
        <v>3947</v>
      </c>
      <c r="J101" s="160">
        <f>SUM(J102:J109)</f>
        <v>0</v>
      </c>
      <c r="K101" s="160">
        <f>SUM(K102:K109)</f>
        <v>921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802</v>
      </c>
      <c r="D103" s="85">
        <v>285</v>
      </c>
      <c r="E103" s="85"/>
      <c r="F103" s="85">
        <v>517</v>
      </c>
      <c r="G103" s="157"/>
      <c r="H103" s="83">
        <f t="shared" si="3"/>
        <v>802</v>
      </c>
      <c r="I103" s="85">
        <v>285</v>
      </c>
      <c r="J103" s="85"/>
      <c r="K103" s="85">
        <v>517</v>
      </c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703</v>
      </c>
      <c r="D104" s="85">
        <v>623</v>
      </c>
      <c r="E104" s="85"/>
      <c r="F104" s="85">
        <v>80</v>
      </c>
      <c r="G104" s="157"/>
      <c r="H104" s="83">
        <f t="shared" si="3"/>
        <v>703</v>
      </c>
      <c r="I104" s="85">
        <v>623</v>
      </c>
      <c r="J104" s="85"/>
      <c r="K104" s="85">
        <v>80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3113</v>
      </c>
      <c r="D105" s="85">
        <v>3013</v>
      </c>
      <c r="E105" s="85"/>
      <c r="F105" s="85">
        <v>100</v>
      </c>
      <c r="G105" s="157"/>
      <c r="H105" s="83">
        <f t="shared" si="3"/>
        <v>2953</v>
      </c>
      <c r="I105" s="85">
        <f>2328+475+50</f>
        <v>2853</v>
      </c>
      <c r="J105" s="85"/>
      <c r="K105" s="85">
        <v>100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186</v>
      </c>
      <c r="D107" s="85">
        <v>186</v>
      </c>
      <c r="E107" s="85"/>
      <c r="F107" s="85"/>
      <c r="G107" s="157"/>
      <c r="H107" s="83">
        <f t="shared" si="3"/>
        <v>186</v>
      </c>
      <c r="I107" s="85">
        <v>186</v>
      </c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224</v>
      </c>
      <c r="D109" s="85"/>
      <c r="E109" s="85"/>
      <c r="F109" s="85">
        <v>224</v>
      </c>
      <c r="G109" s="157"/>
      <c r="H109" s="83">
        <f t="shared" si="3"/>
        <v>224</v>
      </c>
      <c r="I109" s="85"/>
      <c r="J109" s="85"/>
      <c r="K109" s="85">
        <v>224</v>
      </c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12</v>
      </c>
      <c r="D114" s="160">
        <f>SUM(D115:D119)</f>
        <v>12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12</v>
      </c>
      <c r="I114" s="160">
        <f>SUM(I115:I119)</f>
        <v>12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12</v>
      </c>
      <c r="D116" s="85">
        <v>12</v>
      </c>
      <c r="E116" s="85"/>
      <c r="F116" s="85"/>
      <c r="G116" s="157"/>
      <c r="H116" s="83">
        <f t="shared" si="5"/>
        <v>12</v>
      </c>
      <c r="I116" s="85">
        <v>12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50</v>
      </c>
      <c r="D120" s="160">
        <f>SUM(D121:D125)</f>
        <v>25</v>
      </c>
      <c r="E120" s="160">
        <f>SUM(E121:E125)</f>
        <v>0</v>
      </c>
      <c r="F120" s="160">
        <f>SUM(F121:F125)</f>
        <v>25</v>
      </c>
      <c r="G120" s="161">
        <f>SUM(G121:G125)</f>
        <v>0</v>
      </c>
      <c r="H120" s="83">
        <f t="shared" si="5"/>
        <v>1800</v>
      </c>
      <c r="I120" s="160">
        <f>SUM(I121:I125)</f>
        <v>1775</v>
      </c>
      <c r="J120" s="160">
        <f>SUM(J121:J125)</f>
        <v>0</v>
      </c>
      <c r="K120" s="160">
        <f>SUM(K121:K125)</f>
        <v>25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1750</v>
      </c>
      <c r="I122" s="85">
        <v>1750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50</v>
      </c>
      <c r="D125" s="85">
        <v>25</v>
      </c>
      <c r="E125" s="85"/>
      <c r="F125" s="85">
        <v>25</v>
      </c>
      <c r="G125" s="157"/>
      <c r="H125" s="83">
        <f t="shared" si="5"/>
        <v>50</v>
      </c>
      <c r="I125" s="85">
        <v>25</v>
      </c>
      <c r="J125" s="85"/>
      <c r="K125" s="85">
        <v>25</v>
      </c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11054</v>
      </c>
      <c r="D128" s="74">
        <f>SUM(D129,D133,D137,D138,D141,D148,D156,D157,D160)</f>
        <v>8026</v>
      </c>
      <c r="E128" s="74">
        <f>SUM(E129,E133,E137,E138,E141,E148,E156,E157,E160)</f>
        <v>0</v>
      </c>
      <c r="F128" s="74">
        <f>SUM(F129,F133,F137,F138,F141,F148,F156,F157,F160)</f>
        <v>3028</v>
      </c>
      <c r="G128" s="166">
        <f>SUM(G129,G133,G137,G138,G141,G148,G156,G157,G160)</f>
        <v>0</v>
      </c>
      <c r="H128" s="68">
        <f t="shared" si="5"/>
        <v>11024</v>
      </c>
      <c r="I128" s="74">
        <f>SUM(I129,I133,I137,I138,I141,I148,I156,I157,I160)</f>
        <v>7996</v>
      </c>
      <c r="J128" s="74">
        <f>SUM(J129,J133,J137,J138,J141,J148,J156,J157,J160)</f>
        <v>0</v>
      </c>
      <c r="K128" s="74">
        <f>SUM(K129,K133,K137,K138,K141,K148,K156,K157,K160)</f>
        <v>3028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3743</v>
      </c>
      <c r="D129" s="169">
        <f>SUM(D130:D132)</f>
        <v>3443</v>
      </c>
      <c r="E129" s="169">
        <f>SUM(E130:E132)</f>
        <v>0</v>
      </c>
      <c r="F129" s="169">
        <f>SUM(F130:F132)</f>
        <v>300</v>
      </c>
      <c r="G129" s="170">
        <f>SUM(G130:G132)</f>
        <v>0</v>
      </c>
      <c r="H129" s="77">
        <f t="shared" si="5"/>
        <v>3743</v>
      </c>
      <c r="I129" s="169">
        <f>SUM(I130:I132)</f>
        <v>3443</v>
      </c>
      <c r="J129" s="169">
        <f>SUM(J130:J132)</f>
        <v>0</v>
      </c>
      <c r="K129" s="169">
        <f>SUM(K130:K132)</f>
        <v>300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1134</v>
      </c>
      <c r="D130" s="85">
        <v>984</v>
      </c>
      <c r="E130" s="85"/>
      <c r="F130" s="85">
        <v>150</v>
      </c>
      <c r="G130" s="157"/>
      <c r="H130" s="83">
        <f t="shared" si="5"/>
        <v>1134</v>
      </c>
      <c r="I130" s="85">
        <v>984</v>
      </c>
      <c r="J130" s="85"/>
      <c r="K130" s="85">
        <v>150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2609</v>
      </c>
      <c r="D131" s="85">
        <v>2459</v>
      </c>
      <c r="E131" s="85"/>
      <c r="F131" s="85">
        <v>150</v>
      </c>
      <c r="G131" s="157"/>
      <c r="H131" s="83">
        <f t="shared" si="5"/>
        <v>2609</v>
      </c>
      <c r="I131" s="85">
        <f>749+1710</f>
        <v>2459</v>
      </c>
      <c r="J131" s="85"/>
      <c r="K131" s="85">
        <v>150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3490</v>
      </c>
      <c r="D133" s="160">
        <f>SUM(D134:D136)</f>
        <v>1632</v>
      </c>
      <c r="E133" s="160">
        <f>SUM(E134:E136)</f>
        <v>0</v>
      </c>
      <c r="F133" s="160">
        <f>SUM(F134:F136)</f>
        <v>1858</v>
      </c>
      <c r="G133" s="161">
        <f>SUM(G134:G136)</f>
        <v>0</v>
      </c>
      <c r="H133" s="83">
        <f t="shared" si="5"/>
        <v>3490</v>
      </c>
      <c r="I133" s="160">
        <f>SUM(I134:I136)</f>
        <v>1632</v>
      </c>
      <c r="J133" s="160">
        <f>SUM(J134:J136)</f>
        <v>0</v>
      </c>
      <c r="K133" s="160">
        <f>SUM(K134:K136)</f>
        <v>1858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3490</v>
      </c>
      <c r="D135" s="85">
        <v>1632</v>
      </c>
      <c r="E135" s="85"/>
      <c r="F135" s="85">
        <v>1858</v>
      </c>
      <c r="G135" s="157"/>
      <c r="H135" s="83">
        <f t="shared" si="5"/>
        <v>3490</v>
      </c>
      <c r="I135" s="85">
        <f>463+542+627</f>
        <v>1632</v>
      </c>
      <c r="J135" s="85"/>
      <c r="K135" s="85">
        <v>1858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170</v>
      </c>
      <c r="D138" s="160">
        <f>SUM(D139:D140)</f>
        <v>170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170</v>
      </c>
      <c r="I138" s="160">
        <f>SUM(I139:I140)</f>
        <v>170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170</v>
      </c>
      <c r="D139" s="85">
        <v>170</v>
      </c>
      <c r="E139" s="85"/>
      <c r="F139" s="85"/>
      <c r="G139" s="157"/>
      <c r="H139" s="83">
        <f t="shared" si="5"/>
        <v>170</v>
      </c>
      <c r="I139" s="85">
        <v>170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2698</v>
      </c>
      <c r="D141" s="152">
        <f>SUM(D142:D147)</f>
        <v>1843</v>
      </c>
      <c r="E141" s="152">
        <f>SUM(E142:E147)</f>
        <v>0</v>
      </c>
      <c r="F141" s="152">
        <f>SUM(F142:F147)</f>
        <v>855</v>
      </c>
      <c r="G141" s="153">
        <f>SUM(G142:G147)</f>
        <v>0</v>
      </c>
      <c r="H141" s="151">
        <f t="shared" si="5"/>
        <v>2698</v>
      </c>
      <c r="I141" s="152">
        <f>SUM(I142:I147)</f>
        <v>1843</v>
      </c>
      <c r="J141" s="152">
        <f>SUM(J142:J147)</f>
        <v>0</v>
      </c>
      <c r="K141" s="152">
        <f>SUM(K142:K147)</f>
        <v>855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385</v>
      </c>
      <c r="D142" s="79">
        <v>85</v>
      </c>
      <c r="E142" s="79"/>
      <c r="F142" s="79">
        <v>300</v>
      </c>
      <c r="G142" s="155"/>
      <c r="H142" s="77">
        <f t="shared" si="5"/>
        <v>385</v>
      </c>
      <c r="I142" s="79">
        <v>85</v>
      </c>
      <c r="J142" s="79"/>
      <c r="K142" s="79">
        <v>300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1530</v>
      </c>
      <c r="D143" s="85">
        <v>1125</v>
      </c>
      <c r="E143" s="85"/>
      <c r="F143" s="85">
        <v>405</v>
      </c>
      <c r="G143" s="157"/>
      <c r="H143" s="83">
        <f t="shared" si="5"/>
        <v>1530</v>
      </c>
      <c r="I143" s="85">
        <v>1125</v>
      </c>
      <c r="J143" s="85"/>
      <c r="K143" s="85">
        <v>405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188</v>
      </c>
      <c r="D144" s="85">
        <v>188</v>
      </c>
      <c r="E144" s="85"/>
      <c r="F144" s="85"/>
      <c r="G144" s="157"/>
      <c r="H144" s="83">
        <f t="shared" si="5"/>
        <v>188</v>
      </c>
      <c r="I144" s="85">
        <v>188</v>
      </c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595</v>
      </c>
      <c r="D146" s="85">
        <v>445</v>
      </c>
      <c r="E146" s="85"/>
      <c r="F146" s="85">
        <v>150</v>
      </c>
      <c r="G146" s="157"/>
      <c r="H146" s="83">
        <f t="shared" si="5"/>
        <v>595</v>
      </c>
      <c r="I146" s="85">
        <v>445</v>
      </c>
      <c r="J146" s="85"/>
      <c r="K146" s="85">
        <v>150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848</v>
      </c>
      <c r="D156" s="163">
        <v>848</v>
      </c>
      <c r="E156" s="163"/>
      <c r="F156" s="163"/>
      <c r="G156" s="164"/>
      <c r="H156" s="151">
        <f t="shared" si="5"/>
        <v>848</v>
      </c>
      <c r="I156" s="163">
        <v>848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105</v>
      </c>
      <c r="D160" s="163">
        <v>90</v>
      </c>
      <c r="E160" s="163"/>
      <c r="F160" s="163">
        <v>15</v>
      </c>
      <c r="G160" s="164"/>
      <c r="H160" s="151">
        <f t="shared" si="5"/>
        <v>75</v>
      </c>
      <c r="I160" s="163">
        <v>60</v>
      </c>
      <c r="J160" s="163"/>
      <c r="K160" s="163">
        <v>15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160</v>
      </c>
      <c r="D161" s="175">
        <v>160</v>
      </c>
      <c r="E161" s="175"/>
      <c r="F161" s="175"/>
      <c r="G161" s="176"/>
      <c r="H161" s="68">
        <f t="shared" si="5"/>
        <v>150</v>
      </c>
      <c r="I161" s="175">
        <v>150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78</v>
      </c>
      <c r="D162" s="74">
        <f>SUM(D163,D168)</f>
        <v>78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78</v>
      </c>
      <c r="I162" s="74">
        <f>SUM(I163,I168)</f>
        <v>78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78</v>
      </c>
      <c r="D163" s="169">
        <f>SUM(D164:D167)</f>
        <v>78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78</v>
      </c>
      <c r="I163" s="169">
        <f>SUM(I164:I167)</f>
        <v>78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78</v>
      </c>
      <c r="D167" s="85">
        <v>78</v>
      </c>
      <c r="E167" s="85"/>
      <c r="F167" s="85"/>
      <c r="G167" s="157"/>
      <c r="H167" s="83">
        <f t="shared" si="5"/>
        <v>78</v>
      </c>
      <c r="I167" s="85">
        <v>78</v>
      </c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19768</v>
      </c>
      <c r="D191" s="139">
        <f>SUM(D192,D231,D266,D279,D283)</f>
        <v>19768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18797</v>
      </c>
      <c r="I191" s="139">
        <f>SUM(I192,I231,I266,I279,I283)</f>
        <v>18797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19768</v>
      </c>
      <c r="D192" s="144">
        <f>D193+D201+D227</f>
        <v>19768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18797</v>
      </c>
      <c r="I192" s="144">
        <f>I193+I201+I227</f>
        <v>18797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1764</v>
      </c>
      <c r="D193" s="74">
        <f>D194+D195+D198+D199+D200</f>
        <v>1764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1764</v>
      </c>
      <c r="I193" s="74">
        <f>I194+I195+I198+I199+I200</f>
        <v>1764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1764</v>
      </c>
      <c r="D195" s="160">
        <f>D196+D197</f>
        <v>1764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1764</v>
      </c>
      <c r="I195" s="160">
        <f>I196+I197</f>
        <v>1764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1764</v>
      </c>
      <c r="D196" s="85">
        <v>1764</v>
      </c>
      <c r="E196" s="85"/>
      <c r="F196" s="85"/>
      <c r="G196" s="157"/>
      <c r="H196" s="83">
        <f t="shared" si="20"/>
        <v>1764</v>
      </c>
      <c r="I196" s="85">
        <v>1764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18004</v>
      </c>
      <c r="D201" s="74">
        <f>D202+D212+D213+D222+D223+D224+D226</f>
        <v>18004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17033</v>
      </c>
      <c r="I201" s="74">
        <f>I202+I212+I213+I222+I223+I224+I226</f>
        <v>17033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18004</v>
      </c>
      <c r="D213" s="160">
        <f>SUM(D214:D221)</f>
        <v>18004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17033</v>
      </c>
      <c r="I213" s="160">
        <f>SUM(I214:I221)</f>
        <v>17033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7954</v>
      </c>
      <c r="D216" s="85">
        <v>7954</v>
      </c>
      <c r="E216" s="85"/>
      <c r="F216" s="85"/>
      <c r="G216" s="157"/>
      <c r="H216" s="83">
        <f t="shared" si="20"/>
        <v>7954</v>
      </c>
      <c r="I216" s="85">
        <f>2373+5581</f>
        <v>7954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8460</v>
      </c>
      <c r="D220" s="85">
        <v>8460</v>
      </c>
      <c r="E220" s="85"/>
      <c r="F220" s="85"/>
      <c r="G220" s="157"/>
      <c r="H220" s="83">
        <f t="shared" si="20"/>
        <v>8460</v>
      </c>
      <c r="I220" s="85">
        <v>8460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1590</v>
      </c>
      <c r="D221" s="85">
        <v>1590</v>
      </c>
      <c r="E221" s="85"/>
      <c r="F221" s="85"/>
      <c r="G221" s="157"/>
      <c r="H221" s="83">
        <f t="shared" si="20"/>
        <v>619</v>
      </c>
      <c r="I221" s="85">
        <v>619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226452</v>
      </c>
      <c r="D298" s="260">
        <f>SUM(D295,D283,D279,D266,D231,D192,D184,D170,D73,D52)</f>
        <v>219271</v>
      </c>
      <c r="E298" s="260">
        <f t="shared" ref="E298:G298" si="61">SUM(E295,E283,E279,E266,E231,E192,E184,E170,E73,E52)</f>
        <v>0</v>
      </c>
      <c r="F298" s="260">
        <f t="shared" si="61"/>
        <v>7181</v>
      </c>
      <c r="G298" s="261">
        <f t="shared" si="61"/>
        <v>0</v>
      </c>
      <c r="H298" s="262">
        <f>SUM(H295,H283,H279,H266,H231,H192,H184,H170,H73,H52)</f>
        <v>553590</v>
      </c>
      <c r="I298" s="260">
        <f>SUM(I295,I283,I279,I266,I231,I192,I184,I170,I73,I52)</f>
        <v>219084</v>
      </c>
      <c r="J298" s="260">
        <f t="shared" ref="J298:L298" si="62">SUM(J295,J283,J279,J266,J231,J192,J184,J170,J73,J52)</f>
        <v>327325</v>
      </c>
      <c r="K298" s="260">
        <f t="shared" si="62"/>
        <v>7181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-1393</v>
      </c>
      <c r="D300" s="266">
        <f>SUM(D25,D26,D42)-D50</f>
        <v>0</v>
      </c>
      <c r="E300" s="266">
        <f>SUM(E25,E26,E42)-E50</f>
        <v>0</v>
      </c>
      <c r="F300" s="266">
        <f>F27-F50</f>
        <v>-1393</v>
      </c>
      <c r="G300" s="267">
        <f>G44-G50</f>
        <v>0</v>
      </c>
      <c r="H300" s="265">
        <f>SUM(I300:L300)</f>
        <v>-1393</v>
      </c>
      <c r="I300" s="266">
        <f>SUM(I25,I26,I42)-I50</f>
        <v>0</v>
      </c>
      <c r="J300" s="266">
        <f>SUM(J25,J26,J42)-J50</f>
        <v>0</v>
      </c>
      <c r="K300" s="266">
        <f>K27-K50</f>
        <v>-1393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1393</v>
      </c>
      <c r="D302" s="266">
        <f t="shared" si="63"/>
        <v>0</v>
      </c>
      <c r="E302" s="266">
        <f t="shared" si="63"/>
        <v>0</v>
      </c>
      <c r="F302" s="266">
        <f t="shared" si="63"/>
        <v>1393</v>
      </c>
      <c r="G302" s="267">
        <f t="shared" si="63"/>
        <v>0</v>
      </c>
      <c r="H302" s="270">
        <f t="shared" si="63"/>
        <v>1393</v>
      </c>
      <c r="I302" s="266">
        <f t="shared" si="63"/>
        <v>0</v>
      </c>
      <c r="J302" s="266">
        <f t="shared" si="63"/>
        <v>0</v>
      </c>
      <c r="K302" s="266">
        <f t="shared" si="63"/>
        <v>1393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1393</v>
      </c>
      <c r="D303" s="266">
        <f t="shared" si="64"/>
        <v>0</v>
      </c>
      <c r="E303" s="266">
        <f t="shared" si="64"/>
        <v>0</v>
      </c>
      <c r="F303" s="266">
        <f t="shared" si="64"/>
        <v>1393</v>
      </c>
      <c r="G303" s="273">
        <f t="shared" si="64"/>
        <v>0</v>
      </c>
      <c r="H303" s="270">
        <f t="shared" si="64"/>
        <v>1393</v>
      </c>
      <c r="I303" s="266">
        <f t="shared" si="64"/>
        <v>0</v>
      </c>
      <c r="J303" s="266">
        <f t="shared" si="64"/>
        <v>0</v>
      </c>
      <c r="K303" s="266">
        <f t="shared" si="64"/>
        <v>1393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09.5.1.&amp;"Arial,Regular"&amp;10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372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373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374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375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376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377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378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388855</v>
      </c>
      <c r="D21" s="40">
        <f>SUM(D22,D25,D26,D42)</f>
        <v>382981</v>
      </c>
      <c r="E21" s="40">
        <f>SUM(E22,E25)</f>
        <v>0</v>
      </c>
      <c r="F21" s="40">
        <f>SUM(F22,F27)</f>
        <v>5874</v>
      </c>
      <c r="G21" s="41">
        <f>SUM(G22,G44)</f>
        <v>0</v>
      </c>
      <c r="H21" s="39">
        <f t="shared" ref="H21:H46" si="1">SUM(I21:L21)</f>
        <v>825703</v>
      </c>
      <c r="I21" s="40">
        <f>SUM(I22,I25,I26,I42)</f>
        <v>381000</v>
      </c>
      <c r="J21" s="40">
        <f>SUM(J22,J25)</f>
        <v>436829</v>
      </c>
      <c r="K21" s="40">
        <f>SUM(K22,K27)</f>
        <v>7874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1874</v>
      </c>
      <c r="D22" s="46">
        <f>SUM(D23:D24)</f>
        <v>0</v>
      </c>
      <c r="E22" s="46">
        <f>SUM(E23:E24)</f>
        <v>0</v>
      </c>
      <c r="F22" s="46">
        <f>SUM(F23:F24)</f>
        <v>1874</v>
      </c>
      <c r="G22" s="47">
        <f>SUM(G23:G24)</f>
        <v>0</v>
      </c>
      <c r="H22" s="45">
        <f t="shared" si="1"/>
        <v>1874</v>
      </c>
      <c r="I22" s="46">
        <f>SUM(I23:I24)</f>
        <v>0</v>
      </c>
      <c r="J22" s="46">
        <f>SUM(J23:J24)</f>
        <v>0</v>
      </c>
      <c r="K22" s="46">
        <f>SUM(K23:K24)</f>
        <v>1874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1874</v>
      </c>
      <c r="D24" s="58"/>
      <c r="E24" s="58"/>
      <c r="F24" s="58">
        <v>1874</v>
      </c>
      <c r="G24" s="59"/>
      <c r="H24" s="57">
        <f t="shared" si="1"/>
        <v>1874</v>
      </c>
      <c r="I24" s="58"/>
      <c r="J24" s="58"/>
      <c r="K24" s="58">
        <v>1874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382981</v>
      </c>
      <c r="D25" s="63">
        <v>382981</v>
      </c>
      <c r="E25" s="63"/>
      <c r="F25" s="64" t="s">
        <v>31</v>
      </c>
      <c r="G25" s="65" t="s">
        <v>31</v>
      </c>
      <c r="H25" s="62">
        <f t="shared" si="1"/>
        <v>817829</v>
      </c>
      <c r="I25" s="63">
        <v>381000</v>
      </c>
      <c r="J25" s="63">
        <v>436829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4000</v>
      </c>
      <c r="D27" s="70" t="s">
        <v>31</v>
      </c>
      <c r="E27" s="70" t="s">
        <v>31</v>
      </c>
      <c r="F27" s="74">
        <f>SUM(F28,F32,F34,F37)</f>
        <v>4000</v>
      </c>
      <c r="G27" s="71" t="s">
        <v>31</v>
      </c>
      <c r="H27" s="68">
        <f t="shared" si="1"/>
        <v>6000</v>
      </c>
      <c r="I27" s="70" t="s">
        <v>31</v>
      </c>
      <c r="J27" s="70" t="s">
        <v>31</v>
      </c>
      <c r="K27" s="74">
        <f>SUM(K28,K32,K34,K37)</f>
        <v>6000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4000</v>
      </c>
      <c r="D34" s="70" t="s">
        <v>31</v>
      </c>
      <c r="E34" s="70" t="s">
        <v>31</v>
      </c>
      <c r="F34" s="74">
        <f>SUM(F35:F36)</f>
        <v>4000</v>
      </c>
      <c r="G34" s="71" t="s">
        <v>31</v>
      </c>
      <c r="H34" s="68">
        <f t="shared" si="1"/>
        <v>4000</v>
      </c>
      <c r="I34" s="70" t="s">
        <v>31</v>
      </c>
      <c r="J34" s="70" t="s">
        <v>31</v>
      </c>
      <c r="K34" s="74">
        <f>SUM(K35:K36)</f>
        <v>4000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4000</v>
      </c>
      <c r="D35" s="78" t="s">
        <v>31</v>
      </c>
      <c r="E35" s="78" t="s">
        <v>31</v>
      </c>
      <c r="F35" s="79">
        <v>4000</v>
      </c>
      <c r="G35" s="80" t="s">
        <v>31</v>
      </c>
      <c r="H35" s="77">
        <f t="shared" si="1"/>
        <v>4000</v>
      </c>
      <c r="I35" s="78" t="s">
        <v>31</v>
      </c>
      <c r="J35" s="78" t="s">
        <v>31</v>
      </c>
      <c r="K35" s="79">
        <v>4000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2000</v>
      </c>
      <c r="I37" s="70" t="s">
        <v>31</v>
      </c>
      <c r="J37" s="70" t="s">
        <v>31</v>
      </c>
      <c r="K37" s="74">
        <f>SUM(K38:K41)</f>
        <v>2000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2000</v>
      </c>
      <c r="I41" s="84" t="s">
        <v>31</v>
      </c>
      <c r="J41" s="84" t="s">
        <v>31</v>
      </c>
      <c r="K41" s="85">
        <v>2000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386790</v>
      </c>
      <c r="D49" s="128">
        <f>SUM(D50,D295)</f>
        <v>382981</v>
      </c>
      <c r="E49" s="128">
        <f>SUM(E50,E295)</f>
        <v>0</v>
      </c>
      <c r="F49" s="128">
        <f>SUM(F50,F295)</f>
        <v>3809</v>
      </c>
      <c r="G49" s="129">
        <f>SUM(G50,G295)</f>
        <v>0</v>
      </c>
      <c r="H49" s="127">
        <f t="shared" ref="H49:H111" si="3">SUM(I49:L49)</f>
        <v>825703</v>
      </c>
      <c r="I49" s="128">
        <f>SUM(I50,I295)</f>
        <v>381000</v>
      </c>
      <c r="J49" s="128">
        <f>SUM(J50,J295)</f>
        <v>436829</v>
      </c>
      <c r="K49" s="128">
        <f>SUM(K50,K295)</f>
        <v>7874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386790</v>
      </c>
      <c r="D50" s="134">
        <f>SUM(D51,D191)</f>
        <v>382981</v>
      </c>
      <c r="E50" s="134">
        <f>SUM(E51,E191)</f>
        <v>0</v>
      </c>
      <c r="F50" s="134">
        <f>SUM(F51,F191)</f>
        <v>3809</v>
      </c>
      <c r="G50" s="135">
        <f>SUM(G51,G191)</f>
        <v>0</v>
      </c>
      <c r="H50" s="133">
        <f t="shared" si="3"/>
        <v>823698</v>
      </c>
      <c r="I50" s="134">
        <f>SUM(I51,I191)</f>
        <v>381000</v>
      </c>
      <c r="J50" s="134">
        <f>SUM(J51,J191)</f>
        <v>436829</v>
      </c>
      <c r="K50" s="134">
        <f>SUM(K51,K191)</f>
        <v>5869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376460</v>
      </c>
      <c r="D51" s="139">
        <f>SUM(D52,D73,D170,D184)</f>
        <v>372651</v>
      </c>
      <c r="E51" s="139">
        <f>SUM(E52,E73,E170,E184)</f>
        <v>0</v>
      </c>
      <c r="F51" s="139">
        <f>SUM(F52,F73,F170,F184)</f>
        <v>3809</v>
      </c>
      <c r="G51" s="140">
        <f>SUM(G52,G73,G170,G184)</f>
        <v>0</v>
      </c>
      <c r="H51" s="138">
        <f t="shared" si="3"/>
        <v>803144</v>
      </c>
      <c r="I51" s="139">
        <f>SUM(I52,I73,I170,I184)</f>
        <v>360446</v>
      </c>
      <c r="J51" s="139">
        <f>SUM(J52,J73,J170,J184)</f>
        <v>436829</v>
      </c>
      <c r="K51" s="139">
        <f>SUM(K52,K73,K170,K184)</f>
        <v>5869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214844</v>
      </c>
      <c r="D52" s="144">
        <f>SUM(D53,D66)</f>
        <v>214844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650923</v>
      </c>
      <c r="I52" s="144">
        <f>SUM(I53,I66)</f>
        <v>214094</v>
      </c>
      <c r="J52" s="144">
        <f>SUM(J53,J66)</f>
        <v>436829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151803</v>
      </c>
      <c r="D53" s="74">
        <f>SUM(D54,D57,D65)</f>
        <v>151803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501280</v>
      </c>
      <c r="I53" s="74">
        <f>SUM(I54,I57,I65)</f>
        <v>151053</v>
      </c>
      <c r="J53" s="74">
        <f>SUM(J54,J57,J65)</f>
        <v>350227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142197</v>
      </c>
      <c r="D54" s="152">
        <f>SUM(D55:D56)</f>
        <v>142197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489572</v>
      </c>
      <c r="I54" s="152">
        <f>SUM(I55:I56)</f>
        <v>142197</v>
      </c>
      <c r="J54" s="152">
        <f>SUM(J55:J56)</f>
        <v>347375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142197</v>
      </c>
      <c r="D56" s="85">
        <v>142197</v>
      </c>
      <c r="E56" s="85"/>
      <c r="F56" s="85"/>
      <c r="G56" s="157"/>
      <c r="H56" s="83">
        <f t="shared" si="3"/>
        <v>489572</v>
      </c>
      <c r="I56" s="85">
        <v>142197</v>
      </c>
      <c r="J56" s="85">
        <v>347375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9606</v>
      </c>
      <c r="D57" s="160">
        <f>SUM(D58:D64)</f>
        <v>9606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11708</v>
      </c>
      <c r="I57" s="160">
        <f>SUM(I58:I64)</f>
        <v>8856</v>
      </c>
      <c r="J57" s="160">
        <f>SUM(J58:J64)</f>
        <v>2852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4730</v>
      </c>
      <c r="D58" s="85">
        <v>4730</v>
      </c>
      <c r="E58" s="85"/>
      <c r="F58" s="85"/>
      <c r="G58" s="157"/>
      <c r="H58" s="83">
        <f t="shared" si="3"/>
        <v>4730</v>
      </c>
      <c r="I58" s="85">
        <v>4730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1244</v>
      </c>
      <c r="D59" s="85">
        <v>1244</v>
      </c>
      <c r="E59" s="85"/>
      <c r="F59" s="85"/>
      <c r="G59" s="157"/>
      <c r="H59" s="83">
        <f t="shared" si="3"/>
        <v>1244</v>
      </c>
      <c r="I59" s="85">
        <v>1244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2000</v>
      </c>
      <c r="I60" s="85"/>
      <c r="J60" s="85">
        <v>2000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750</v>
      </c>
      <c r="D61" s="85">
        <v>750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2882</v>
      </c>
      <c r="D62" s="85">
        <v>2882</v>
      </c>
      <c r="E62" s="85"/>
      <c r="F62" s="85"/>
      <c r="G62" s="157"/>
      <c r="H62" s="83">
        <f t="shared" si="3"/>
        <v>2882</v>
      </c>
      <c r="I62" s="85">
        <v>2882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852</v>
      </c>
      <c r="I64" s="85"/>
      <c r="J64" s="85">
        <v>852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63041</v>
      </c>
      <c r="D66" s="74">
        <f>SUM(D67:D68)</f>
        <v>63041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149643</v>
      </c>
      <c r="I66" s="74">
        <f>SUM(I67:I68)</f>
        <v>63041</v>
      </c>
      <c r="J66" s="74">
        <f>SUM(J67:J68)</f>
        <v>86602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38796</v>
      </c>
      <c r="D67" s="79">
        <v>38796</v>
      </c>
      <c r="E67" s="79"/>
      <c r="F67" s="79"/>
      <c r="G67" s="155"/>
      <c r="H67" s="77">
        <f t="shared" si="3"/>
        <v>123598</v>
      </c>
      <c r="I67" s="79">
        <v>38796</v>
      </c>
      <c r="J67" s="79">
        <v>84802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24245</v>
      </c>
      <c r="D68" s="160">
        <f>SUM(D69:D72)</f>
        <v>24245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26045</v>
      </c>
      <c r="I68" s="160">
        <f>SUM(I69:I72)</f>
        <v>24245</v>
      </c>
      <c r="J68" s="160">
        <f>SUM(J69:J72)</f>
        <v>1800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9995</v>
      </c>
      <c r="D69" s="85">
        <v>9995</v>
      </c>
      <c r="E69" s="85"/>
      <c r="F69" s="85"/>
      <c r="G69" s="157"/>
      <c r="H69" s="83">
        <f t="shared" si="3"/>
        <v>11795</v>
      </c>
      <c r="I69" s="85">
        <v>9995</v>
      </c>
      <c r="J69" s="85">
        <v>1800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14250</v>
      </c>
      <c r="D71" s="85">
        <v>14250</v>
      </c>
      <c r="E71" s="85"/>
      <c r="F71" s="85"/>
      <c r="G71" s="157"/>
      <c r="H71" s="83">
        <f t="shared" si="3"/>
        <v>14250</v>
      </c>
      <c r="I71" s="85">
        <v>14250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161616</v>
      </c>
      <c r="D73" s="144">
        <f>SUM(D74,D81,D128,D161,D162,D169)</f>
        <v>157807</v>
      </c>
      <c r="E73" s="144">
        <f>SUM(E74,E81,E128,E161,E162,E169)</f>
        <v>0</v>
      </c>
      <c r="F73" s="144">
        <f>SUM(F74,F81,F128,F161,F162,F169)</f>
        <v>3809</v>
      </c>
      <c r="G73" s="145">
        <f>SUM(G74,G81,G128,G161,G162,G169)</f>
        <v>0</v>
      </c>
      <c r="H73" s="143">
        <f t="shared" si="3"/>
        <v>152221</v>
      </c>
      <c r="I73" s="144">
        <f>SUM(I74,I81,I128,I161,I162,I169)</f>
        <v>146352</v>
      </c>
      <c r="J73" s="144">
        <f>SUM(J74,J81,J128,J161,J162,J169)</f>
        <v>0</v>
      </c>
      <c r="K73" s="144">
        <f>SUM(K74,K81,K128,K161,K162,K169)</f>
        <v>5869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141174</v>
      </c>
      <c r="D81" s="74">
        <f>SUM(D82,D87,D93,D101,D110,D114,D120,D126)</f>
        <v>137585</v>
      </c>
      <c r="E81" s="74">
        <f>SUM(E82,E87,E93,E101,E110,E114,E120,E126)</f>
        <v>0</v>
      </c>
      <c r="F81" s="74">
        <f>SUM(F82,F87,F93,F101,F110,F114,F120,F126)</f>
        <v>3589</v>
      </c>
      <c r="G81" s="166">
        <f>SUM(G82,G87,G93,G101,G110,G114,G120,G126)</f>
        <v>0</v>
      </c>
      <c r="H81" s="68">
        <f t="shared" si="3"/>
        <v>133069</v>
      </c>
      <c r="I81" s="74">
        <f>SUM(I82,I87,I93,I101,I110,I114,I120,I126)</f>
        <v>129420</v>
      </c>
      <c r="J81" s="74">
        <f>SUM(J82,J87,J93,J101,J110,J114,J120,J126)</f>
        <v>0</v>
      </c>
      <c r="K81" s="74">
        <f>SUM(K82,K87,K93,K101,K110,K114,K120,K126)</f>
        <v>3649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2021</v>
      </c>
      <c r="D82" s="152">
        <f>SUM(D83:D86)</f>
        <v>2001</v>
      </c>
      <c r="E82" s="152">
        <f>SUM(E83:E86)</f>
        <v>0</v>
      </c>
      <c r="F82" s="152">
        <f>SUM(F83:F86)</f>
        <v>20</v>
      </c>
      <c r="G82" s="152">
        <f>SUM(G83:G86)</f>
        <v>0</v>
      </c>
      <c r="H82" s="151">
        <f t="shared" si="3"/>
        <v>2021</v>
      </c>
      <c r="I82" s="152">
        <f>SUM(I83:I86)</f>
        <v>2001</v>
      </c>
      <c r="J82" s="152">
        <f>SUM(J83:J86)</f>
        <v>0</v>
      </c>
      <c r="K82" s="152">
        <f>SUM(K83:K86)</f>
        <v>20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1480</v>
      </c>
      <c r="D84" s="85">
        <v>1480</v>
      </c>
      <c r="E84" s="85"/>
      <c r="F84" s="85"/>
      <c r="G84" s="157"/>
      <c r="H84" s="83">
        <f t="shared" si="3"/>
        <v>1480</v>
      </c>
      <c r="I84" s="85">
        <v>1480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228</v>
      </c>
      <c r="D85" s="85">
        <v>228</v>
      </c>
      <c r="E85" s="85"/>
      <c r="F85" s="85"/>
      <c r="G85" s="157"/>
      <c r="H85" s="83">
        <f t="shared" si="3"/>
        <v>228</v>
      </c>
      <c r="I85" s="85">
        <v>228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313</v>
      </c>
      <c r="D86" s="85">
        <v>293</v>
      </c>
      <c r="E86" s="85"/>
      <c r="F86" s="85">
        <v>20</v>
      </c>
      <c r="G86" s="157"/>
      <c r="H86" s="83">
        <f t="shared" si="3"/>
        <v>313</v>
      </c>
      <c r="I86" s="85">
        <v>293</v>
      </c>
      <c r="J86" s="85"/>
      <c r="K86" s="85">
        <v>20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123459</v>
      </c>
      <c r="D87" s="160">
        <f>SUM(D88:D92)</f>
        <v>120895</v>
      </c>
      <c r="E87" s="160">
        <f>SUM(E88:E92)</f>
        <v>0</v>
      </c>
      <c r="F87" s="160">
        <f>SUM(F88:F92)</f>
        <v>2564</v>
      </c>
      <c r="G87" s="161">
        <f>SUM(G88:G92)</f>
        <v>0</v>
      </c>
      <c r="H87" s="83">
        <f t="shared" si="3"/>
        <v>106594</v>
      </c>
      <c r="I87" s="160">
        <f>SUM(I88:I92)</f>
        <v>104030</v>
      </c>
      <c r="J87" s="160">
        <f>SUM(J88:J92)</f>
        <v>0</v>
      </c>
      <c r="K87" s="160">
        <f>SUM(K88:K92)</f>
        <v>2564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99993</v>
      </c>
      <c r="D88" s="85">
        <v>97993</v>
      </c>
      <c r="E88" s="85"/>
      <c r="F88" s="85">
        <v>2000</v>
      </c>
      <c r="G88" s="157"/>
      <c r="H88" s="83">
        <f t="shared" si="3"/>
        <v>84075</v>
      </c>
      <c r="I88" s="85">
        <v>82075</v>
      </c>
      <c r="J88" s="85"/>
      <c r="K88" s="85">
        <v>2000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6763</v>
      </c>
      <c r="D89" s="85">
        <v>6462</v>
      </c>
      <c r="E89" s="85"/>
      <c r="F89" s="85">
        <v>301</v>
      </c>
      <c r="G89" s="157"/>
      <c r="H89" s="83">
        <f t="shared" si="3"/>
        <v>6831</v>
      </c>
      <c r="I89" s="85">
        <v>6530</v>
      </c>
      <c r="J89" s="85"/>
      <c r="K89" s="85">
        <v>301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15414</v>
      </c>
      <c r="D90" s="85">
        <v>15151</v>
      </c>
      <c r="E90" s="85"/>
      <c r="F90" s="85">
        <v>263</v>
      </c>
      <c r="G90" s="157"/>
      <c r="H90" s="83">
        <f t="shared" si="3"/>
        <v>14399</v>
      </c>
      <c r="I90" s="85">
        <v>14136</v>
      </c>
      <c r="J90" s="85"/>
      <c r="K90" s="85">
        <v>263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1289</v>
      </c>
      <c r="D91" s="85">
        <v>1289</v>
      </c>
      <c r="E91" s="85"/>
      <c r="F91" s="85"/>
      <c r="G91" s="157"/>
      <c r="H91" s="83">
        <f t="shared" si="3"/>
        <v>1289</v>
      </c>
      <c r="I91" s="85">
        <v>1289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3306</v>
      </c>
      <c r="D93" s="160">
        <f>SUM(D94:D100)</f>
        <v>3306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2928</v>
      </c>
      <c r="I93" s="160">
        <f>SUM(I94:I100)</f>
        <v>2868</v>
      </c>
      <c r="J93" s="160">
        <f>SUM(J94:J100)</f>
        <v>0</v>
      </c>
      <c r="K93" s="160">
        <f>SUM(K94:K100)</f>
        <v>60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1098</v>
      </c>
      <c r="D95" s="85">
        <v>1098</v>
      </c>
      <c r="E95" s="85"/>
      <c r="F95" s="85"/>
      <c r="G95" s="157"/>
      <c r="H95" s="83">
        <f t="shared" si="3"/>
        <v>1098</v>
      </c>
      <c r="I95" s="85">
        <v>1098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528</v>
      </c>
      <c r="D97" s="85">
        <v>528</v>
      </c>
      <c r="E97" s="85"/>
      <c r="F97" s="85"/>
      <c r="G97" s="157"/>
      <c r="H97" s="83">
        <f t="shared" si="3"/>
        <v>810</v>
      </c>
      <c r="I97" s="85">
        <v>810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60</v>
      </c>
      <c r="I98" s="85"/>
      <c r="J98" s="85"/>
      <c r="K98" s="85">
        <v>60</v>
      </c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1680</v>
      </c>
      <c r="D100" s="85">
        <v>1680</v>
      </c>
      <c r="E100" s="85"/>
      <c r="F100" s="85"/>
      <c r="G100" s="157"/>
      <c r="H100" s="83">
        <f t="shared" si="3"/>
        <v>960</v>
      </c>
      <c r="I100" s="85">
        <v>960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3311</v>
      </c>
      <c r="D101" s="160">
        <f>SUM(D102:D109)</f>
        <v>3121</v>
      </c>
      <c r="E101" s="160">
        <f>SUM(E102:E109)</f>
        <v>0</v>
      </c>
      <c r="F101" s="160">
        <f>SUM(F102:F109)</f>
        <v>190</v>
      </c>
      <c r="G101" s="161">
        <f>SUM(G102:G109)</f>
        <v>0</v>
      </c>
      <c r="H101" s="83">
        <f t="shared" si="3"/>
        <v>3311</v>
      </c>
      <c r="I101" s="160">
        <f>SUM(I102:I109)</f>
        <v>3121</v>
      </c>
      <c r="J101" s="160">
        <f>SUM(J102:J109)</f>
        <v>0</v>
      </c>
      <c r="K101" s="160">
        <f>SUM(K102:K109)</f>
        <v>190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640</v>
      </c>
      <c r="D104" s="85">
        <v>570</v>
      </c>
      <c r="E104" s="85"/>
      <c r="F104" s="85">
        <v>70</v>
      </c>
      <c r="G104" s="157"/>
      <c r="H104" s="83">
        <f t="shared" si="3"/>
        <v>640</v>
      </c>
      <c r="I104" s="85">
        <v>570</v>
      </c>
      <c r="J104" s="85"/>
      <c r="K104" s="85">
        <v>70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2671</v>
      </c>
      <c r="D105" s="85">
        <v>2551</v>
      </c>
      <c r="E105" s="85"/>
      <c r="F105" s="85">
        <v>120</v>
      </c>
      <c r="G105" s="157"/>
      <c r="H105" s="83">
        <f t="shared" si="3"/>
        <v>2671</v>
      </c>
      <c r="I105" s="85">
        <v>2551</v>
      </c>
      <c r="J105" s="85"/>
      <c r="K105" s="85">
        <v>120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9027</v>
      </c>
      <c r="D114" s="160">
        <f>SUM(D115:D119)</f>
        <v>8212</v>
      </c>
      <c r="E114" s="160">
        <f>SUM(E115:E119)</f>
        <v>0</v>
      </c>
      <c r="F114" s="160">
        <f>SUM(F115:F119)</f>
        <v>815</v>
      </c>
      <c r="G114" s="161">
        <f>SUM(G115:G119)</f>
        <v>0</v>
      </c>
      <c r="H114" s="83">
        <f t="shared" ref="H114:H185" si="5">SUM(I114:L114)</f>
        <v>8915</v>
      </c>
      <c r="I114" s="160">
        <f>SUM(I115:I119)</f>
        <v>8100</v>
      </c>
      <c r="J114" s="160">
        <f>SUM(J115:J119)</f>
        <v>0</v>
      </c>
      <c r="K114" s="160">
        <f>SUM(K115:K119)</f>
        <v>815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10</v>
      </c>
      <c r="D116" s="85">
        <v>10</v>
      </c>
      <c r="E116" s="85"/>
      <c r="F116" s="85"/>
      <c r="G116" s="157"/>
      <c r="H116" s="83">
        <f t="shared" si="5"/>
        <v>10</v>
      </c>
      <c r="I116" s="85">
        <v>10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6938</v>
      </c>
      <c r="D117" s="85">
        <v>6938</v>
      </c>
      <c r="E117" s="85"/>
      <c r="F117" s="85"/>
      <c r="G117" s="157"/>
      <c r="H117" s="83">
        <f t="shared" si="5"/>
        <v>6826</v>
      </c>
      <c r="I117" s="85">
        <v>6826</v>
      </c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2079</v>
      </c>
      <c r="D118" s="85">
        <v>1264</v>
      </c>
      <c r="E118" s="85"/>
      <c r="F118" s="85">
        <v>815</v>
      </c>
      <c r="G118" s="157"/>
      <c r="H118" s="83">
        <f t="shared" si="5"/>
        <v>2079</v>
      </c>
      <c r="I118" s="85">
        <v>1264</v>
      </c>
      <c r="J118" s="85"/>
      <c r="K118" s="85">
        <v>815</v>
      </c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50</v>
      </c>
      <c r="D120" s="160">
        <f>SUM(D121:D125)</f>
        <v>50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9300</v>
      </c>
      <c r="I120" s="160">
        <f>SUM(I121:I125)</f>
        <v>9300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9250</v>
      </c>
      <c r="I122" s="85">
        <f>4625+4625</f>
        <v>9250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50</v>
      </c>
      <c r="D125" s="85">
        <v>50</v>
      </c>
      <c r="E125" s="85"/>
      <c r="F125" s="85"/>
      <c r="G125" s="157"/>
      <c r="H125" s="83">
        <f t="shared" si="5"/>
        <v>50</v>
      </c>
      <c r="I125" s="85">
        <v>50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20262</v>
      </c>
      <c r="D128" s="74">
        <f>SUM(D129,D133,D137,D138,D141,D148,D156,D157,D160)</f>
        <v>20042</v>
      </c>
      <c r="E128" s="74">
        <f>SUM(E129,E133,E137,E138,E141,E148,E156,E157,E160)</f>
        <v>0</v>
      </c>
      <c r="F128" s="74">
        <f>SUM(F129,F133,F137,F138,F141,F148,F156,F157,F160)</f>
        <v>220</v>
      </c>
      <c r="G128" s="166">
        <f>SUM(G129,G133,G137,G138,G141,G148,G156,G157,G160)</f>
        <v>0</v>
      </c>
      <c r="H128" s="68">
        <f t="shared" si="5"/>
        <v>18972</v>
      </c>
      <c r="I128" s="74">
        <f>SUM(I129,I133,I137,I138,I141,I148,I156,I157,I160)</f>
        <v>16752</v>
      </c>
      <c r="J128" s="74">
        <f>SUM(J129,J133,J137,J138,J141,J148,J156,J157,J160)</f>
        <v>0</v>
      </c>
      <c r="K128" s="74">
        <f>SUM(K129,K133,K137,K138,K141,K148,K156,K157,K160)</f>
        <v>2220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10478</v>
      </c>
      <c r="D129" s="169">
        <f>SUM(D130:D132)</f>
        <v>10478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12188</v>
      </c>
      <c r="I129" s="169">
        <f>SUM(I130:I132)</f>
        <v>12188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2478</v>
      </c>
      <c r="D130" s="85">
        <v>2478</v>
      </c>
      <c r="E130" s="85"/>
      <c r="F130" s="85"/>
      <c r="G130" s="157"/>
      <c r="H130" s="83">
        <f t="shared" si="5"/>
        <v>2478</v>
      </c>
      <c r="I130" s="85">
        <v>2478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8000</v>
      </c>
      <c r="D131" s="85">
        <v>8000</v>
      </c>
      <c r="E131" s="85"/>
      <c r="F131" s="85"/>
      <c r="G131" s="157"/>
      <c r="H131" s="83">
        <f t="shared" si="5"/>
        <v>9710</v>
      </c>
      <c r="I131" s="85">
        <f>8000+1710</f>
        <v>9710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325</v>
      </c>
      <c r="D133" s="160">
        <f>SUM(D134:D136)</f>
        <v>205</v>
      </c>
      <c r="E133" s="160">
        <f>SUM(E134:E136)</f>
        <v>0</v>
      </c>
      <c r="F133" s="160">
        <f>SUM(F134:F136)</f>
        <v>120</v>
      </c>
      <c r="G133" s="161">
        <f>SUM(G134:G136)</f>
        <v>0</v>
      </c>
      <c r="H133" s="83">
        <f t="shared" si="5"/>
        <v>2325</v>
      </c>
      <c r="I133" s="160">
        <f>SUM(I134:I136)</f>
        <v>205</v>
      </c>
      <c r="J133" s="160">
        <f>SUM(J134:J136)</f>
        <v>0</v>
      </c>
      <c r="K133" s="160">
        <f>SUM(K134:K136)</f>
        <v>2120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325</v>
      </c>
      <c r="D135" s="85">
        <v>205</v>
      </c>
      <c r="E135" s="85"/>
      <c r="F135" s="85">
        <v>120</v>
      </c>
      <c r="G135" s="157"/>
      <c r="H135" s="83">
        <f t="shared" si="5"/>
        <v>2325</v>
      </c>
      <c r="I135" s="85">
        <v>205</v>
      </c>
      <c r="J135" s="85"/>
      <c r="K135" s="85">
        <f>120+2000</f>
        <v>2120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153</v>
      </c>
      <c r="D138" s="160">
        <f>SUM(D139:D140)</f>
        <v>153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153</v>
      </c>
      <c r="I138" s="160">
        <f>SUM(I139:I140)</f>
        <v>153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153</v>
      </c>
      <c r="D139" s="85">
        <v>153</v>
      </c>
      <c r="E139" s="85"/>
      <c r="F139" s="85"/>
      <c r="G139" s="157"/>
      <c r="H139" s="83">
        <f t="shared" si="5"/>
        <v>153</v>
      </c>
      <c r="I139" s="85">
        <v>153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8646</v>
      </c>
      <c r="D141" s="152">
        <f>SUM(D142:D147)</f>
        <v>8546</v>
      </c>
      <c r="E141" s="152">
        <f>SUM(E142:E147)</f>
        <v>0</v>
      </c>
      <c r="F141" s="152">
        <f>SUM(F142:F147)</f>
        <v>100</v>
      </c>
      <c r="G141" s="153">
        <f>SUM(G142:G147)</f>
        <v>0</v>
      </c>
      <c r="H141" s="151">
        <f t="shared" si="5"/>
        <v>3646</v>
      </c>
      <c r="I141" s="152">
        <f>SUM(I142:I147)</f>
        <v>3546</v>
      </c>
      <c r="J141" s="152">
        <f>SUM(J142:J147)</f>
        <v>0</v>
      </c>
      <c r="K141" s="152">
        <f>SUM(K142:K147)</f>
        <v>100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5700</v>
      </c>
      <c r="D142" s="79">
        <v>5700</v>
      </c>
      <c r="E142" s="79"/>
      <c r="F142" s="79"/>
      <c r="G142" s="155"/>
      <c r="H142" s="77">
        <f t="shared" si="5"/>
        <v>700</v>
      </c>
      <c r="I142" s="79">
        <v>700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1000</v>
      </c>
      <c r="D143" s="85">
        <v>900</v>
      </c>
      <c r="E143" s="85"/>
      <c r="F143" s="85">
        <v>100</v>
      </c>
      <c r="G143" s="157"/>
      <c r="H143" s="83">
        <f t="shared" si="5"/>
        <v>1000</v>
      </c>
      <c r="I143" s="85">
        <v>900</v>
      </c>
      <c r="J143" s="85"/>
      <c r="K143" s="85">
        <v>100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600</v>
      </c>
      <c r="D144" s="85">
        <v>600</v>
      </c>
      <c r="E144" s="85"/>
      <c r="F144" s="85"/>
      <c r="G144" s="157"/>
      <c r="H144" s="83">
        <f t="shared" si="5"/>
        <v>600</v>
      </c>
      <c r="I144" s="85">
        <v>600</v>
      </c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1346</v>
      </c>
      <c r="D146" s="85">
        <v>1346</v>
      </c>
      <c r="E146" s="85"/>
      <c r="F146" s="85"/>
      <c r="G146" s="157"/>
      <c r="H146" s="83">
        <f t="shared" si="5"/>
        <v>1346</v>
      </c>
      <c r="I146" s="85">
        <v>1346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600</v>
      </c>
      <c r="D156" s="163">
        <v>600</v>
      </c>
      <c r="E156" s="163"/>
      <c r="F156" s="163"/>
      <c r="G156" s="164"/>
      <c r="H156" s="151">
        <f t="shared" si="5"/>
        <v>600</v>
      </c>
      <c r="I156" s="163">
        <v>600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60</v>
      </c>
      <c r="D160" s="163">
        <v>60</v>
      </c>
      <c r="E160" s="163"/>
      <c r="F160" s="163"/>
      <c r="G160" s="164"/>
      <c r="H160" s="151">
        <f t="shared" si="5"/>
        <v>60</v>
      </c>
      <c r="I160" s="163">
        <v>60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10330</v>
      </c>
      <c r="D191" s="139">
        <f>SUM(D192,D231,D266,D279,D283)</f>
        <v>10330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20554</v>
      </c>
      <c r="I191" s="139">
        <f>SUM(I192,I231,I266,I279,I283)</f>
        <v>20554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10330</v>
      </c>
      <c r="D192" s="144">
        <f>D193+D201+D227</f>
        <v>10330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20554</v>
      </c>
      <c r="I192" s="144">
        <f>I193+I201+I227</f>
        <v>20554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1764</v>
      </c>
      <c r="I193" s="74">
        <f>I194+I195+I198+I199+I200</f>
        <v>1764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1764</v>
      </c>
      <c r="I195" s="160">
        <f>I196+I197</f>
        <v>1764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1764</v>
      </c>
      <c r="I196" s="85">
        <v>1764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10330</v>
      </c>
      <c r="D201" s="74">
        <f>D202+D212+D213+D222+D223+D224+D226</f>
        <v>10330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18790</v>
      </c>
      <c r="I201" s="74">
        <f>I202+I212+I213+I222+I223+I224+I226</f>
        <v>18790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10330</v>
      </c>
      <c r="D213" s="160">
        <f>SUM(D214:D221)</f>
        <v>10330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18790</v>
      </c>
      <c r="I213" s="160">
        <f>SUM(I214:I221)</f>
        <v>18790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5450</v>
      </c>
      <c r="D216" s="85">
        <v>5450</v>
      </c>
      <c r="E216" s="85"/>
      <c r="F216" s="85"/>
      <c r="G216" s="157"/>
      <c r="H216" s="83">
        <f t="shared" si="8"/>
        <v>5450</v>
      </c>
      <c r="I216" s="85">
        <v>5450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0</v>
      </c>
      <c r="D220" s="85"/>
      <c r="E220" s="85"/>
      <c r="F220" s="85"/>
      <c r="G220" s="157"/>
      <c r="H220" s="83">
        <f t="shared" si="8"/>
        <v>8460</v>
      </c>
      <c r="I220" s="85">
        <v>8460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4880</v>
      </c>
      <c r="D221" s="85">
        <v>4880</v>
      </c>
      <c r="E221" s="85"/>
      <c r="F221" s="85"/>
      <c r="G221" s="157"/>
      <c r="H221" s="83">
        <f t="shared" si="8"/>
        <v>4880</v>
      </c>
      <c r="I221" s="85">
        <v>4880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2005</v>
      </c>
      <c r="I295" s="160">
        <f>SUM(I296:I297)</f>
        <v>0</v>
      </c>
      <c r="J295" s="160">
        <f>SUM(J296:J297)</f>
        <v>0</v>
      </c>
      <c r="K295" s="160">
        <f>SUM(K296:K297)</f>
        <v>2005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2005</v>
      </c>
      <c r="I297" s="79"/>
      <c r="J297" s="79"/>
      <c r="K297" s="79">
        <f>2065-60</f>
        <v>2005</v>
      </c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386790</v>
      </c>
      <c r="D298" s="260">
        <f t="shared" si="11"/>
        <v>382981</v>
      </c>
      <c r="E298" s="260">
        <f t="shared" si="11"/>
        <v>0</v>
      </c>
      <c r="F298" s="260">
        <f t="shared" si="11"/>
        <v>3809</v>
      </c>
      <c r="G298" s="261">
        <f t="shared" si="11"/>
        <v>0</v>
      </c>
      <c r="H298" s="262">
        <f t="shared" si="11"/>
        <v>825703</v>
      </c>
      <c r="I298" s="260">
        <f t="shared" si="11"/>
        <v>381000</v>
      </c>
      <c r="J298" s="260">
        <f t="shared" si="11"/>
        <v>436829</v>
      </c>
      <c r="K298" s="260">
        <f t="shared" si="11"/>
        <v>7874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191</v>
      </c>
      <c r="D300" s="266">
        <f>SUM(D25,D26,D42)-D50</f>
        <v>0</v>
      </c>
      <c r="E300" s="266">
        <f>SUM(E25,E26,E42)-E50</f>
        <v>0</v>
      </c>
      <c r="F300" s="266">
        <f>F27-F50</f>
        <v>191</v>
      </c>
      <c r="G300" s="267">
        <f>G44-G50</f>
        <v>0</v>
      </c>
      <c r="H300" s="265">
        <f>SUM(I300:L300)</f>
        <v>131</v>
      </c>
      <c r="I300" s="266">
        <f>SUM(I25,I26,I42)-I50</f>
        <v>0</v>
      </c>
      <c r="J300" s="266">
        <f>SUM(J25,J26,J42)-J50</f>
        <v>0</v>
      </c>
      <c r="K300" s="266">
        <f>K27-K50</f>
        <v>131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1874</v>
      </c>
      <c r="D302" s="266">
        <f t="shared" si="12"/>
        <v>0</v>
      </c>
      <c r="E302" s="266">
        <f t="shared" si="12"/>
        <v>0</v>
      </c>
      <c r="F302" s="266">
        <f t="shared" si="12"/>
        <v>1874</v>
      </c>
      <c r="G302" s="267">
        <f t="shared" si="12"/>
        <v>0</v>
      </c>
      <c r="H302" s="270">
        <f t="shared" si="12"/>
        <v>-131</v>
      </c>
      <c r="I302" s="266">
        <f t="shared" si="12"/>
        <v>0</v>
      </c>
      <c r="J302" s="266">
        <f t="shared" si="12"/>
        <v>0</v>
      </c>
      <c r="K302" s="266">
        <f t="shared" si="12"/>
        <v>-131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1874</v>
      </c>
      <c r="D303" s="266">
        <f t="shared" si="13"/>
        <v>0</v>
      </c>
      <c r="E303" s="266">
        <f t="shared" si="13"/>
        <v>0</v>
      </c>
      <c r="F303" s="266">
        <f t="shared" si="13"/>
        <v>1874</v>
      </c>
      <c r="G303" s="273">
        <f t="shared" si="13"/>
        <v>0</v>
      </c>
      <c r="H303" s="270">
        <f t="shared" si="13"/>
        <v>-131</v>
      </c>
      <c r="I303" s="266">
        <f t="shared" si="13"/>
        <v>0</v>
      </c>
      <c r="J303" s="266">
        <f t="shared" si="13"/>
        <v>0</v>
      </c>
      <c r="K303" s="266">
        <f t="shared" si="13"/>
        <v>-131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09.6.1.&amp;"Arial,Regular"&amp;10           </oddHeader>
    <oddFooter xml:space="preserve">&amp;L&amp;"Times New Roman,Regular"&amp;8&amp;D; &amp;T&amp;R&amp;"Times New Roman,Regular"&amp;8&amp;P (&amp;N)
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372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373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375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376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67078</v>
      </c>
      <c r="D21" s="40">
        <f>SUM(D22,D25,D26,D42)</f>
        <v>67078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68891</v>
      </c>
      <c r="I21" s="40">
        <f>SUM(I22,I25,I26,I42)</f>
        <v>48720</v>
      </c>
      <c r="J21" s="40">
        <f>SUM(J22,J25)</f>
        <v>20171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67078</v>
      </c>
      <c r="D25" s="63">
        <v>67078</v>
      </c>
      <c r="E25" s="63"/>
      <c r="F25" s="64" t="s">
        <v>31</v>
      </c>
      <c r="G25" s="65" t="s">
        <v>31</v>
      </c>
      <c r="H25" s="62">
        <f t="shared" si="1"/>
        <v>68891</v>
      </c>
      <c r="I25" s="63">
        <f>I49</f>
        <v>48720</v>
      </c>
      <c r="J25" s="63">
        <f>J49</f>
        <v>20171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67078</v>
      </c>
      <c r="D49" s="128">
        <f>SUM(D50,D295)</f>
        <v>67078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68891</v>
      </c>
      <c r="I49" s="128">
        <f>SUM(I50,I295)</f>
        <v>48720</v>
      </c>
      <c r="J49" s="128">
        <f>SUM(J50,J295)</f>
        <v>20171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67078</v>
      </c>
      <c r="D50" s="134">
        <f>SUM(D51,D191)</f>
        <v>67078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68891</v>
      </c>
      <c r="I50" s="134">
        <f>SUM(I51,I191)</f>
        <v>48720</v>
      </c>
      <c r="J50" s="134">
        <f>SUM(J51,J191)</f>
        <v>20171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67078</v>
      </c>
      <c r="D51" s="139">
        <f>SUM(D52,D73,D170,D184)</f>
        <v>67078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68891</v>
      </c>
      <c r="I51" s="139">
        <f>SUM(I52,I73,I170,I184)</f>
        <v>48720</v>
      </c>
      <c r="J51" s="139">
        <f>SUM(J52,J73,J170,J184)</f>
        <v>20171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67078</v>
      </c>
      <c r="D73" s="144">
        <f>SUM(D74,D81,D128,D161,D162,D169)</f>
        <v>67078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68891</v>
      </c>
      <c r="I73" s="144">
        <f>SUM(I74,I81,I128,I161,I162,I169)</f>
        <v>48720</v>
      </c>
      <c r="J73" s="144">
        <f>SUM(J74,J81,J128,J161,J162,J169)</f>
        <v>20171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67078</v>
      </c>
      <c r="D128" s="74">
        <f>SUM(D129,D133,D137,D138,D141,D148,D156,D157,D160)</f>
        <v>67078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68891</v>
      </c>
      <c r="I128" s="74">
        <f>SUM(I129,I133,I137,I138,I141,I148,I156,I157,I160)</f>
        <v>48720</v>
      </c>
      <c r="J128" s="74">
        <f>SUM(J129,J133,J137,J138,J141,J148,J156,J157,J160)</f>
        <v>20171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67078</v>
      </c>
      <c r="D148" s="160">
        <f>SUM(D149:D155)</f>
        <v>67078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68891</v>
      </c>
      <c r="I148" s="160">
        <f>SUM(I149:I155)</f>
        <v>48720</v>
      </c>
      <c r="J148" s="160">
        <f>SUM(J149:J155)</f>
        <v>20171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67078</v>
      </c>
      <c r="D151" s="85">
        <v>67078</v>
      </c>
      <c r="E151" s="85"/>
      <c r="F151" s="85"/>
      <c r="G151" s="157"/>
      <c r="H151" s="83">
        <f t="shared" si="8"/>
        <v>68891</v>
      </c>
      <c r="I151" s="85">
        <v>48720</v>
      </c>
      <c r="J151" s="85">
        <v>20171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67078</v>
      </c>
      <c r="D298" s="260">
        <f t="shared" si="14"/>
        <v>67078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68891</v>
      </c>
      <c r="I298" s="260">
        <f t="shared" si="14"/>
        <v>48720</v>
      </c>
      <c r="J298" s="260">
        <f t="shared" si="14"/>
        <v>20171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Nr.09.6.2.</oddHeader>
    <oddFooter xml:space="preserve">&amp;L&amp;"Times New Roman,Regular"&amp;8&amp;D; &amp;T&amp;R&amp;"Times New Roman,Regular"&amp;8&amp;P (&amp;N)
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workbookViewId="0">
      <selection activeCell="C5" sqref="C5:L5"/>
    </sheetView>
  </sheetViews>
  <sheetFormatPr defaultRowHeight="12" x14ac:dyDescent="0.25"/>
  <cols>
    <col min="1" max="1" width="10.85546875" style="591" customWidth="1"/>
    <col min="2" max="2" width="28" style="591" customWidth="1"/>
    <col min="3" max="3" width="8.7109375" style="591" hidden="1" customWidth="1"/>
    <col min="4" max="4" width="9.5703125" style="591" hidden="1" customWidth="1"/>
    <col min="5" max="6" width="8.7109375" style="591" hidden="1" customWidth="1"/>
    <col min="7" max="7" width="8.28515625" style="591" hidden="1" customWidth="1"/>
    <col min="8" max="11" width="8.7109375" style="591" customWidth="1"/>
    <col min="12" max="12" width="7.5703125" style="591" customWidth="1"/>
    <col min="13" max="16384" width="9.140625" style="306"/>
  </cols>
  <sheetData>
    <row r="1" spans="1:12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4"/>
      <c r="L1" s="305"/>
    </row>
    <row r="2" spans="1:12" x14ac:dyDescent="0.25">
      <c r="A2" s="307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</row>
    <row r="3" spans="1:12" ht="18" customHeight="1" x14ac:dyDescent="0.25">
      <c r="A3" s="638" t="s">
        <v>0</v>
      </c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40"/>
    </row>
    <row r="4" spans="1:12" x14ac:dyDescent="0.25">
      <c r="A4" s="310"/>
      <c r="B4" s="311"/>
      <c r="C4" s="312"/>
      <c r="D4" s="311"/>
      <c r="E4" s="311"/>
      <c r="F4" s="311"/>
      <c r="G4" s="311"/>
      <c r="H4" s="312"/>
      <c r="I4" s="311"/>
      <c r="J4" s="311"/>
      <c r="K4" s="311"/>
      <c r="L4" s="313"/>
    </row>
    <row r="5" spans="1:12" x14ac:dyDescent="0.25">
      <c r="A5" s="310" t="s">
        <v>1</v>
      </c>
      <c r="B5" s="314"/>
      <c r="C5" s="641" t="s">
        <v>379</v>
      </c>
      <c r="D5" s="642"/>
      <c r="E5" s="642"/>
      <c r="F5" s="642"/>
      <c r="G5" s="642"/>
      <c r="H5" s="642"/>
      <c r="I5" s="642"/>
      <c r="J5" s="642"/>
      <c r="K5" s="642"/>
      <c r="L5" s="643"/>
    </row>
    <row r="6" spans="1:12" x14ac:dyDescent="0.25">
      <c r="A6" s="310" t="s">
        <v>2</v>
      </c>
      <c r="B6" s="311"/>
      <c r="C6" s="635" t="s">
        <v>380</v>
      </c>
      <c r="D6" s="636"/>
      <c r="E6" s="636"/>
      <c r="F6" s="636"/>
      <c r="G6" s="636"/>
      <c r="H6" s="636"/>
      <c r="I6" s="636"/>
      <c r="J6" s="636"/>
      <c r="K6" s="636"/>
      <c r="L6" s="637"/>
    </row>
    <row r="7" spans="1:12" x14ac:dyDescent="0.25">
      <c r="A7" s="310" t="s">
        <v>4</v>
      </c>
      <c r="B7" s="311"/>
      <c r="C7" s="635" t="s">
        <v>327</v>
      </c>
      <c r="D7" s="636"/>
      <c r="E7" s="636"/>
      <c r="F7" s="636"/>
      <c r="G7" s="636"/>
      <c r="H7" s="636"/>
      <c r="I7" s="636"/>
      <c r="J7" s="636"/>
      <c r="K7" s="636"/>
      <c r="L7" s="637"/>
    </row>
    <row r="8" spans="1:12" ht="24" customHeight="1" x14ac:dyDescent="0.25">
      <c r="A8" s="310" t="s">
        <v>6</v>
      </c>
      <c r="B8" s="311"/>
      <c r="C8" s="641" t="s">
        <v>341</v>
      </c>
      <c r="D8" s="642"/>
      <c r="E8" s="642"/>
      <c r="F8" s="642"/>
      <c r="G8" s="642"/>
      <c r="H8" s="642"/>
      <c r="I8" s="642"/>
      <c r="J8" s="642"/>
      <c r="K8" s="642"/>
      <c r="L8" s="643"/>
    </row>
    <row r="9" spans="1:12" x14ac:dyDescent="0.25">
      <c r="A9" s="318" t="s">
        <v>8</v>
      </c>
      <c r="B9" s="311"/>
      <c r="C9" s="319"/>
      <c r="D9" s="319"/>
      <c r="E9" s="319"/>
      <c r="F9" s="319"/>
      <c r="G9" s="319"/>
      <c r="H9" s="319"/>
      <c r="I9" s="319"/>
      <c r="J9" s="319"/>
      <c r="K9" s="319"/>
      <c r="L9" s="320"/>
    </row>
    <row r="10" spans="1:12" x14ac:dyDescent="0.25">
      <c r="A10" s="310"/>
      <c r="B10" s="311" t="s">
        <v>9</v>
      </c>
      <c r="C10" s="635" t="s">
        <v>381</v>
      </c>
      <c r="D10" s="636"/>
      <c r="E10" s="636"/>
      <c r="F10" s="636"/>
      <c r="G10" s="636"/>
      <c r="H10" s="636"/>
      <c r="I10" s="636"/>
      <c r="J10" s="636"/>
      <c r="K10" s="636"/>
      <c r="L10" s="637"/>
    </row>
    <row r="11" spans="1:12" x14ac:dyDescent="0.25">
      <c r="A11" s="310"/>
      <c r="B11" s="311" t="s">
        <v>11</v>
      </c>
      <c r="C11" s="635" t="s">
        <v>382</v>
      </c>
      <c r="D11" s="636"/>
      <c r="E11" s="636"/>
      <c r="F11" s="636"/>
      <c r="G11" s="636"/>
      <c r="H11" s="636"/>
      <c r="I11" s="636"/>
      <c r="J11" s="636"/>
      <c r="K11" s="636"/>
      <c r="L11" s="637"/>
    </row>
    <row r="12" spans="1:12" x14ac:dyDescent="0.25">
      <c r="A12" s="310"/>
      <c r="B12" s="311" t="s">
        <v>12</v>
      </c>
      <c r="C12" s="635"/>
      <c r="D12" s="636"/>
      <c r="E12" s="636"/>
      <c r="F12" s="636"/>
      <c r="G12" s="636"/>
      <c r="H12" s="636"/>
      <c r="I12" s="636"/>
      <c r="J12" s="636"/>
      <c r="K12" s="636"/>
      <c r="L12" s="637"/>
    </row>
    <row r="13" spans="1:12" x14ac:dyDescent="0.25">
      <c r="A13" s="310"/>
      <c r="B13" s="311" t="s">
        <v>13</v>
      </c>
      <c r="C13" s="635" t="s">
        <v>383</v>
      </c>
      <c r="D13" s="636"/>
      <c r="E13" s="636"/>
      <c r="F13" s="636"/>
      <c r="G13" s="636"/>
      <c r="H13" s="636"/>
      <c r="I13" s="636"/>
      <c r="J13" s="636"/>
      <c r="K13" s="636"/>
      <c r="L13" s="637"/>
    </row>
    <row r="14" spans="1:12" ht="12.75" customHeight="1" x14ac:dyDescent="0.25">
      <c r="A14" s="310"/>
      <c r="B14" s="311" t="s">
        <v>14</v>
      </c>
      <c r="C14" s="635" t="s">
        <v>384</v>
      </c>
      <c r="D14" s="636"/>
      <c r="E14" s="636"/>
      <c r="F14" s="636"/>
      <c r="G14" s="636"/>
      <c r="H14" s="636"/>
      <c r="I14" s="636"/>
      <c r="J14" s="636"/>
      <c r="K14" s="636"/>
      <c r="L14" s="637"/>
    </row>
    <row r="15" spans="1:12" x14ac:dyDescent="0.25">
      <c r="A15" s="321"/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3"/>
    </row>
    <row r="16" spans="1:12" s="324" customFormat="1" ht="12.75" customHeight="1" x14ac:dyDescent="0.25">
      <c r="A16" s="644" t="s">
        <v>15</v>
      </c>
      <c r="B16" s="647" t="s">
        <v>16</v>
      </c>
      <c r="C16" s="649" t="s">
        <v>17</v>
      </c>
      <c r="D16" s="650"/>
      <c r="E16" s="650"/>
      <c r="F16" s="650"/>
      <c r="G16" s="651"/>
      <c r="H16" s="649" t="s">
        <v>18</v>
      </c>
      <c r="I16" s="650"/>
      <c r="J16" s="650"/>
      <c r="K16" s="650"/>
      <c r="L16" s="652"/>
    </row>
    <row r="17" spans="1:14" s="324" customFormat="1" ht="12.75" customHeight="1" x14ac:dyDescent="0.25">
      <c r="A17" s="645"/>
      <c r="B17" s="648"/>
      <c r="C17" s="653" t="s">
        <v>19</v>
      </c>
      <c r="D17" s="654" t="s">
        <v>20</v>
      </c>
      <c r="E17" s="662" t="s">
        <v>21</v>
      </c>
      <c r="F17" s="656" t="s">
        <v>22</v>
      </c>
      <c r="G17" s="667" t="s">
        <v>23</v>
      </c>
      <c r="H17" s="653" t="s">
        <v>19</v>
      </c>
      <c r="I17" s="654" t="s">
        <v>20</v>
      </c>
      <c r="J17" s="662" t="s">
        <v>21</v>
      </c>
      <c r="K17" s="656" t="s">
        <v>22</v>
      </c>
      <c r="L17" s="658" t="s">
        <v>23</v>
      </c>
    </row>
    <row r="18" spans="1:14" s="325" customFormat="1" ht="61.5" customHeight="1" thickBot="1" x14ac:dyDescent="0.3">
      <c r="A18" s="646"/>
      <c r="B18" s="648"/>
      <c r="C18" s="653"/>
      <c r="D18" s="655"/>
      <c r="E18" s="666"/>
      <c r="F18" s="657"/>
      <c r="G18" s="667"/>
      <c r="H18" s="660"/>
      <c r="I18" s="661"/>
      <c r="J18" s="663"/>
      <c r="K18" s="657"/>
      <c r="L18" s="659"/>
    </row>
    <row r="19" spans="1:14" s="325" customFormat="1" ht="9.75" customHeight="1" thickTop="1" x14ac:dyDescent="0.25">
      <c r="A19" s="326" t="s">
        <v>24</v>
      </c>
      <c r="B19" s="326">
        <v>2</v>
      </c>
      <c r="C19" s="327">
        <v>3</v>
      </c>
      <c r="D19" s="328">
        <v>4</v>
      </c>
      <c r="E19" s="328">
        <v>5</v>
      </c>
      <c r="F19" s="328">
        <v>6</v>
      </c>
      <c r="G19" s="329">
        <v>7</v>
      </c>
      <c r="H19" s="327">
        <v>8</v>
      </c>
      <c r="I19" s="328">
        <v>9</v>
      </c>
      <c r="J19" s="328">
        <v>10</v>
      </c>
      <c r="K19" s="328">
        <v>11</v>
      </c>
      <c r="L19" s="330">
        <v>12</v>
      </c>
    </row>
    <row r="20" spans="1:14" s="337" customFormat="1" x14ac:dyDescent="0.25">
      <c r="A20" s="331"/>
      <c r="B20" s="332" t="s">
        <v>25</v>
      </c>
      <c r="C20" s="333"/>
      <c r="D20" s="334"/>
      <c r="E20" s="334"/>
      <c r="F20" s="334"/>
      <c r="G20" s="335"/>
      <c r="H20" s="333"/>
      <c r="I20" s="334"/>
      <c r="J20" s="334"/>
      <c r="K20" s="334"/>
      <c r="L20" s="336"/>
    </row>
    <row r="21" spans="1:14" s="337" customFormat="1" ht="32.25" customHeight="1" thickBot="1" x14ac:dyDescent="0.3">
      <c r="A21" s="338"/>
      <c r="B21" s="339" t="s">
        <v>26</v>
      </c>
      <c r="C21" s="340">
        <f t="shared" ref="C21:C46" si="0">SUM(D21:G21)</f>
        <v>181348</v>
      </c>
      <c r="D21" s="341">
        <f>SUM(D22,D25,D26,D42)</f>
        <v>178348</v>
      </c>
      <c r="E21" s="341">
        <f>SUM(E22,E25)</f>
        <v>0</v>
      </c>
      <c r="F21" s="341">
        <f>SUM(F22,F27)</f>
        <v>3000</v>
      </c>
      <c r="G21" s="342">
        <f>SUM(G22,G44)</f>
        <v>0</v>
      </c>
      <c r="H21" s="340">
        <f t="shared" ref="H21:H46" si="1">SUM(I21:L21)</f>
        <v>242752</v>
      </c>
      <c r="I21" s="341">
        <f>SUM(I22,I25,I26,I42)</f>
        <v>154307</v>
      </c>
      <c r="J21" s="341">
        <f>SUM(J22,J25)</f>
        <v>85373</v>
      </c>
      <c r="K21" s="341">
        <f>SUM(K22,K27)</f>
        <v>3072</v>
      </c>
      <c r="L21" s="343">
        <f>SUM(L22,L44)</f>
        <v>0</v>
      </c>
    </row>
    <row r="22" spans="1:14" ht="21.75" customHeight="1" thickTop="1" x14ac:dyDescent="0.25">
      <c r="A22" s="344"/>
      <c r="B22" s="345" t="s">
        <v>27</v>
      </c>
      <c r="C22" s="346">
        <f t="shared" si="0"/>
        <v>0</v>
      </c>
      <c r="D22" s="347">
        <f>SUM(D23:D24)</f>
        <v>0</v>
      </c>
      <c r="E22" s="347">
        <f>SUM(E23:E24)</f>
        <v>0</v>
      </c>
      <c r="F22" s="347">
        <f>SUM(F23:F24)</f>
        <v>0</v>
      </c>
      <c r="G22" s="348">
        <f>SUM(G23:G24)</f>
        <v>0</v>
      </c>
      <c r="H22" s="346">
        <f t="shared" si="1"/>
        <v>72</v>
      </c>
      <c r="I22" s="347">
        <f>SUM(I23:I24)</f>
        <v>0</v>
      </c>
      <c r="J22" s="347">
        <f>SUM(J23:J24)</f>
        <v>0</v>
      </c>
      <c r="K22" s="347">
        <f>SUM(K23:K24)</f>
        <v>72</v>
      </c>
      <c r="L22" s="349">
        <f>SUM(L23:L24)</f>
        <v>0</v>
      </c>
    </row>
    <row r="23" spans="1:14" x14ac:dyDescent="0.25">
      <c r="A23" s="350"/>
      <c r="B23" s="351" t="s">
        <v>28</v>
      </c>
      <c r="C23" s="352">
        <f t="shared" si="0"/>
        <v>0</v>
      </c>
      <c r="D23" s="353"/>
      <c r="E23" s="353"/>
      <c r="F23" s="353"/>
      <c r="G23" s="354"/>
      <c r="H23" s="352">
        <f t="shared" si="1"/>
        <v>0</v>
      </c>
      <c r="I23" s="353"/>
      <c r="J23" s="353"/>
      <c r="K23" s="353"/>
      <c r="L23" s="355"/>
    </row>
    <row r="24" spans="1:14" x14ac:dyDescent="0.25">
      <c r="A24" s="356"/>
      <c r="B24" s="357" t="s">
        <v>29</v>
      </c>
      <c r="C24" s="358">
        <f t="shared" si="0"/>
        <v>0</v>
      </c>
      <c r="D24" s="359"/>
      <c r="E24" s="359"/>
      <c r="F24" s="359"/>
      <c r="G24" s="360"/>
      <c r="H24" s="358">
        <f t="shared" si="1"/>
        <v>72</v>
      </c>
      <c r="I24" s="359"/>
      <c r="J24" s="359"/>
      <c r="K24" s="359">
        <v>72</v>
      </c>
      <c r="L24" s="361"/>
    </row>
    <row r="25" spans="1:14" s="337" customFormat="1" ht="24.75" thickBot="1" x14ac:dyDescent="0.3">
      <c r="A25" s="362">
        <v>21700</v>
      </c>
      <c r="B25" s="362" t="s">
        <v>30</v>
      </c>
      <c r="C25" s="363">
        <f t="shared" si="0"/>
        <v>178348</v>
      </c>
      <c r="D25" s="364">
        <f>D49</f>
        <v>178348</v>
      </c>
      <c r="E25" s="364"/>
      <c r="F25" s="365" t="s">
        <v>31</v>
      </c>
      <c r="G25" s="366" t="s">
        <v>31</v>
      </c>
      <c r="H25" s="363">
        <f t="shared" si="1"/>
        <v>239680</v>
      </c>
      <c r="I25" s="364">
        <f>153107+1200</f>
        <v>154307</v>
      </c>
      <c r="J25" s="364">
        <v>85373</v>
      </c>
      <c r="K25" s="365" t="s">
        <v>31</v>
      </c>
      <c r="L25" s="367" t="s">
        <v>31</v>
      </c>
    </row>
    <row r="26" spans="1:14" s="337" customFormat="1" ht="24.75" thickTop="1" x14ac:dyDescent="0.25">
      <c r="A26" s="368"/>
      <c r="B26" s="368" t="s">
        <v>32</v>
      </c>
      <c r="C26" s="369">
        <f t="shared" si="0"/>
        <v>0</v>
      </c>
      <c r="D26" s="370"/>
      <c r="E26" s="371" t="s">
        <v>31</v>
      </c>
      <c r="F26" s="371" t="s">
        <v>31</v>
      </c>
      <c r="G26" s="372" t="s">
        <v>31</v>
      </c>
      <c r="H26" s="369">
        <f t="shared" si="1"/>
        <v>0</v>
      </c>
      <c r="I26" s="373"/>
      <c r="J26" s="371" t="s">
        <v>31</v>
      </c>
      <c r="K26" s="371" t="s">
        <v>31</v>
      </c>
      <c r="L26" s="374" t="s">
        <v>31</v>
      </c>
    </row>
    <row r="27" spans="1:14" s="337" customFormat="1" ht="36" x14ac:dyDescent="0.25">
      <c r="A27" s="368">
        <v>21300</v>
      </c>
      <c r="B27" s="368" t="s">
        <v>33</v>
      </c>
      <c r="C27" s="369">
        <f t="shared" si="0"/>
        <v>3000</v>
      </c>
      <c r="D27" s="371" t="s">
        <v>31</v>
      </c>
      <c r="E27" s="371" t="s">
        <v>31</v>
      </c>
      <c r="F27" s="375">
        <f>SUM(F28,F32,F34,F37)</f>
        <v>3000</v>
      </c>
      <c r="G27" s="372" t="s">
        <v>31</v>
      </c>
      <c r="H27" s="369">
        <f t="shared" si="1"/>
        <v>3000</v>
      </c>
      <c r="I27" s="371" t="s">
        <v>31</v>
      </c>
      <c r="J27" s="371" t="s">
        <v>31</v>
      </c>
      <c r="K27" s="375">
        <f>SUM(K28,K32,K34,K37)</f>
        <v>3000</v>
      </c>
      <c r="L27" s="374" t="s">
        <v>31</v>
      </c>
    </row>
    <row r="28" spans="1:14" s="337" customFormat="1" ht="24" x14ac:dyDescent="0.25">
      <c r="A28" s="376">
        <v>21350</v>
      </c>
      <c r="B28" s="368" t="s">
        <v>34</v>
      </c>
      <c r="C28" s="369">
        <f t="shared" si="0"/>
        <v>0</v>
      </c>
      <c r="D28" s="371" t="s">
        <v>31</v>
      </c>
      <c r="E28" s="371" t="s">
        <v>31</v>
      </c>
      <c r="F28" s="375">
        <f>SUM(F29:F31)</f>
        <v>0</v>
      </c>
      <c r="G28" s="372" t="s">
        <v>31</v>
      </c>
      <c r="H28" s="369">
        <f t="shared" si="1"/>
        <v>0</v>
      </c>
      <c r="I28" s="371" t="s">
        <v>31</v>
      </c>
      <c r="J28" s="371" t="s">
        <v>31</v>
      </c>
      <c r="K28" s="375">
        <f>SUM(K29:K31)</f>
        <v>0</v>
      </c>
      <c r="L28" s="374" t="s">
        <v>31</v>
      </c>
    </row>
    <row r="29" spans="1:14" x14ac:dyDescent="0.25">
      <c r="A29" s="350">
        <v>21351</v>
      </c>
      <c r="B29" s="377" t="s">
        <v>35</v>
      </c>
      <c r="C29" s="378">
        <f t="shared" si="0"/>
        <v>0</v>
      </c>
      <c r="D29" s="379" t="s">
        <v>31</v>
      </c>
      <c r="E29" s="379" t="s">
        <v>31</v>
      </c>
      <c r="F29" s="380"/>
      <c r="G29" s="381" t="s">
        <v>31</v>
      </c>
      <c r="H29" s="378">
        <f t="shared" si="1"/>
        <v>0</v>
      </c>
      <c r="I29" s="379" t="s">
        <v>31</v>
      </c>
      <c r="J29" s="379" t="s">
        <v>31</v>
      </c>
      <c r="K29" s="380"/>
      <c r="L29" s="382" t="s">
        <v>31</v>
      </c>
    </row>
    <row r="30" spans="1:14" x14ac:dyDescent="0.25">
      <c r="A30" s="356">
        <v>21352</v>
      </c>
      <c r="B30" s="383" t="s">
        <v>36</v>
      </c>
      <c r="C30" s="384">
        <f t="shared" si="0"/>
        <v>0</v>
      </c>
      <c r="D30" s="385" t="s">
        <v>31</v>
      </c>
      <c r="E30" s="385" t="s">
        <v>31</v>
      </c>
      <c r="F30" s="386"/>
      <c r="G30" s="387" t="s">
        <v>31</v>
      </c>
      <c r="H30" s="384">
        <f t="shared" si="1"/>
        <v>0</v>
      </c>
      <c r="I30" s="385" t="s">
        <v>31</v>
      </c>
      <c r="J30" s="385" t="s">
        <v>31</v>
      </c>
      <c r="K30" s="386"/>
      <c r="L30" s="388" t="s">
        <v>31</v>
      </c>
    </row>
    <row r="31" spans="1:14" ht="24" x14ac:dyDescent="0.25">
      <c r="A31" s="356">
        <v>21359</v>
      </c>
      <c r="B31" s="383" t="s">
        <v>37</v>
      </c>
      <c r="C31" s="384">
        <f t="shared" si="0"/>
        <v>0</v>
      </c>
      <c r="D31" s="385" t="s">
        <v>31</v>
      </c>
      <c r="E31" s="385" t="s">
        <v>31</v>
      </c>
      <c r="F31" s="386"/>
      <c r="G31" s="387" t="s">
        <v>31</v>
      </c>
      <c r="H31" s="384">
        <f t="shared" si="1"/>
        <v>0</v>
      </c>
      <c r="I31" s="385" t="s">
        <v>31</v>
      </c>
      <c r="J31" s="385" t="s">
        <v>31</v>
      </c>
      <c r="K31" s="386"/>
      <c r="L31" s="388" t="s">
        <v>31</v>
      </c>
      <c r="N31" s="389"/>
    </row>
    <row r="32" spans="1:14" s="337" customFormat="1" ht="36" x14ac:dyDescent="0.25">
      <c r="A32" s="376">
        <v>21370</v>
      </c>
      <c r="B32" s="368" t="s">
        <v>38</v>
      </c>
      <c r="C32" s="369">
        <f t="shared" si="0"/>
        <v>0</v>
      </c>
      <c r="D32" s="371" t="s">
        <v>31</v>
      </c>
      <c r="E32" s="371" t="s">
        <v>31</v>
      </c>
      <c r="F32" s="375">
        <f>SUM(F33)</f>
        <v>0</v>
      </c>
      <c r="G32" s="372" t="s">
        <v>31</v>
      </c>
      <c r="H32" s="369">
        <f t="shared" si="1"/>
        <v>0</v>
      </c>
      <c r="I32" s="371" t="s">
        <v>31</v>
      </c>
      <c r="J32" s="371" t="s">
        <v>31</v>
      </c>
      <c r="K32" s="375">
        <f>SUM(K33)</f>
        <v>0</v>
      </c>
      <c r="L32" s="374" t="s">
        <v>31</v>
      </c>
    </row>
    <row r="33" spans="1:12" ht="36" x14ac:dyDescent="0.25">
      <c r="A33" s="390">
        <v>21379</v>
      </c>
      <c r="B33" s="391" t="s">
        <v>39</v>
      </c>
      <c r="C33" s="392">
        <f t="shared" si="0"/>
        <v>0</v>
      </c>
      <c r="D33" s="393" t="s">
        <v>31</v>
      </c>
      <c r="E33" s="393" t="s">
        <v>31</v>
      </c>
      <c r="F33" s="394"/>
      <c r="G33" s="395" t="s">
        <v>31</v>
      </c>
      <c r="H33" s="392">
        <f t="shared" si="1"/>
        <v>0</v>
      </c>
      <c r="I33" s="393" t="s">
        <v>31</v>
      </c>
      <c r="J33" s="393" t="s">
        <v>31</v>
      </c>
      <c r="K33" s="394"/>
      <c r="L33" s="396" t="s">
        <v>31</v>
      </c>
    </row>
    <row r="34" spans="1:12" s="337" customFormat="1" x14ac:dyDescent="0.25">
      <c r="A34" s="376">
        <v>21380</v>
      </c>
      <c r="B34" s="368" t="s">
        <v>40</v>
      </c>
      <c r="C34" s="369">
        <f t="shared" si="0"/>
        <v>2050</v>
      </c>
      <c r="D34" s="371" t="s">
        <v>31</v>
      </c>
      <c r="E34" s="371" t="s">
        <v>31</v>
      </c>
      <c r="F34" s="375">
        <f>SUM(F35:F36)</f>
        <v>2050</v>
      </c>
      <c r="G34" s="372" t="s">
        <v>31</v>
      </c>
      <c r="H34" s="369">
        <f t="shared" si="1"/>
        <v>2050</v>
      </c>
      <c r="I34" s="371" t="s">
        <v>31</v>
      </c>
      <c r="J34" s="371" t="s">
        <v>31</v>
      </c>
      <c r="K34" s="375">
        <f>SUM(K35:K36)</f>
        <v>2050</v>
      </c>
      <c r="L34" s="374" t="s">
        <v>31</v>
      </c>
    </row>
    <row r="35" spans="1:12" x14ac:dyDescent="0.25">
      <c r="A35" s="351">
        <v>21381</v>
      </c>
      <c r="B35" s="377" t="s">
        <v>41</v>
      </c>
      <c r="C35" s="378">
        <f t="shared" si="0"/>
        <v>2050</v>
      </c>
      <c r="D35" s="379" t="s">
        <v>31</v>
      </c>
      <c r="E35" s="379" t="s">
        <v>31</v>
      </c>
      <c r="F35" s="380">
        <v>2050</v>
      </c>
      <c r="G35" s="381" t="s">
        <v>31</v>
      </c>
      <c r="H35" s="378">
        <f t="shared" si="1"/>
        <v>2050</v>
      </c>
      <c r="I35" s="379" t="s">
        <v>31</v>
      </c>
      <c r="J35" s="379" t="s">
        <v>31</v>
      </c>
      <c r="K35" s="380">
        <v>2050</v>
      </c>
      <c r="L35" s="382" t="s">
        <v>31</v>
      </c>
    </row>
    <row r="36" spans="1:12" ht="24" x14ac:dyDescent="0.25">
      <c r="A36" s="357">
        <v>21383</v>
      </c>
      <c r="B36" s="383" t="s">
        <v>42</v>
      </c>
      <c r="C36" s="384">
        <f t="shared" si="0"/>
        <v>0</v>
      </c>
      <c r="D36" s="385" t="s">
        <v>31</v>
      </c>
      <c r="E36" s="385" t="s">
        <v>31</v>
      </c>
      <c r="F36" s="386"/>
      <c r="G36" s="387" t="s">
        <v>31</v>
      </c>
      <c r="H36" s="384">
        <f t="shared" si="1"/>
        <v>0</v>
      </c>
      <c r="I36" s="385" t="s">
        <v>31</v>
      </c>
      <c r="J36" s="385" t="s">
        <v>31</v>
      </c>
      <c r="K36" s="386"/>
      <c r="L36" s="388" t="s">
        <v>31</v>
      </c>
    </row>
    <row r="37" spans="1:12" s="337" customFormat="1" ht="24" x14ac:dyDescent="0.25">
      <c r="A37" s="376">
        <v>21390</v>
      </c>
      <c r="B37" s="368" t="s">
        <v>43</v>
      </c>
      <c r="C37" s="369">
        <f t="shared" si="0"/>
        <v>950</v>
      </c>
      <c r="D37" s="371" t="s">
        <v>31</v>
      </c>
      <c r="E37" s="371" t="s">
        <v>31</v>
      </c>
      <c r="F37" s="375">
        <f>SUM(F38:F41)</f>
        <v>950</v>
      </c>
      <c r="G37" s="372" t="s">
        <v>31</v>
      </c>
      <c r="H37" s="369">
        <f t="shared" si="1"/>
        <v>950</v>
      </c>
      <c r="I37" s="371" t="s">
        <v>31</v>
      </c>
      <c r="J37" s="371" t="s">
        <v>31</v>
      </c>
      <c r="K37" s="375">
        <f>SUM(K38:K41)</f>
        <v>950</v>
      </c>
      <c r="L37" s="374" t="s">
        <v>31</v>
      </c>
    </row>
    <row r="38" spans="1:12" ht="24" x14ac:dyDescent="0.25">
      <c r="A38" s="351">
        <v>21391</v>
      </c>
      <c r="B38" s="377" t="s">
        <v>44</v>
      </c>
      <c r="C38" s="378">
        <f t="shared" si="0"/>
        <v>0</v>
      </c>
      <c r="D38" s="379" t="s">
        <v>31</v>
      </c>
      <c r="E38" s="379" t="s">
        <v>31</v>
      </c>
      <c r="F38" s="380"/>
      <c r="G38" s="381" t="s">
        <v>31</v>
      </c>
      <c r="H38" s="378">
        <f t="shared" si="1"/>
        <v>0</v>
      </c>
      <c r="I38" s="379" t="s">
        <v>31</v>
      </c>
      <c r="J38" s="379" t="s">
        <v>31</v>
      </c>
      <c r="K38" s="380"/>
      <c r="L38" s="382" t="s">
        <v>31</v>
      </c>
    </row>
    <row r="39" spans="1:12" x14ac:dyDescent="0.25">
      <c r="A39" s="357">
        <v>21393</v>
      </c>
      <c r="B39" s="383" t="s">
        <v>45</v>
      </c>
      <c r="C39" s="384">
        <f t="shared" si="0"/>
        <v>0</v>
      </c>
      <c r="D39" s="385" t="s">
        <v>31</v>
      </c>
      <c r="E39" s="385" t="s">
        <v>31</v>
      </c>
      <c r="F39" s="386"/>
      <c r="G39" s="387" t="s">
        <v>31</v>
      </c>
      <c r="H39" s="384">
        <f t="shared" si="1"/>
        <v>0</v>
      </c>
      <c r="I39" s="385" t="s">
        <v>31</v>
      </c>
      <c r="J39" s="385" t="s">
        <v>31</v>
      </c>
      <c r="K39" s="386"/>
      <c r="L39" s="388" t="s">
        <v>31</v>
      </c>
    </row>
    <row r="40" spans="1:12" x14ac:dyDescent="0.25">
      <c r="A40" s="357">
        <v>21395</v>
      </c>
      <c r="B40" s="383" t="s">
        <v>46</v>
      </c>
      <c r="C40" s="384">
        <f t="shared" si="0"/>
        <v>0</v>
      </c>
      <c r="D40" s="385" t="s">
        <v>31</v>
      </c>
      <c r="E40" s="385" t="s">
        <v>31</v>
      </c>
      <c r="F40" s="386"/>
      <c r="G40" s="387" t="s">
        <v>31</v>
      </c>
      <c r="H40" s="384">
        <f t="shared" si="1"/>
        <v>0</v>
      </c>
      <c r="I40" s="385" t="s">
        <v>31</v>
      </c>
      <c r="J40" s="385" t="s">
        <v>31</v>
      </c>
      <c r="K40" s="386"/>
      <c r="L40" s="388" t="s">
        <v>31</v>
      </c>
    </row>
    <row r="41" spans="1:12" ht="24" x14ac:dyDescent="0.25">
      <c r="A41" s="357">
        <v>21399</v>
      </c>
      <c r="B41" s="383" t="s">
        <v>47</v>
      </c>
      <c r="C41" s="384">
        <f t="shared" si="0"/>
        <v>950</v>
      </c>
      <c r="D41" s="385" t="s">
        <v>31</v>
      </c>
      <c r="E41" s="385" t="s">
        <v>31</v>
      </c>
      <c r="F41" s="386">
        <v>950</v>
      </c>
      <c r="G41" s="387" t="s">
        <v>31</v>
      </c>
      <c r="H41" s="384">
        <f t="shared" si="1"/>
        <v>950</v>
      </c>
      <c r="I41" s="385" t="s">
        <v>31</v>
      </c>
      <c r="J41" s="385" t="s">
        <v>31</v>
      </c>
      <c r="K41" s="386">
        <v>950</v>
      </c>
      <c r="L41" s="388" t="s">
        <v>31</v>
      </c>
    </row>
    <row r="42" spans="1:12" s="337" customFormat="1" ht="24" x14ac:dyDescent="0.25">
      <c r="A42" s="376">
        <v>21420</v>
      </c>
      <c r="B42" s="368" t="s">
        <v>48</v>
      </c>
      <c r="C42" s="369">
        <f t="shared" si="0"/>
        <v>0</v>
      </c>
      <c r="D42" s="397">
        <f>SUM(D43)</f>
        <v>0</v>
      </c>
      <c r="E42" s="371" t="s">
        <v>31</v>
      </c>
      <c r="F42" s="371" t="s">
        <v>31</v>
      </c>
      <c r="G42" s="372" t="s">
        <v>31</v>
      </c>
      <c r="H42" s="398">
        <f t="shared" si="1"/>
        <v>0</v>
      </c>
      <c r="I42" s="397">
        <f>SUM(I43)</f>
        <v>0</v>
      </c>
      <c r="J42" s="371" t="s">
        <v>31</v>
      </c>
      <c r="K42" s="371" t="s">
        <v>31</v>
      </c>
      <c r="L42" s="374" t="s">
        <v>31</v>
      </c>
    </row>
    <row r="43" spans="1:12" x14ac:dyDescent="0.25">
      <c r="A43" s="399"/>
      <c r="B43" s="391"/>
      <c r="C43" s="400">
        <f t="shared" si="0"/>
        <v>0</v>
      </c>
      <c r="D43" s="401"/>
      <c r="E43" s="393" t="s">
        <v>31</v>
      </c>
      <c r="F43" s="393" t="s">
        <v>31</v>
      </c>
      <c r="G43" s="395" t="s">
        <v>31</v>
      </c>
      <c r="H43" s="400">
        <f t="shared" si="1"/>
        <v>0</v>
      </c>
      <c r="I43" s="402"/>
      <c r="J43" s="393" t="s">
        <v>31</v>
      </c>
      <c r="K43" s="393" t="s">
        <v>31</v>
      </c>
      <c r="L43" s="396" t="s">
        <v>31</v>
      </c>
    </row>
    <row r="44" spans="1:12" ht="24" x14ac:dyDescent="0.25">
      <c r="A44" s="403">
        <v>23000</v>
      </c>
      <c r="B44" s="404" t="s">
        <v>49</v>
      </c>
      <c r="C44" s="405">
        <f t="shared" si="0"/>
        <v>0</v>
      </c>
      <c r="D44" s="406" t="s">
        <v>31</v>
      </c>
      <c r="E44" s="406" t="s">
        <v>31</v>
      </c>
      <c r="F44" s="406" t="s">
        <v>31</v>
      </c>
      <c r="G44" s="407">
        <f>SUM(G45:G46)</f>
        <v>0</v>
      </c>
      <c r="H44" s="405">
        <f t="shared" si="1"/>
        <v>0</v>
      </c>
      <c r="I44" s="406" t="s">
        <v>31</v>
      </c>
      <c r="J44" s="406" t="s">
        <v>31</v>
      </c>
      <c r="K44" s="406" t="s">
        <v>31</v>
      </c>
      <c r="L44" s="408">
        <f>SUM(L45:L46)</f>
        <v>0</v>
      </c>
    </row>
    <row r="45" spans="1:12" ht="24" x14ac:dyDescent="0.25">
      <c r="A45" s="409">
        <v>23410</v>
      </c>
      <c r="B45" s="410" t="s">
        <v>50</v>
      </c>
      <c r="C45" s="411">
        <f t="shared" si="0"/>
        <v>0</v>
      </c>
      <c r="D45" s="412" t="s">
        <v>31</v>
      </c>
      <c r="E45" s="412" t="s">
        <v>31</v>
      </c>
      <c r="F45" s="412" t="s">
        <v>31</v>
      </c>
      <c r="G45" s="413"/>
      <c r="H45" s="411">
        <f t="shared" si="1"/>
        <v>0</v>
      </c>
      <c r="I45" s="412" t="s">
        <v>31</v>
      </c>
      <c r="J45" s="412" t="s">
        <v>31</v>
      </c>
      <c r="K45" s="412" t="s">
        <v>31</v>
      </c>
      <c r="L45" s="414"/>
    </row>
    <row r="46" spans="1:12" ht="24" x14ac:dyDescent="0.25">
      <c r="A46" s="409">
        <v>23510</v>
      </c>
      <c r="B46" s="410" t="s">
        <v>51</v>
      </c>
      <c r="C46" s="415">
        <f t="shared" si="0"/>
        <v>0</v>
      </c>
      <c r="D46" s="412" t="s">
        <v>31</v>
      </c>
      <c r="E46" s="412" t="s">
        <v>31</v>
      </c>
      <c r="F46" s="412" t="s">
        <v>31</v>
      </c>
      <c r="G46" s="413"/>
      <c r="H46" s="415">
        <f t="shared" si="1"/>
        <v>0</v>
      </c>
      <c r="I46" s="412" t="s">
        <v>31</v>
      </c>
      <c r="J46" s="412" t="s">
        <v>31</v>
      </c>
      <c r="K46" s="412" t="s">
        <v>31</v>
      </c>
      <c r="L46" s="414"/>
    </row>
    <row r="47" spans="1:12" x14ac:dyDescent="0.25">
      <c r="A47" s="416"/>
      <c r="B47" s="417"/>
      <c r="C47" s="418"/>
      <c r="D47" s="419"/>
      <c r="E47" s="419"/>
      <c r="F47" s="420"/>
      <c r="G47" s="413"/>
      <c r="H47" s="418"/>
      <c r="I47" s="419"/>
      <c r="J47" s="419"/>
      <c r="K47" s="420"/>
      <c r="L47" s="414"/>
    </row>
    <row r="48" spans="1:12" s="337" customFormat="1" x14ac:dyDescent="0.25">
      <c r="A48" s="421"/>
      <c r="B48" s="422" t="s">
        <v>52</v>
      </c>
      <c r="C48" s="423"/>
      <c r="D48" s="424"/>
      <c r="E48" s="424"/>
      <c r="F48" s="424"/>
      <c r="G48" s="425"/>
      <c r="H48" s="423"/>
      <c r="I48" s="424"/>
      <c r="J48" s="424"/>
      <c r="K48" s="424"/>
      <c r="L48" s="426"/>
    </row>
    <row r="49" spans="1:12" s="337" customFormat="1" ht="12.75" thickBot="1" x14ac:dyDescent="0.3">
      <c r="A49" s="427"/>
      <c r="B49" s="338" t="s">
        <v>53</v>
      </c>
      <c r="C49" s="428">
        <f t="shared" ref="C49:C111" si="2">SUM(D49:G49)</f>
        <v>181348</v>
      </c>
      <c r="D49" s="429">
        <f>SUM(D50,D295)</f>
        <v>178348</v>
      </c>
      <c r="E49" s="429">
        <f>SUM(E50,E295)</f>
        <v>0</v>
      </c>
      <c r="F49" s="429">
        <f>SUM(F50,F295)</f>
        <v>3000</v>
      </c>
      <c r="G49" s="430">
        <f>SUM(G50,G295)</f>
        <v>0</v>
      </c>
      <c r="H49" s="428">
        <f t="shared" ref="H49:H111" si="3">SUM(I49:L49)</f>
        <v>242752</v>
      </c>
      <c r="I49" s="429">
        <f>SUM(I50,I295)</f>
        <v>154307</v>
      </c>
      <c r="J49" s="429">
        <f>SUM(J50,J295)</f>
        <v>85373</v>
      </c>
      <c r="K49" s="429">
        <f>SUM(K50,K295)</f>
        <v>3072</v>
      </c>
      <c r="L49" s="431">
        <f>SUM(L50,L295)</f>
        <v>0</v>
      </c>
    </row>
    <row r="50" spans="1:12" s="337" customFormat="1" ht="36.75" thickTop="1" x14ac:dyDescent="0.25">
      <c r="A50" s="432"/>
      <c r="B50" s="433" t="s">
        <v>54</v>
      </c>
      <c r="C50" s="434">
        <f t="shared" si="2"/>
        <v>181348</v>
      </c>
      <c r="D50" s="435">
        <f>SUM(D51,D191)</f>
        <v>178348</v>
      </c>
      <c r="E50" s="435">
        <f>SUM(E51,E191)</f>
        <v>0</v>
      </c>
      <c r="F50" s="435">
        <f>SUM(F51,F191)</f>
        <v>3000</v>
      </c>
      <c r="G50" s="436">
        <f>SUM(G51,G191)</f>
        <v>0</v>
      </c>
      <c r="H50" s="434">
        <f t="shared" si="3"/>
        <v>242680</v>
      </c>
      <c r="I50" s="435">
        <f>SUM(I51,I191)</f>
        <v>154307</v>
      </c>
      <c r="J50" s="435">
        <f>SUM(J51,J191)</f>
        <v>85373</v>
      </c>
      <c r="K50" s="435">
        <f>SUM(K51,K191)</f>
        <v>3000</v>
      </c>
      <c r="L50" s="437">
        <f>SUM(L51,L191)</f>
        <v>0</v>
      </c>
    </row>
    <row r="51" spans="1:12" s="337" customFormat="1" ht="24" x14ac:dyDescent="0.25">
      <c r="A51" s="438"/>
      <c r="B51" s="331" t="s">
        <v>55</v>
      </c>
      <c r="C51" s="439">
        <f t="shared" si="2"/>
        <v>177148</v>
      </c>
      <c r="D51" s="440">
        <f>SUM(D52,D73,D170,D184)</f>
        <v>174498</v>
      </c>
      <c r="E51" s="440">
        <f>SUM(E52,E73,E170,E184)</f>
        <v>0</v>
      </c>
      <c r="F51" s="440">
        <f>SUM(F52,F73,F170,F184)</f>
        <v>2650</v>
      </c>
      <c r="G51" s="441">
        <f>SUM(G52,G73,G170,G184)</f>
        <v>0</v>
      </c>
      <c r="H51" s="439">
        <f t="shared" si="3"/>
        <v>241530</v>
      </c>
      <c r="I51" s="440">
        <f>SUM(I52,I73,I170,I184)</f>
        <v>153507</v>
      </c>
      <c r="J51" s="440">
        <f>SUM(J52,J73,J170,J184)</f>
        <v>85373</v>
      </c>
      <c r="K51" s="440">
        <f>SUM(K52,K73,K170,K184)</f>
        <v>2650</v>
      </c>
      <c r="L51" s="442">
        <f>SUM(L52,L73,L170,L184)</f>
        <v>0</v>
      </c>
    </row>
    <row r="52" spans="1:12" s="337" customFormat="1" x14ac:dyDescent="0.25">
      <c r="A52" s="443">
        <v>1000</v>
      </c>
      <c r="B52" s="443" t="s">
        <v>56</v>
      </c>
      <c r="C52" s="444">
        <f t="shared" si="2"/>
        <v>95701</v>
      </c>
      <c r="D52" s="445">
        <f>SUM(D53,D66)</f>
        <v>95701</v>
      </c>
      <c r="E52" s="445">
        <f>SUM(E53,E66)</f>
        <v>0</v>
      </c>
      <c r="F52" s="445">
        <f>SUM(F53,F66)</f>
        <v>0</v>
      </c>
      <c r="G52" s="446">
        <f>SUM(G53,G66)</f>
        <v>0</v>
      </c>
      <c r="H52" s="444">
        <f t="shared" si="3"/>
        <v>179610</v>
      </c>
      <c r="I52" s="445">
        <f>SUM(I53,I66)</f>
        <v>94237</v>
      </c>
      <c r="J52" s="445">
        <f>SUM(J53,J66)</f>
        <v>85373</v>
      </c>
      <c r="K52" s="445">
        <f>SUM(K53,K66)</f>
        <v>0</v>
      </c>
      <c r="L52" s="447">
        <f>SUM(L53,L66)</f>
        <v>0</v>
      </c>
    </row>
    <row r="53" spans="1:12" x14ac:dyDescent="0.25">
      <c r="A53" s="368">
        <v>1100</v>
      </c>
      <c r="B53" s="448" t="s">
        <v>57</v>
      </c>
      <c r="C53" s="369">
        <f t="shared" si="2"/>
        <v>70865</v>
      </c>
      <c r="D53" s="375">
        <f>SUM(D54,D57,D65)</f>
        <v>70865</v>
      </c>
      <c r="E53" s="375">
        <f>SUM(E54,E57,E65)</f>
        <v>0</v>
      </c>
      <c r="F53" s="375">
        <f>SUM(F54,F57,F65)</f>
        <v>0</v>
      </c>
      <c r="G53" s="449">
        <f>SUM(G54,G57,G65)</f>
        <v>0</v>
      </c>
      <c r="H53" s="369">
        <f t="shared" si="3"/>
        <v>137998</v>
      </c>
      <c r="I53" s="375">
        <f>SUM(I54,I57,I65)</f>
        <v>69401</v>
      </c>
      <c r="J53" s="375">
        <f>SUM(J54,J57,J65)</f>
        <v>68597</v>
      </c>
      <c r="K53" s="375">
        <f>SUM(K54,K57,K65)</f>
        <v>0</v>
      </c>
      <c r="L53" s="450">
        <f>SUM(L54,L57,L65)</f>
        <v>0</v>
      </c>
    </row>
    <row r="54" spans="1:12" x14ac:dyDescent="0.25">
      <c r="A54" s="451">
        <v>1110</v>
      </c>
      <c r="B54" s="410" t="s">
        <v>58</v>
      </c>
      <c r="C54" s="452">
        <f t="shared" si="2"/>
        <v>65014</v>
      </c>
      <c r="D54" s="453">
        <f>SUM(D55:D56)</f>
        <v>65014</v>
      </c>
      <c r="E54" s="453">
        <f>SUM(E55:E56)</f>
        <v>0</v>
      </c>
      <c r="F54" s="453">
        <f>SUM(F55:F56)</f>
        <v>0</v>
      </c>
      <c r="G54" s="454">
        <f>SUM(G55:G56)</f>
        <v>0</v>
      </c>
      <c r="H54" s="452">
        <f t="shared" si="3"/>
        <v>133226</v>
      </c>
      <c r="I54" s="453">
        <f>SUM(I55:I56)</f>
        <v>65014</v>
      </c>
      <c r="J54" s="453">
        <f>SUM(J55:J56)</f>
        <v>68212</v>
      </c>
      <c r="K54" s="453">
        <f>SUM(K55:K56)</f>
        <v>0</v>
      </c>
      <c r="L54" s="455">
        <f>SUM(L55:L56)</f>
        <v>0</v>
      </c>
    </row>
    <row r="55" spans="1:12" x14ac:dyDescent="0.25">
      <c r="A55" s="351">
        <v>1111</v>
      </c>
      <c r="B55" s="377" t="s">
        <v>59</v>
      </c>
      <c r="C55" s="378">
        <f t="shared" si="2"/>
        <v>0</v>
      </c>
      <c r="D55" s="380"/>
      <c r="E55" s="380"/>
      <c r="F55" s="380"/>
      <c r="G55" s="456"/>
      <c r="H55" s="378">
        <f t="shared" si="3"/>
        <v>0</v>
      </c>
      <c r="I55" s="380"/>
      <c r="J55" s="380"/>
      <c r="K55" s="380"/>
      <c r="L55" s="457"/>
    </row>
    <row r="56" spans="1:12" ht="24" customHeight="1" x14ac:dyDescent="0.25">
      <c r="A56" s="357">
        <v>1119</v>
      </c>
      <c r="B56" s="383" t="s">
        <v>60</v>
      </c>
      <c r="C56" s="384">
        <f t="shared" si="2"/>
        <v>65014</v>
      </c>
      <c r="D56" s="386">
        <v>65014</v>
      </c>
      <c r="E56" s="386"/>
      <c r="F56" s="386"/>
      <c r="G56" s="458"/>
      <c r="H56" s="384">
        <f t="shared" si="3"/>
        <v>133226</v>
      </c>
      <c r="I56" s="386">
        <v>65014</v>
      </c>
      <c r="J56" s="386">
        <v>68212</v>
      </c>
      <c r="K56" s="386"/>
      <c r="L56" s="459"/>
    </row>
    <row r="57" spans="1:12" ht="23.25" customHeight="1" x14ac:dyDescent="0.25">
      <c r="A57" s="460">
        <v>1140</v>
      </c>
      <c r="B57" s="383" t="s">
        <v>61</v>
      </c>
      <c r="C57" s="384">
        <f t="shared" si="2"/>
        <v>5545</v>
      </c>
      <c r="D57" s="461">
        <f>SUM(D58:D64)</f>
        <v>5545</v>
      </c>
      <c r="E57" s="461">
        <f>SUM(E58:E64)</f>
        <v>0</v>
      </c>
      <c r="F57" s="461">
        <f>SUM(F58:F64)</f>
        <v>0</v>
      </c>
      <c r="G57" s="462">
        <f>SUM(G58:G64)</f>
        <v>0</v>
      </c>
      <c r="H57" s="384">
        <f t="shared" si="3"/>
        <v>4772</v>
      </c>
      <c r="I57" s="461">
        <f>SUM(I58:I64)</f>
        <v>4387</v>
      </c>
      <c r="J57" s="461">
        <f>SUM(J58:J64)</f>
        <v>385</v>
      </c>
      <c r="K57" s="461">
        <f>SUM(K58:K64)</f>
        <v>0</v>
      </c>
      <c r="L57" s="463">
        <f>SUM(L58:L64)</f>
        <v>0</v>
      </c>
    </row>
    <row r="58" spans="1:12" x14ac:dyDescent="0.25">
      <c r="A58" s="357">
        <v>1141</v>
      </c>
      <c r="B58" s="383" t="s">
        <v>62</v>
      </c>
      <c r="C58" s="384">
        <f t="shared" si="2"/>
        <v>2365</v>
      </c>
      <c r="D58" s="386">
        <v>2365</v>
      </c>
      <c r="E58" s="386"/>
      <c r="F58" s="386"/>
      <c r="G58" s="458"/>
      <c r="H58" s="384">
        <f t="shared" si="3"/>
        <v>2365</v>
      </c>
      <c r="I58" s="386">
        <v>2365</v>
      </c>
      <c r="J58" s="386"/>
      <c r="K58" s="386"/>
      <c r="L58" s="459"/>
    </row>
    <row r="59" spans="1:12" ht="24.75" customHeight="1" x14ac:dyDescent="0.25">
      <c r="A59" s="357">
        <v>1142</v>
      </c>
      <c r="B59" s="383" t="s">
        <v>63</v>
      </c>
      <c r="C59" s="384">
        <f t="shared" si="2"/>
        <v>622</v>
      </c>
      <c r="D59" s="386">
        <v>622</v>
      </c>
      <c r="E59" s="386"/>
      <c r="F59" s="386"/>
      <c r="G59" s="458"/>
      <c r="H59" s="384">
        <f t="shared" si="3"/>
        <v>622</v>
      </c>
      <c r="I59" s="386">
        <v>622</v>
      </c>
      <c r="J59" s="386"/>
      <c r="K59" s="386"/>
      <c r="L59" s="459"/>
    </row>
    <row r="60" spans="1:12" ht="24" x14ac:dyDescent="0.25">
      <c r="A60" s="357">
        <v>1145</v>
      </c>
      <c r="B60" s="383" t="s">
        <v>64</v>
      </c>
      <c r="C60" s="384">
        <f t="shared" si="2"/>
        <v>0</v>
      </c>
      <c r="D60" s="386"/>
      <c r="E60" s="386"/>
      <c r="F60" s="386"/>
      <c r="G60" s="458"/>
      <c r="H60" s="384">
        <f t="shared" si="3"/>
        <v>300</v>
      </c>
      <c r="I60" s="386"/>
      <c r="J60" s="386">
        <v>300</v>
      </c>
      <c r="K60" s="386"/>
      <c r="L60" s="459"/>
    </row>
    <row r="61" spans="1:12" ht="27.75" customHeight="1" x14ac:dyDescent="0.25">
      <c r="A61" s="357">
        <v>1146</v>
      </c>
      <c r="B61" s="383" t="s">
        <v>65</v>
      </c>
      <c r="C61" s="384">
        <f t="shared" si="2"/>
        <v>1158</v>
      </c>
      <c r="D61" s="386">
        <v>1158</v>
      </c>
      <c r="E61" s="386"/>
      <c r="F61" s="386"/>
      <c r="G61" s="458"/>
      <c r="H61" s="384">
        <f t="shared" si="3"/>
        <v>0</v>
      </c>
      <c r="I61" s="386"/>
      <c r="J61" s="386"/>
      <c r="K61" s="386"/>
      <c r="L61" s="459"/>
    </row>
    <row r="62" spans="1:12" x14ac:dyDescent="0.25">
      <c r="A62" s="357">
        <v>1147</v>
      </c>
      <c r="B62" s="383" t="s">
        <v>66</v>
      </c>
      <c r="C62" s="384">
        <f t="shared" si="2"/>
        <v>1400</v>
      </c>
      <c r="D62" s="386">
        <v>1400</v>
      </c>
      <c r="E62" s="386"/>
      <c r="F62" s="386"/>
      <c r="G62" s="458"/>
      <c r="H62" s="384">
        <f t="shared" si="3"/>
        <v>1400</v>
      </c>
      <c r="I62" s="386">
        <v>1400</v>
      </c>
      <c r="J62" s="386"/>
      <c r="K62" s="386"/>
      <c r="L62" s="459"/>
    </row>
    <row r="63" spans="1:12" ht="24" x14ac:dyDescent="0.25">
      <c r="A63" s="357">
        <v>1148</v>
      </c>
      <c r="B63" s="383" t="s">
        <v>67</v>
      </c>
      <c r="C63" s="384">
        <f t="shared" si="2"/>
        <v>0</v>
      </c>
      <c r="D63" s="386"/>
      <c r="E63" s="386"/>
      <c r="F63" s="386"/>
      <c r="G63" s="458"/>
      <c r="H63" s="384">
        <f t="shared" si="3"/>
        <v>0</v>
      </c>
      <c r="I63" s="386"/>
      <c r="J63" s="386"/>
      <c r="K63" s="386"/>
      <c r="L63" s="459"/>
    </row>
    <row r="64" spans="1:12" ht="29.25" customHeight="1" x14ac:dyDescent="0.25">
      <c r="A64" s="357">
        <v>1149</v>
      </c>
      <c r="B64" s="383" t="s">
        <v>68</v>
      </c>
      <c r="C64" s="384">
        <f t="shared" si="2"/>
        <v>0</v>
      </c>
      <c r="D64" s="386"/>
      <c r="E64" s="386"/>
      <c r="F64" s="386"/>
      <c r="G64" s="458"/>
      <c r="H64" s="384">
        <f t="shared" si="3"/>
        <v>85</v>
      </c>
      <c r="I64" s="386"/>
      <c r="J64" s="386">
        <v>85</v>
      </c>
      <c r="K64" s="386"/>
      <c r="L64" s="459"/>
    </row>
    <row r="65" spans="1:12" ht="36" x14ac:dyDescent="0.25">
      <c r="A65" s="451">
        <v>1150</v>
      </c>
      <c r="B65" s="410" t="s">
        <v>69</v>
      </c>
      <c r="C65" s="452">
        <f t="shared" si="2"/>
        <v>306</v>
      </c>
      <c r="D65" s="464">
        <v>306</v>
      </c>
      <c r="E65" s="464"/>
      <c r="F65" s="464"/>
      <c r="G65" s="465"/>
      <c r="H65" s="452">
        <f t="shared" si="3"/>
        <v>0</v>
      </c>
      <c r="I65" s="464"/>
      <c r="J65" s="464"/>
      <c r="K65" s="464"/>
      <c r="L65" s="466"/>
    </row>
    <row r="66" spans="1:12" ht="36" x14ac:dyDescent="0.25">
      <c r="A66" s="368">
        <v>1200</v>
      </c>
      <c r="B66" s="448" t="s">
        <v>70</v>
      </c>
      <c r="C66" s="369">
        <f t="shared" si="2"/>
        <v>24836</v>
      </c>
      <c r="D66" s="375">
        <f>SUM(D67:D68)</f>
        <v>24836</v>
      </c>
      <c r="E66" s="375">
        <f>SUM(E67:E68)</f>
        <v>0</v>
      </c>
      <c r="F66" s="375">
        <f>SUM(F67:F68)</f>
        <v>0</v>
      </c>
      <c r="G66" s="467">
        <f>SUM(G67:G68)</f>
        <v>0</v>
      </c>
      <c r="H66" s="369">
        <f t="shared" si="3"/>
        <v>41612</v>
      </c>
      <c r="I66" s="375">
        <f>SUM(I67:I68)</f>
        <v>24836</v>
      </c>
      <c r="J66" s="375">
        <f>SUM(J67:J68)</f>
        <v>16776</v>
      </c>
      <c r="K66" s="375">
        <f>SUM(K67:K68)</f>
        <v>0</v>
      </c>
      <c r="L66" s="468">
        <f>SUM(L67:L68)</f>
        <v>0</v>
      </c>
    </row>
    <row r="67" spans="1:12" ht="24" x14ac:dyDescent="0.25">
      <c r="A67" s="469">
        <v>1210</v>
      </c>
      <c r="B67" s="377" t="s">
        <v>71</v>
      </c>
      <c r="C67" s="378">
        <f t="shared" si="2"/>
        <v>17421</v>
      </c>
      <c r="D67" s="380">
        <v>17421</v>
      </c>
      <c r="E67" s="380"/>
      <c r="F67" s="380"/>
      <c r="G67" s="456"/>
      <c r="H67" s="378">
        <f t="shared" si="3"/>
        <v>33997</v>
      </c>
      <c r="I67" s="380">
        <v>17421</v>
      </c>
      <c r="J67" s="380">
        <v>16576</v>
      </c>
      <c r="K67" s="380"/>
      <c r="L67" s="457"/>
    </row>
    <row r="68" spans="1:12" ht="24" x14ac:dyDescent="0.25">
      <c r="A68" s="460">
        <v>1220</v>
      </c>
      <c r="B68" s="383" t="s">
        <v>72</v>
      </c>
      <c r="C68" s="384">
        <f t="shared" si="2"/>
        <v>7415</v>
      </c>
      <c r="D68" s="461">
        <f>SUM(D69:D72)</f>
        <v>7415</v>
      </c>
      <c r="E68" s="461">
        <f>SUM(E69:E72)</f>
        <v>0</v>
      </c>
      <c r="F68" s="461">
        <f>SUM(F69:F72)</f>
        <v>0</v>
      </c>
      <c r="G68" s="462">
        <f>SUM(G69:G72)</f>
        <v>0</v>
      </c>
      <c r="H68" s="384">
        <f t="shared" si="3"/>
        <v>7615</v>
      </c>
      <c r="I68" s="461">
        <f>SUM(I69:I72)</f>
        <v>7415</v>
      </c>
      <c r="J68" s="461">
        <f>SUM(J69:J72)</f>
        <v>200</v>
      </c>
      <c r="K68" s="461">
        <f>SUM(K69:K72)</f>
        <v>0</v>
      </c>
      <c r="L68" s="463">
        <f>SUM(L69:L72)</f>
        <v>0</v>
      </c>
    </row>
    <row r="69" spans="1:12" ht="48" x14ac:dyDescent="0.25">
      <c r="A69" s="357">
        <v>1221</v>
      </c>
      <c r="B69" s="383" t="s">
        <v>73</v>
      </c>
      <c r="C69" s="384">
        <f t="shared" si="2"/>
        <v>2915</v>
      </c>
      <c r="D69" s="386">
        <v>2915</v>
      </c>
      <c r="E69" s="386"/>
      <c r="F69" s="386"/>
      <c r="G69" s="458"/>
      <c r="H69" s="384">
        <f t="shared" si="3"/>
        <v>3115</v>
      </c>
      <c r="I69" s="386">
        <v>2915</v>
      </c>
      <c r="J69" s="386">
        <v>200</v>
      </c>
      <c r="K69" s="386"/>
      <c r="L69" s="459"/>
    </row>
    <row r="70" spans="1:12" x14ac:dyDescent="0.25">
      <c r="A70" s="357">
        <v>1223</v>
      </c>
      <c r="B70" s="383" t="s">
        <v>74</v>
      </c>
      <c r="C70" s="384">
        <f t="shared" si="2"/>
        <v>0</v>
      </c>
      <c r="D70" s="386"/>
      <c r="E70" s="386"/>
      <c r="F70" s="386"/>
      <c r="G70" s="458"/>
      <c r="H70" s="384">
        <f t="shared" si="3"/>
        <v>0</v>
      </c>
      <c r="I70" s="386"/>
      <c r="J70" s="386"/>
      <c r="K70" s="386"/>
      <c r="L70" s="459"/>
    </row>
    <row r="71" spans="1:12" ht="36" x14ac:dyDescent="0.25">
      <c r="A71" s="357">
        <v>1227</v>
      </c>
      <c r="B71" s="383" t="s">
        <v>75</v>
      </c>
      <c r="C71" s="384">
        <f t="shared" si="2"/>
        <v>4500</v>
      </c>
      <c r="D71" s="386">
        <v>4500</v>
      </c>
      <c r="E71" s="386"/>
      <c r="F71" s="386"/>
      <c r="G71" s="458"/>
      <c r="H71" s="384">
        <f t="shared" si="3"/>
        <v>4500</v>
      </c>
      <c r="I71" s="386">
        <v>4500</v>
      </c>
      <c r="J71" s="386"/>
      <c r="K71" s="386"/>
      <c r="L71" s="459"/>
    </row>
    <row r="72" spans="1:12" ht="48" x14ac:dyDescent="0.25">
      <c r="A72" s="357">
        <v>1228</v>
      </c>
      <c r="B72" s="383" t="s">
        <v>76</v>
      </c>
      <c r="C72" s="384">
        <f t="shared" si="2"/>
        <v>0</v>
      </c>
      <c r="D72" s="386"/>
      <c r="E72" s="386"/>
      <c r="F72" s="386"/>
      <c r="G72" s="458"/>
      <c r="H72" s="384">
        <f t="shared" si="3"/>
        <v>0</v>
      </c>
      <c r="I72" s="386"/>
      <c r="J72" s="386"/>
      <c r="K72" s="386"/>
      <c r="L72" s="459"/>
    </row>
    <row r="73" spans="1:12" ht="15" customHeight="1" x14ac:dyDescent="0.25">
      <c r="A73" s="443">
        <v>2000</v>
      </c>
      <c r="B73" s="443" t="s">
        <v>77</v>
      </c>
      <c r="C73" s="444">
        <f t="shared" si="2"/>
        <v>81447</v>
      </c>
      <c r="D73" s="445">
        <f>SUM(D74,D81,D128,D161,D162,D169)</f>
        <v>78797</v>
      </c>
      <c r="E73" s="445">
        <f>SUM(E74,E81,E128,E161,E162,E169)</f>
        <v>0</v>
      </c>
      <c r="F73" s="445">
        <f>SUM(F74,F81,F128,F161,F162,F169)</f>
        <v>2650</v>
      </c>
      <c r="G73" s="446">
        <f>SUM(G74,G81,G128,G161,G162,G169)</f>
        <v>0</v>
      </c>
      <c r="H73" s="444">
        <f t="shared" si="3"/>
        <v>61920</v>
      </c>
      <c r="I73" s="445">
        <f>SUM(I74,I81,I128,I161,I162,I169)</f>
        <v>59270</v>
      </c>
      <c r="J73" s="445">
        <f>SUM(J74,J81,J128,J161,J162,J169)</f>
        <v>0</v>
      </c>
      <c r="K73" s="445">
        <f>SUM(K74,K81,K128,K161,K162,K169)</f>
        <v>2650</v>
      </c>
      <c r="L73" s="447">
        <f>SUM(L74,L81,L128,L161,L162,L169)</f>
        <v>0</v>
      </c>
    </row>
    <row r="74" spans="1:12" ht="29.25" customHeight="1" x14ac:dyDescent="0.25">
      <c r="A74" s="368">
        <v>2100</v>
      </c>
      <c r="B74" s="448" t="s">
        <v>78</v>
      </c>
      <c r="C74" s="369">
        <f t="shared" si="2"/>
        <v>240</v>
      </c>
      <c r="D74" s="375">
        <f>SUM(D75,D78)</f>
        <v>240</v>
      </c>
      <c r="E74" s="375">
        <f>SUM(E75,E78)</f>
        <v>0</v>
      </c>
      <c r="F74" s="375">
        <f>SUM(F75,F78)</f>
        <v>0</v>
      </c>
      <c r="G74" s="467">
        <f>SUM(G75,G78)</f>
        <v>0</v>
      </c>
      <c r="H74" s="369">
        <f t="shared" si="3"/>
        <v>240</v>
      </c>
      <c r="I74" s="375">
        <f>SUM(I75,I78)</f>
        <v>240</v>
      </c>
      <c r="J74" s="375">
        <f>SUM(J75,J78)</f>
        <v>0</v>
      </c>
      <c r="K74" s="375">
        <f>SUM(K75,K78)</f>
        <v>0</v>
      </c>
      <c r="L74" s="468">
        <f>SUM(L75,L78)</f>
        <v>0</v>
      </c>
    </row>
    <row r="75" spans="1:12" ht="30" customHeight="1" x14ac:dyDescent="0.25">
      <c r="A75" s="469">
        <v>2110</v>
      </c>
      <c r="B75" s="377" t="s">
        <v>79</v>
      </c>
      <c r="C75" s="378">
        <f t="shared" si="2"/>
        <v>240</v>
      </c>
      <c r="D75" s="470">
        <f>SUM(D76:D77)</f>
        <v>240</v>
      </c>
      <c r="E75" s="470">
        <f>SUM(E76:E77)</f>
        <v>0</v>
      </c>
      <c r="F75" s="470">
        <f>SUM(F76:F77)</f>
        <v>0</v>
      </c>
      <c r="G75" s="471">
        <f>SUM(G76:G77)</f>
        <v>0</v>
      </c>
      <c r="H75" s="378">
        <f t="shared" si="3"/>
        <v>240</v>
      </c>
      <c r="I75" s="470">
        <f>SUM(I76:I77)</f>
        <v>240</v>
      </c>
      <c r="J75" s="470">
        <f>SUM(J76:J77)</f>
        <v>0</v>
      </c>
      <c r="K75" s="470">
        <f>SUM(K76:K77)</f>
        <v>0</v>
      </c>
      <c r="L75" s="472">
        <f>SUM(L76:L77)</f>
        <v>0</v>
      </c>
    </row>
    <row r="76" spans="1:12" x14ac:dyDescent="0.25">
      <c r="A76" s="357">
        <v>2111</v>
      </c>
      <c r="B76" s="383" t="s">
        <v>80</v>
      </c>
      <c r="C76" s="384">
        <f t="shared" si="2"/>
        <v>0</v>
      </c>
      <c r="D76" s="386"/>
      <c r="E76" s="386"/>
      <c r="F76" s="386"/>
      <c r="G76" s="458"/>
      <c r="H76" s="384">
        <f t="shared" si="3"/>
        <v>0</v>
      </c>
      <c r="I76" s="386"/>
      <c r="J76" s="386"/>
      <c r="K76" s="386"/>
      <c r="L76" s="459"/>
    </row>
    <row r="77" spans="1:12" ht="24" x14ac:dyDescent="0.25">
      <c r="A77" s="357">
        <v>2112</v>
      </c>
      <c r="B77" s="383" t="s">
        <v>81</v>
      </c>
      <c r="C77" s="384">
        <f t="shared" si="2"/>
        <v>240</v>
      </c>
      <c r="D77" s="386">
        <v>240</v>
      </c>
      <c r="E77" s="386"/>
      <c r="F77" s="386"/>
      <c r="G77" s="458"/>
      <c r="H77" s="384">
        <f t="shared" si="3"/>
        <v>240</v>
      </c>
      <c r="I77" s="386">
        <v>240</v>
      </c>
      <c r="J77" s="386"/>
      <c r="K77" s="386"/>
      <c r="L77" s="459"/>
    </row>
    <row r="78" spans="1:12" ht="29.25" customHeight="1" x14ac:dyDescent="0.25">
      <c r="A78" s="460">
        <v>2120</v>
      </c>
      <c r="B78" s="383" t="s">
        <v>82</v>
      </c>
      <c r="C78" s="384">
        <f t="shared" si="2"/>
        <v>0</v>
      </c>
      <c r="D78" s="461">
        <f>SUM(D79:D80)</f>
        <v>0</v>
      </c>
      <c r="E78" s="461">
        <f>SUM(E79:E80)</f>
        <v>0</v>
      </c>
      <c r="F78" s="461">
        <f>SUM(F79:F80)</f>
        <v>0</v>
      </c>
      <c r="G78" s="462">
        <f>SUM(G79:G80)</f>
        <v>0</v>
      </c>
      <c r="H78" s="384">
        <f t="shared" si="3"/>
        <v>0</v>
      </c>
      <c r="I78" s="461">
        <f>SUM(I79:I80)</f>
        <v>0</v>
      </c>
      <c r="J78" s="461">
        <f>SUM(J79:J80)</f>
        <v>0</v>
      </c>
      <c r="K78" s="461">
        <f>SUM(K79:K80)</f>
        <v>0</v>
      </c>
      <c r="L78" s="463">
        <f>SUM(L79:L80)</f>
        <v>0</v>
      </c>
    </row>
    <row r="79" spans="1:12" x14ac:dyDescent="0.25">
      <c r="A79" s="357">
        <v>2121</v>
      </c>
      <c r="B79" s="383" t="s">
        <v>80</v>
      </c>
      <c r="C79" s="384">
        <f t="shared" si="2"/>
        <v>0</v>
      </c>
      <c r="D79" s="386"/>
      <c r="E79" s="386"/>
      <c r="F79" s="386"/>
      <c r="G79" s="458"/>
      <c r="H79" s="384">
        <f t="shared" si="3"/>
        <v>0</v>
      </c>
      <c r="I79" s="386"/>
      <c r="J79" s="386"/>
      <c r="K79" s="386"/>
      <c r="L79" s="459"/>
    </row>
    <row r="80" spans="1:12" ht="24" x14ac:dyDescent="0.25">
      <c r="A80" s="357">
        <v>2122</v>
      </c>
      <c r="B80" s="383" t="s">
        <v>81</v>
      </c>
      <c r="C80" s="384">
        <f t="shared" si="2"/>
        <v>0</v>
      </c>
      <c r="D80" s="386"/>
      <c r="E80" s="386"/>
      <c r="F80" s="386"/>
      <c r="G80" s="458"/>
      <c r="H80" s="384">
        <f t="shared" si="3"/>
        <v>0</v>
      </c>
      <c r="I80" s="386"/>
      <c r="J80" s="386"/>
      <c r="K80" s="386"/>
      <c r="L80" s="459"/>
    </row>
    <row r="81" spans="1:12" x14ac:dyDescent="0.25">
      <c r="A81" s="368">
        <v>2200</v>
      </c>
      <c r="B81" s="448" t="s">
        <v>83</v>
      </c>
      <c r="C81" s="369">
        <f t="shared" si="2"/>
        <v>69264</v>
      </c>
      <c r="D81" s="375">
        <f>SUM(D82,D87,D93,D101,D110,D114,D120,D126)</f>
        <v>68264</v>
      </c>
      <c r="E81" s="375">
        <f>SUM(E82,E87,E93,E101,E110,E114,E120,E126)</f>
        <v>0</v>
      </c>
      <c r="F81" s="375">
        <f>SUM(F82,F87,F93,F101,F110,F114,F120,F126)</f>
        <v>1000</v>
      </c>
      <c r="G81" s="467">
        <f>SUM(G82,G87,G93,G101,G110,G114,G120,G126)</f>
        <v>0</v>
      </c>
      <c r="H81" s="369">
        <f t="shared" si="3"/>
        <v>52652</v>
      </c>
      <c r="I81" s="375">
        <f>SUM(I82,I87,I93,I101,I110,I114,I120,I126)</f>
        <v>51652</v>
      </c>
      <c r="J81" s="375">
        <f>SUM(J82,J87,J93,J101,J110,J114,J120,J126)</f>
        <v>0</v>
      </c>
      <c r="K81" s="375">
        <f>SUM(K82,K87,K93,K101,K110,K114,K120,K126)</f>
        <v>1000</v>
      </c>
      <c r="L81" s="473">
        <f>SUM(L82,L87,L93,L101,L110,L114,L120,L126)</f>
        <v>0</v>
      </c>
    </row>
    <row r="82" spans="1:12" ht="24" x14ac:dyDescent="0.25">
      <c r="A82" s="451">
        <v>2210</v>
      </c>
      <c r="B82" s="410" t="s">
        <v>84</v>
      </c>
      <c r="C82" s="452">
        <f t="shared" si="2"/>
        <v>2122</v>
      </c>
      <c r="D82" s="453">
        <f>SUM(D83:D86)</f>
        <v>1972</v>
      </c>
      <c r="E82" s="453">
        <f>SUM(E83:E86)</f>
        <v>0</v>
      </c>
      <c r="F82" s="453">
        <f>SUM(F83:F86)</f>
        <v>150</v>
      </c>
      <c r="G82" s="453">
        <f>SUM(G83:G86)</f>
        <v>0</v>
      </c>
      <c r="H82" s="452">
        <f t="shared" si="3"/>
        <v>1981</v>
      </c>
      <c r="I82" s="453">
        <f>SUM(I83:I86)</f>
        <v>1831</v>
      </c>
      <c r="J82" s="453">
        <f>SUM(J83:J86)</f>
        <v>0</v>
      </c>
      <c r="K82" s="453">
        <f>SUM(K83:K86)</f>
        <v>150</v>
      </c>
      <c r="L82" s="455">
        <f>SUM(L83:L86)</f>
        <v>0</v>
      </c>
    </row>
    <row r="83" spans="1:12" ht="24" x14ac:dyDescent="0.25">
      <c r="A83" s="351">
        <v>2211</v>
      </c>
      <c r="B83" s="377" t="s">
        <v>85</v>
      </c>
      <c r="C83" s="378">
        <f t="shared" si="2"/>
        <v>0</v>
      </c>
      <c r="D83" s="380"/>
      <c r="E83" s="380"/>
      <c r="F83" s="380"/>
      <c r="G83" s="456"/>
      <c r="H83" s="378">
        <f t="shared" si="3"/>
        <v>0</v>
      </c>
      <c r="I83" s="380"/>
      <c r="J83" s="380"/>
      <c r="K83" s="380"/>
      <c r="L83" s="457"/>
    </row>
    <row r="84" spans="1:12" ht="36" x14ac:dyDescent="0.25">
      <c r="A84" s="357">
        <v>2212</v>
      </c>
      <c r="B84" s="383" t="s">
        <v>86</v>
      </c>
      <c r="C84" s="384">
        <f t="shared" si="2"/>
        <v>1488</v>
      </c>
      <c r="D84" s="386">
        <v>1338</v>
      </c>
      <c r="E84" s="386"/>
      <c r="F84" s="386">
        <v>150</v>
      </c>
      <c r="G84" s="458"/>
      <c r="H84" s="384">
        <f t="shared" si="3"/>
        <v>1347</v>
      </c>
      <c r="I84" s="386">
        <v>1197</v>
      </c>
      <c r="J84" s="386"/>
      <c r="K84" s="386">
        <v>150</v>
      </c>
      <c r="L84" s="459"/>
    </row>
    <row r="85" spans="1:12" ht="24" x14ac:dyDescent="0.25">
      <c r="A85" s="357">
        <v>2214</v>
      </c>
      <c r="B85" s="383" t="s">
        <v>87</v>
      </c>
      <c r="C85" s="384">
        <f t="shared" si="2"/>
        <v>288</v>
      </c>
      <c r="D85" s="386">
        <v>288</v>
      </c>
      <c r="E85" s="386"/>
      <c r="F85" s="386"/>
      <c r="G85" s="458"/>
      <c r="H85" s="384">
        <f t="shared" si="3"/>
        <v>288</v>
      </c>
      <c r="I85" s="386">
        <v>288</v>
      </c>
      <c r="J85" s="386"/>
      <c r="K85" s="386"/>
      <c r="L85" s="459"/>
    </row>
    <row r="86" spans="1:12" x14ac:dyDescent="0.25">
      <c r="A86" s="357">
        <v>2219</v>
      </c>
      <c r="B86" s="383" t="s">
        <v>88</v>
      </c>
      <c r="C86" s="384">
        <f t="shared" si="2"/>
        <v>346</v>
      </c>
      <c r="D86" s="386">
        <v>346</v>
      </c>
      <c r="E86" s="386"/>
      <c r="F86" s="386"/>
      <c r="G86" s="458"/>
      <c r="H86" s="384">
        <f t="shared" si="3"/>
        <v>346</v>
      </c>
      <c r="I86" s="386">
        <v>346</v>
      </c>
      <c r="J86" s="386"/>
      <c r="K86" s="386"/>
      <c r="L86" s="459"/>
    </row>
    <row r="87" spans="1:12" ht="24" x14ac:dyDescent="0.25">
      <c r="A87" s="460">
        <v>2220</v>
      </c>
      <c r="B87" s="383" t="s">
        <v>89</v>
      </c>
      <c r="C87" s="384">
        <f t="shared" si="2"/>
        <v>45717</v>
      </c>
      <c r="D87" s="461">
        <f>SUM(D88:D92)</f>
        <v>45367</v>
      </c>
      <c r="E87" s="461">
        <f>SUM(E88:E92)</f>
        <v>0</v>
      </c>
      <c r="F87" s="461">
        <f>SUM(F88:F92)</f>
        <v>350</v>
      </c>
      <c r="G87" s="462">
        <f>SUM(G88:G92)</f>
        <v>0</v>
      </c>
      <c r="H87" s="384">
        <f t="shared" si="3"/>
        <v>43238</v>
      </c>
      <c r="I87" s="461">
        <f>SUM(I88:I92)</f>
        <v>42888</v>
      </c>
      <c r="J87" s="461">
        <f>SUM(J88:J92)</f>
        <v>0</v>
      </c>
      <c r="K87" s="461">
        <f>SUM(K88:K92)</f>
        <v>350</v>
      </c>
      <c r="L87" s="463">
        <f>SUM(L88:L92)</f>
        <v>0</v>
      </c>
    </row>
    <row r="88" spans="1:12" x14ac:dyDescent="0.25">
      <c r="A88" s="357">
        <v>2221</v>
      </c>
      <c r="B88" s="383" t="s">
        <v>90</v>
      </c>
      <c r="C88" s="384">
        <f t="shared" si="2"/>
        <v>38241</v>
      </c>
      <c r="D88" s="386">
        <v>38141</v>
      </c>
      <c r="E88" s="386"/>
      <c r="F88" s="386">
        <v>100</v>
      </c>
      <c r="G88" s="458"/>
      <c r="H88" s="384">
        <f t="shared" si="3"/>
        <v>35128</v>
      </c>
      <c r="I88" s="386">
        <v>35028</v>
      </c>
      <c r="J88" s="386"/>
      <c r="K88" s="386">
        <v>100</v>
      </c>
      <c r="L88" s="459"/>
    </row>
    <row r="89" spans="1:12" x14ac:dyDescent="0.25">
      <c r="A89" s="357">
        <v>2222</v>
      </c>
      <c r="B89" s="383" t="s">
        <v>91</v>
      </c>
      <c r="C89" s="384">
        <f t="shared" si="2"/>
        <v>598</v>
      </c>
      <c r="D89" s="386">
        <v>548</v>
      </c>
      <c r="E89" s="386"/>
      <c r="F89" s="386">
        <v>50</v>
      </c>
      <c r="G89" s="458"/>
      <c r="H89" s="384">
        <f t="shared" si="3"/>
        <v>598</v>
      </c>
      <c r="I89" s="386">
        <v>548</v>
      </c>
      <c r="J89" s="386"/>
      <c r="K89" s="386">
        <v>50</v>
      </c>
      <c r="L89" s="459"/>
    </row>
    <row r="90" spans="1:12" x14ac:dyDescent="0.25">
      <c r="A90" s="357">
        <v>2223</v>
      </c>
      <c r="B90" s="383" t="s">
        <v>92</v>
      </c>
      <c r="C90" s="384">
        <f t="shared" si="2"/>
        <v>6611</v>
      </c>
      <c r="D90" s="386">
        <v>6411</v>
      </c>
      <c r="E90" s="386"/>
      <c r="F90" s="386">
        <v>200</v>
      </c>
      <c r="G90" s="458"/>
      <c r="H90" s="384">
        <f t="shared" si="3"/>
        <v>7236</v>
      </c>
      <c r="I90" s="386">
        <f>6536+500</f>
        <v>7036</v>
      </c>
      <c r="J90" s="386"/>
      <c r="K90" s="386">
        <v>200</v>
      </c>
      <c r="L90" s="459"/>
    </row>
    <row r="91" spans="1:12" ht="11.25" customHeight="1" x14ac:dyDescent="0.25">
      <c r="A91" s="357">
        <v>2224</v>
      </c>
      <c r="B91" s="383" t="s">
        <v>93</v>
      </c>
      <c r="C91" s="384">
        <f t="shared" si="2"/>
        <v>267</v>
      </c>
      <c r="D91" s="386">
        <v>267</v>
      </c>
      <c r="E91" s="386"/>
      <c r="F91" s="386"/>
      <c r="G91" s="458"/>
      <c r="H91" s="384">
        <f t="shared" si="3"/>
        <v>276</v>
      </c>
      <c r="I91" s="386">
        <v>276</v>
      </c>
      <c r="J91" s="386"/>
      <c r="K91" s="386"/>
      <c r="L91" s="459"/>
    </row>
    <row r="92" spans="1:12" ht="24" x14ac:dyDescent="0.25">
      <c r="A92" s="357">
        <v>2229</v>
      </c>
      <c r="B92" s="383" t="s">
        <v>94</v>
      </c>
      <c r="C92" s="384">
        <f t="shared" si="2"/>
        <v>0</v>
      </c>
      <c r="D92" s="386"/>
      <c r="E92" s="386"/>
      <c r="F92" s="386"/>
      <c r="G92" s="458"/>
      <c r="H92" s="384">
        <f t="shared" si="3"/>
        <v>0</v>
      </c>
      <c r="I92" s="386"/>
      <c r="J92" s="386"/>
      <c r="K92" s="386"/>
      <c r="L92" s="459"/>
    </row>
    <row r="93" spans="1:12" ht="36" x14ac:dyDescent="0.25">
      <c r="A93" s="460">
        <v>2230</v>
      </c>
      <c r="B93" s="383" t="s">
        <v>95</v>
      </c>
      <c r="C93" s="384">
        <f t="shared" si="2"/>
        <v>2672</v>
      </c>
      <c r="D93" s="461">
        <f>SUM(D94:D100)</f>
        <v>2172</v>
      </c>
      <c r="E93" s="461">
        <f>SUM(E94:E100)</f>
        <v>0</v>
      </c>
      <c r="F93" s="461">
        <f>SUM(F94:F100)</f>
        <v>500</v>
      </c>
      <c r="G93" s="462">
        <f>SUM(G94:G100)</f>
        <v>0</v>
      </c>
      <c r="H93" s="384">
        <f t="shared" si="3"/>
        <v>1902</v>
      </c>
      <c r="I93" s="461">
        <f>SUM(I94:I100)</f>
        <v>1402</v>
      </c>
      <c r="J93" s="461">
        <f>SUM(J94:J100)</f>
        <v>0</v>
      </c>
      <c r="K93" s="461">
        <f>SUM(K94:K100)</f>
        <v>500</v>
      </c>
      <c r="L93" s="463">
        <f>SUM(L94:L100)</f>
        <v>0</v>
      </c>
    </row>
    <row r="94" spans="1:12" ht="36" x14ac:dyDescent="0.25">
      <c r="A94" s="357">
        <v>2231</v>
      </c>
      <c r="B94" s="383" t="s">
        <v>96</v>
      </c>
      <c r="C94" s="384">
        <f t="shared" si="2"/>
        <v>0</v>
      </c>
      <c r="D94" s="386"/>
      <c r="E94" s="386"/>
      <c r="F94" s="386"/>
      <c r="G94" s="458"/>
      <c r="H94" s="384">
        <f t="shared" si="3"/>
        <v>0</v>
      </c>
      <c r="I94" s="386"/>
      <c r="J94" s="386"/>
      <c r="K94" s="386"/>
      <c r="L94" s="459"/>
    </row>
    <row r="95" spans="1:12" ht="36" x14ac:dyDescent="0.25">
      <c r="A95" s="357">
        <v>2232</v>
      </c>
      <c r="B95" s="383" t="s">
        <v>97</v>
      </c>
      <c r="C95" s="384">
        <f t="shared" si="2"/>
        <v>630</v>
      </c>
      <c r="D95" s="386">
        <v>630</v>
      </c>
      <c r="E95" s="386"/>
      <c r="F95" s="386"/>
      <c r="G95" s="458"/>
      <c r="H95" s="384">
        <f t="shared" si="3"/>
        <v>630</v>
      </c>
      <c r="I95" s="386">
        <v>630</v>
      </c>
      <c r="J95" s="386"/>
      <c r="K95" s="386"/>
      <c r="L95" s="459"/>
    </row>
    <row r="96" spans="1:12" ht="24" x14ac:dyDescent="0.25">
      <c r="A96" s="351">
        <v>2233</v>
      </c>
      <c r="B96" s="377" t="s">
        <v>98</v>
      </c>
      <c r="C96" s="378">
        <f t="shared" si="2"/>
        <v>700</v>
      </c>
      <c r="D96" s="380">
        <v>200</v>
      </c>
      <c r="E96" s="380"/>
      <c r="F96" s="380">
        <v>500</v>
      </c>
      <c r="G96" s="456"/>
      <c r="H96" s="378">
        <f t="shared" si="3"/>
        <v>700</v>
      </c>
      <c r="I96" s="380">
        <v>200</v>
      </c>
      <c r="J96" s="380"/>
      <c r="K96" s="380">
        <v>500</v>
      </c>
      <c r="L96" s="457"/>
    </row>
    <row r="97" spans="1:12" ht="36" x14ac:dyDescent="0.25">
      <c r="A97" s="357">
        <v>2234</v>
      </c>
      <c r="B97" s="383" t="s">
        <v>99</v>
      </c>
      <c r="C97" s="384">
        <f t="shared" si="2"/>
        <v>840</v>
      </c>
      <c r="D97" s="386">
        <v>840</v>
      </c>
      <c r="E97" s="386"/>
      <c r="F97" s="386"/>
      <c r="G97" s="458"/>
      <c r="H97" s="384">
        <f t="shared" si="3"/>
        <v>270</v>
      </c>
      <c r="I97" s="386">
        <v>270</v>
      </c>
      <c r="J97" s="386"/>
      <c r="K97" s="386"/>
      <c r="L97" s="459"/>
    </row>
    <row r="98" spans="1:12" ht="24" x14ac:dyDescent="0.25">
      <c r="A98" s="357">
        <v>2235</v>
      </c>
      <c r="B98" s="383" t="s">
        <v>100</v>
      </c>
      <c r="C98" s="384">
        <f t="shared" si="2"/>
        <v>200</v>
      </c>
      <c r="D98" s="386">
        <v>200</v>
      </c>
      <c r="E98" s="386"/>
      <c r="F98" s="386"/>
      <c r="G98" s="458"/>
      <c r="H98" s="384">
        <f t="shared" si="3"/>
        <v>0</v>
      </c>
      <c r="I98" s="386"/>
      <c r="J98" s="386"/>
      <c r="K98" s="386"/>
      <c r="L98" s="459"/>
    </row>
    <row r="99" spans="1:12" x14ac:dyDescent="0.25">
      <c r="A99" s="357">
        <v>2236</v>
      </c>
      <c r="B99" s="383" t="s">
        <v>101</v>
      </c>
      <c r="C99" s="384">
        <f t="shared" si="2"/>
        <v>0</v>
      </c>
      <c r="D99" s="386"/>
      <c r="E99" s="386"/>
      <c r="F99" s="386"/>
      <c r="G99" s="458"/>
      <c r="H99" s="384">
        <f t="shared" si="3"/>
        <v>0</v>
      </c>
      <c r="I99" s="386"/>
      <c r="J99" s="386"/>
      <c r="K99" s="386"/>
      <c r="L99" s="459"/>
    </row>
    <row r="100" spans="1:12" ht="24" x14ac:dyDescent="0.25">
      <c r="A100" s="357">
        <v>2239</v>
      </c>
      <c r="B100" s="383" t="s">
        <v>102</v>
      </c>
      <c r="C100" s="384">
        <f t="shared" si="2"/>
        <v>302</v>
      </c>
      <c r="D100" s="386">
        <v>302</v>
      </c>
      <c r="E100" s="386"/>
      <c r="F100" s="386"/>
      <c r="G100" s="458"/>
      <c r="H100" s="384">
        <f t="shared" si="3"/>
        <v>302</v>
      </c>
      <c r="I100" s="386">
        <v>302</v>
      </c>
      <c r="J100" s="386"/>
      <c r="K100" s="386"/>
      <c r="L100" s="459"/>
    </row>
    <row r="101" spans="1:12" ht="36" x14ac:dyDescent="0.25">
      <c r="A101" s="460">
        <v>2240</v>
      </c>
      <c r="B101" s="383" t="s">
        <v>103</v>
      </c>
      <c r="C101" s="384">
        <f t="shared" si="2"/>
        <v>17507</v>
      </c>
      <c r="D101" s="461">
        <f>SUM(D102:D109)</f>
        <v>17507</v>
      </c>
      <c r="E101" s="461">
        <f>SUM(E102:E109)</f>
        <v>0</v>
      </c>
      <c r="F101" s="461">
        <f>SUM(F102:F109)</f>
        <v>0</v>
      </c>
      <c r="G101" s="462">
        <f>SUM(G102:G109)</f>
        <v>0</v>
      </c>
      <c r="H101" s="384">
        <f t="shared" si="3"/>
        <v>2820</v>
      </c>
      <c r="I101" s="461">
        <f>SUM(I102:I109)</f>
        <v>2820</v>
      </c>
      <c r="J101" s="461">
        <f>SUM(J102:J109)</f>
        <v>0</v>
      </c>
      <c r="K101" s="461">
        <f>SUM(K102:K109)</f>
        <v>0</v>
      </c>
      <c r="L101" s="463">
        <f>SUM(L102:L109)</f>
        <v>0</v>
      </c>
    </row>
    <row r="102" spans="1:12" x14ac:dyDescent="0.25">
      <c r="A102" s="357">
        <v>2241</v>
      </c>
      <c r="B102" s="383" t="s">
        <v>104</v>
      </c>
      <c r="C102" s="384">
        <f t="shared" si="2"/>
        <v>0</v>
      </c>
      <c r="D102" s="386"/>
      <c r="E102" s="386"/>
      <c r="F102" s="386"/>
      <c r="G102" s="458"/>
      <c r="H102" s="384">
        <f t="shared" si="3"/>
        <v>0</v>
      </c>
      <c r="I102" s="386"/>
      <c r="J102" s="386"/>
      <c r="K102" s="386"/>
      <c r="L102" s="459"/>
    </row>
    <row r="103" spans="1:12" ht="24" x14ac:dyDescent="0.25">
      <c r="A103" s="357">
        <v>2242</v>
      </c>
      <c r="B103" s="383" t="s">
        <v>105</v>
      </c>
      <c r="C103" s="384">
        <f t="shared" si="2"/>
        <v>212</v>
      </c>
      <c r="D103" s="386">
        <v>212</v>
      </c>
      <c r="E103" s="386"/>
      <c r="F103" s="386"/>
      <c r="G103" s="458"/>
      <c r="H103" s="384">
        <f t="shared" si="3"/>
        <v>212</v>
      </c>
      <c r="I103" s="386">
        <v>212</v>
      </c>
      <c r="J103" s="386"/>
      <c r="K103" s="386"/>
      <c r="L103" s="459"/>
    </row>
    <row r="104" spans="1:12" ht="24" x14ac:dyDescent="0.25">
      <c r="A104" s="357">
        <v>2243</v>
      </c>
      <c r="B104" s="383" t="s">
        <v>106</v>
      </c>
      <c r="C104" s="384">
        <f t="shared" si="2"/>
        <v>392</v>
      </c>
      <c r="D104" s="386">
        <v>392</v>
      </c>
      <c r="E104" s="386"/>
      <c r="F104" s="386"/>
      <c r="G104" s="458"/>
      <c r="H104" s="384">
        <f t="shared" si="3"/>
        <v>312</v>
      </c>
      <c r="I104" s="386">
        <v>312</v>
      </c>
      <c r="J104" s="386"/>
      <c r="K104" s="386"/>
      <c r="L104" s="459"/>
    </row>
    <row r="105" spans="1:12" x14ac:dyDescent="0.25">
      <c r="A105" s="357">
        <v>2244</v>
      </c>
      <c r="B105" s="383" t="s">
        <v>107</v>
      </c>
      <c r="C105" s="384">
        <f t="shared" si="2"/>
        <v>16823</v>
      </c>
      <c r="D105" s="386">
        <v>16823</v>
      </c>
      <c r="E105" s="386"/>
      <c r="F105" s="386"/>
      <c r="G105" s="458"/>
      <c r="H105" s="384">
        <f t="shared" si="3"/>
        <v>2216</v>
      </c>
      <c r="I105" s="386">
        <v>2216</v>
      </c>
      <c r="J105" s="386"/>
      <c r="K105" s="386"/>
      <c r="L105" s="459"/>
    </row>
    <row r="106" spans="1:12" ht="24" x14ac:dyDescent="0.25">
      <c r="A106" s="357">
        <v>2246</v>
      </c>
      <c r="B106" s="383" t="s">
        <v>108</v>
      </c>
      <c r="C106" s="384">
        <f t="shared" si="2"/>
        <v>0</v>
      </c>
      <c r="D106" s="386"/>
      <c r="E106" s="386"/>
      <c r="F106" s="386"/>
      <c r="G106" s="458"/>
      <c r="H106" s="384">
        <f t="shared" si="3"/>
        <v>0</v>
      </c>
      <c r="I106" s="386"/>
      <c r="J106" s="386"/>
      <c r="K106" s="386"/>
      <c r="L106" s="459"/>
    </row>
    <row r="107" spans="1:12" x14ac:dyDescent="0.25">
      <c r="A107" s="357">
        <v>2247</v>
      </c>
      <c r="B107" s="383" t="s">
        <v>109</v>
      </c>
      <c r="C107" s="384">
        <f t="shared" si="2"/>
        <v>80</v>
      </c>
      <c r="D107" s="386">
        <v>80</v>
      </c>
      <c r="E107" s="386"/>
      <c r="F107" s="386"/>
      <c r="G107" s="458"/>
      <c r="H107" s="384">
        <f t="shared" si="3"/>
        <v>80</v>
      </c>
      <c r="I107" s="386">
        <v>80</v>
      </c>
      <c r="J107" s="386"/>
      <c r="K107" s="386"/>
      <c r="L107" s="459"/>
    </row>
    <row r="108" spans="1:12" ht="24" x14ac:dyDescent="0.25">
      <c r="A108" s="357">
        <v>2248</v>
      </c>
      <c r="B108" s="383" t="s">
        <v>110</v>
      </c>
      <c r="C108" s="384">
        <f t="shared" si="2"/>
        <v>0</v>
      </c>
      <c r="D108" s="386"/>
      <c r="E108" s="386"/>
      <c r="F108" s="386"/>
      <c r="G108" s="458"/>
      <c r="H108" s="384">
        <f t="shared" si="3"/>
        <v>0</v>
      </c>
      <c r="I108" s="386"/>
      <c r="J108" s="386"/>
      <c r="K108" s="386"/>
      <c r="L108" s="459"/>
    </row>
    <row r="109" spans="1:12" ht="24" x14ac:dyDescent="0.25">
      <c r="A109" s="357">
        <v>2249</v>
      </c>
      <c r="B109" s="383" t="s">
        <v>111</v>
      </c>
      <c r="C109" s="384">
        <f t="shared" si="2"/>
        <v>0</v>
      </c>
      <c r="D109" s="386"/>
      <c r="E109" s="386"/>
      <c r="F109" s="386"/>
      <c r="G109" s="458"/>
      <c r="H109" s="384">
        <f t="shared" si="3"/>
        <v>0</v>
      </c>
      <c r="I109" s="386"/>
      <c r="J109" s="386"/>
      <c r="K109" s="386"/>
      <c r="L109" s="459"/>
    </row>
    <row r="110" spans="1:12" x14ac:dyDescent="0.25">
      <c r="A110" s="460">
        <v>2250</v>
      </c>
      <c r="B110" s="383" t="s">
        <v>112</v>
      </c>
      <c r="C110" s="384">
        <f t="shared" si="2"/>
        <v>1111</v>
      </c>
      <c r="D110" s="461">
        <f>SUM(D111:D113)</f>
        <v>1111</v>
      </c>
      <c r="E110" s="461">
        <f>SUM(E111:E113)</f>
        <v>0</v>
      </c>
      <c r="F110" s="461">
        <f>SUM(F111:F113)</f>
        <v>0</v>
      </c>
      <c r="G110" s="474">
        <f>SUM(G111:G113)</f>
        <v>0</v>
      </c>
      <c r="H110" s="384">
        <f t="shared" si="3"/>
        <v>256</v>
      </c>
      <c r="I110" s="461">
        <f>SUM(I111:I113)</f>
        <v>256</v>
      </c>
      <c r="J110" s="461">
        <f>SUM(J111:J113)</f>
        <v>0</v>
      </c>
      <c r="K110" s="461">
        <f>SUM(K111:K113)</f>
        <v>0</v>
      </c>
      <c r="L110" s="463">
        <f>SUM(L111:L113)</f>
        <v>0</v>
      </c>
    </row>
    <row r="111" spans="1:12" x14ac:dyDescent="0.25">
      <c r="A111" s="357">
        <v>2251</v>
      </c>
      <c r="B111" s="383" t="s">
        <v>113</v>
      </c>
      <c r="C111" s="384">
        <f t="shared" si="2"/>
        <v>255</v>
      </c>
      <c r="D111" s="386">
        <v>255</v>
      </c>
      <c r="E111" s="386"/>
      <c r="F111" s="386"/>
      <c r="G111" s="458"/>
      <c r="H111" s="384">
        <f t="shared" si="3"/>
        <v>0</v>
      </c>
      <c r="I111" s="386"/>
      <c r="J111" s="386"/>
      <c r="K111" s="386"/>
      <c r="L111" s="459"/>
    </row>
    <row r="112" spans="1:12" ht="24" x14ac:dyDescent="0.25">
      <c r="A112" s="357">
        <v>2252</v>
      </c>
      <c r="B112" s="383" t="s">
        <v>114</v>
      </c>
      <c r="C112" s="384">
        <f>SUM(D112:G112)</f>
        <v>0</v>
      </c>
      <c r="D112" s="386"/>
      <c r="E112" s="386"/>
      <c r="F112" s="386"/>
      <c r="G112" s="458"/>
      <c r="H112" s="384">
        <f>SUM(I112:L112)</f>
        <v>0</v>
      </c>
      <c r="I112" s="386"/>
      <c r="J112" s="386"/>
      <c r="K112" s="386"/>
      <c r="L112" s="459"/>
    </row>
    <row r="113" spans="1:12" ht="24" x14ac:dyDescent="0.25">
      <c r="A113" s="357">
        <v>2259</v>
      </c>
      <c r="B113" s="383" t="s">
        <v>115</v>
      </c>
      <c r="C113" s="384">
        <f>SUM(D113:G113)</f>
        <v>856</v>
      </c>
      <c r="D113" s="386">
        <v>856</v>
      </c>
      <c r="E113" s="386"/>
      <c r="F113" s="386"/>
      <c r="G113" s="458"/>
      <c r="H113" s="384">
        <f>SUM(I113:L113)</f>
        <v>256</v>
      </c>
      <c r="I113" s="386">
        <v>256</v>
      </c>
      <c r="J113" s="386"/>
      <c r="K113" s="386"/>
      <c r="L113" s="459"/>
    </row>
    <row r="114" spans="1:12" x14ac:dyDescent="0.25">
      <c r="A114" s="460">
        <v>2260</v>
      </c>
      <c r="B114" s="383" t="s">
        <v>116</v>
      </c>
      <c r="C114" s="384">
        <f t="shared" ref="C114:C184" si="4">SUM(D114:G114)</f>
        <v>0</v>
      </c>
      <c r="D114" s="461">
        <f>SUM(D115:D119)</f>
        <v>0</v>
      </c>
      <c r="E114" s="461">
        <f>SUM(E115:E119)</f>
        <v>0</v>
      </c>
      <c r="F114" s="461">
        <f>SUM(F115:F119)</f>
        <v>0</v>
      </c>
      <c r="G114" s="462">
        <f>SUM(G115:G119)</f>
        <v>0</v>
      </c>
      <c r="H114" s="384">
        <f t="shared" ref="H114:H185" si="5">SUM(I114:L114)</f>
        <v>0</v>
      </c>
      <c r="I114" s="461">
        <f>SUM(I115:I119)</f>
        <v>0</v>
      </c>
      <c r="J114" s="461">
        <f>SUM(J115:J119)</f>
        <v>0</v>
      </c>
      <c r="K114" s="461">
        <f>SUM(K115:K119)</f>
        <v>0</v>
      </c>
      <c r="L114" s="463">
        <f>SUM(L115:L119)</f>
        <v>0</v>
      </c>
    </row>
    <row r="115" spans="1:12" x14ac:dyDescent="0.25">
      <c r="A115" s="357">
        <v>2261</v>
      </c>
      <c r="B115" s="383" t="s">
        <v>117</v>
      </c>
      <c r="C115" s="384">
        <f t="shared" si="4"/>
        <v>0</v>
      </c>
      <c r="D115" s="386"/>
      <c r="E115" s="386"/>
      <c r="F115" s="386"/>
      <c r="G115" s="458"/>
      <c r="H115" s="384">
        <f t="shared" si="5"/>
        <v>0</v>
      </c>
      <c r="I115" s="386"/>
      <c r="J115" s="386"/>
      <c r="K115" s="386"/>
      <c r="L115" s="459"/>
    </row>
    <row r="116" spans="1:12" x14ac:dyDescent="0.25">
      <c r="A116" s="357">
        <v>2262</v>
      </c>
      <c r="B116" s="383" t="s">
        <v>118</v>
      </c>
      <c r="C116" s="384">
        <f t="shared" si="4"/>
        <v>0</v>
      </c>
      <c r="D116" s="386"/>
      <c r="E116" s="386"/>
      <c r="F116" s="386"/>
      <c r="G116" s="458"/>
      <c r="H116" s="384">
        <f t="shared" si="5"/>
        <v>0</v>
      </c>
      <c r="I116" s="386"/>
      <c r="J116" s="386"/>
      <c r="K116" s="386"/>
      <c r="L116" s="459"/>
    </row>
    <row r="117" spans="1:12" x14ac:dyDescent="0.25">
      <c r="A117" s="357">
        <v>2263</v>
      </c>
      <c r="B117" s="383" t="s">
        <v>119</v>
      </c>
      <c r="C117" s="384">
        <f t="shared" si="4"/>
        <v>0</v>
      </c>
      <c r="D117" s="386"/>
      <c r="E117" s="386"/>
      <c r="F117" s="386"/>
      <c r="G117" s="458"/>
      <c r="H117" s="384">
        <f t="shared" si="5"/>
        <v>0</v>
      </c>
      <c r="I117" s="386"/>
      <c r="J117" s="386"/>
      <c r="K117" s="386"/>
      <c r="L117" s="459"/>
    </row>
    <row r="118" spans="1:12" x14ac:dyDescent="0.25">
      <c r="A118" s="357">
        <v>2264</v>
      </c>
      <c r="B118" s="383" t="s">
        <v>120</v>
      </c>
      <c r="C118" s="384">
        <f t="shared" si="4"/>
        <v>0</v>
      </c>
      <c r="D118" s="386"/>
      <c r="E118" s="386"/>
      <c r="F118" s="386"/>
      <c r="G118" s="458"/>
      <c r="H118" s="384">
        <f t="shared" si="5"/>
        <v>0</v>
      </c>
      <c r="I118" s="386"/>
      <c r="J118" s="386"/>
      <c r="K118" s="386"/>
      <c r="L118" s="459"/>
    </row>
    <row r="119" spans="1:12" x14ac:dyDescent="0.25">
      <c r="A119" s="357">
        <v>2269</v>
      </c>
      <c r="B119" s="383" t="s">
        <v>121</v>
      </c>
      <c r="C119" s="384">
        <f t="shared" si="4"/>
        <v>0</v>
      </c>
      <c r="D119" s="386"/>
      <c r="E119" s="386"/>
      <c r="F119" s="386"/>
      <c r="G119" s="458"/>
      <c r="H119" s="384">
        <f t="shared" si="5"/>
        <v>0</v>
      </c>
      <c r="I119" s="386"/>
      <c r="J119" s="386"/>
      <c r="K119" s="386"/>
      <c r="L119" s="459"/>
    </row>
    <row r="120" spans="1:12" x14ac:dyDescent="0.25">
      <c r="A120" s="460">
        <v>2270</v>
      </c>
      <c r="B120" s="383" t="s">
        <v>122</v>
      </c>
      <c r="C120" s="384">
        <f t="shared" si="4"/>
        <v>135</v>
      </c>
      <c r="D120" s="461">
        <f>SUM(D121:D125)</f>
        <v>135</v>
      </c>
      <c r="E120" s="461">
        <f>SUM(E121:E125)</f>
        <v>0</v>
      </c>
      <c r="F120" s="461">
        <f>SUM(F121:F125)</f>
        <v>0</v>
      </c>
      <c r="G120" s="462">
        <f>SUM(G121:G125)</f>
        <v>0</v>
      </c>
      <c r="H120" s="384">
        <f t="shared" si="5"/>
        <v>2455</v>
      </c>
      <c r="I120" s="461">
        <f>SUM(I121:I125)</f>
        <v>2455</v>
      </c>
      <c r="J120" s="461">
        <f>SUM(J121:J125)</f>
        <v>0</v>
      </c>
      <c r="K120" s="461">
        <f>SUM(K121:K125)</f>
        <v>0</v>
      </c>
      <c r="L120" s="463">
        <f>SUM(L121:L125)</f>
        <v>0</v>
      </c>
    </row>
    <row r="121" spans="1:12" x14ac:dyDescent="0.25">
      <c r="A121" s="357">
        <v>2272</v>
      </c>
      <c r="B121" s="383" t="s">
        <v>123</v>
      </c>
      <c r="C121" s="384">
        <f t="shared" si="4"/>
        <v>0</v>
      </c>
      <c r="D121" s="461"/>
      <c r="E121" s="461"/>
      <c r="F121" s="461"/>
      <c r="G121" s="462"/>
      <c r="H121" s="384">
        <f t="shared" si="5"/>
        <v>0</v>
      </c>
      <c r="I121" s="461"/>
      <c r="J121" s="461"/>
      <c r="K121" s="461"/>
      <c r="L121" s="463"/>
    </row>
    <row r="122" spans="1:12" ht="24" x14ac:dyDescent="0.25">
      <c r="A122" s="357">
        <v>2275</v>
      </c>
      <c r="B122" s="383" t="s">
        <v>124</v>
      </c>
      <c r="C122" s="384">
        <f t="shared" si="4"/>
        <v>0</v>
      </c>
      <c r="D122" s="386"/>
      <c r="E122" s="386"/>
      <c r="F122" s="386"/>
      <c r="G122" s="458"/>
      <c r="H122" s="384">
        <f t="shared" si="5"/>
        <v>2320</v>
      </c>
      <c r="I122" s="386">
        <v>2320</v>
      </c>
      <c r="J122" s="386"/>
      <c r="K122" s="386"/>
      <c r="L122" s="459"/>
    </row>
    <row r="123" spans="1:12" ht="36" x14ac:dyDescent="0.25">
      <c r="A123" s="357">
        <v>2276</v>
      </c>
      <c r="B123" s="383" t="s">
        <v>125</v>
      </c>
      <c r="C123" s="384">
        <f t="shared" si="4"/>
        <v>0</v>
      </c>
      <c r="D123" s="386"/>
      <c r="E123" s="386"/>
      <c r="F123" s="386"/>
      <c r="G123" s="458"/>
      <c r="H123" s="384">
        <f t="shared" si="5"/>
        <v>0</v>
      </c>
      <c r="I123" s="386"/>
      <c r="J123" s="386"/>
      <c r="K123" s="386"/>
      <c r="L123" s="459"/>
    </row>
    <row r="124" spans="1:12" ht="24" customHeight="1" x14ac:dyDescent="0.25">
      <c r="A124" s="357">
        <v>2278</v>
      </c>
      <c r="B124" s="383" t="s">
        <v>126</v>
      </c>
      <c r="C124" s="384">
        <f t="shared" si="4"/>
        <v>0</v>
      </c>
      <c r="D124" s="386"/>
      <c r="E124" s="386"/>
      <c r="F124" s="386"/>
      <c r="G124" s="458"/>
      <c r="H124" s="384">
        <f t="shared" si="5"/>
        <v>0</v>
      </c>
      <c r="I124" s="386"/>
      <c r="J124" s="386"/>
      <c r="K124" s="386"/>
      <c r="L124" s="459"/>
    </row>
    <row r="125" spans="1:12" ht="24" x14ac:dyDescent="0.25">
      <c r="A125" s="357">
        <v>2279</v>
      </c>
      <c r="B125" s="383" t="s">
        <v>127</v>
      </c>
      <c r="C125" s="384">
        <f t="shared" si="4"/>
        <v>135</v>
      </c>
      <c r="D125" s="386">
        <v>135</v>
      </c>
      <c r="E125" s="386"/>
      <c r="F125" s="386"/>
      <c r="G125" s="458"/>
      <c r="H125" s="384">
        <f t="shared" si="5"/>
        <v>135</v>
      </c>
      <c r="I125" s="386">
        <v>135</v>
      </c>
      <c r="J125" s="386"/>
      <c r="K125" s="386"/>
      <c r="L125" s="459"/>
    </row>
    <row r="126" spans="1:12" ht="24" x14ac:dyDescent="0.25">
      <c r="A126" s="469">
        <v>2280</v>
      </c>
      <c r="B126" s="377" t="s">
        <v>128</v>
      </c>
      <c r="C126" s="378">
        <f t="shared" ref="C126:L126" si="6">SUM(C127)</f>
        <v>0</v>
      </c>
      <c r="D126" s="470">
        <f t="shared" si="6"/>
        <v>0</v>
      </c>
      <c r="E126" s="470">
        <f t="shared" si="6"/>
        <v>0</v>
      </c>
      <c r="F126" s="470">
        <f t="shared" si="6"/>
        <v>0</v>
      </c>
      <c r="G126" s="470">
        <f t="shared" si="6"/>
        <v>0</v>
      </c>
      <c r="H126" s="378">
        <f t="shared" si="6"/>
        <v>0</v>
      </c>
      <c r="I126" s="470">
        <f t="shared" si="6"/>
        <v>0</v>
      </c>
      <c r="J126" s="470">
        <f t="shared" si="6"/>
        <v>0</v>
      </c>
      <c r="K126" s="470">
        <f t="shared" si="6"/>
        <v>0</v>
      </c>
      <c r="L126" s="475">
        <f t="shared" si="6"/>
        <v>0</v>
      </c>
    </row>
    <row r="127" spans="1:12" ht="24" x14ac:dyDescent="0.25">
      <c r="A127" s="357">
        <v>2283</v>
      </c>
      <c r="B127" s="383" t="s">
        <v>129</v>
      </c>
      <c r="C127" s="384">
        <f>SUM(D127:G127)</f>
        <v>0</v>
      </c>
      <c r="D127" s="386"/>
      <c r="E127" s="386"/>
      <c r="F127" s="386"/>
      <c r="G127" s="458"/>
      <c r="H127" s="384">
        <f>SUM(I127:L127)</f>
        <v>0</v>
      </c>
      <c r="I127" s="386"/>
      <c r="J127" s="386"/>
      <c r="K127" s="386"/>
      <c r="L127" s="459"/>
    </row>
    <row r="128" spans="1:12" ht="38.25" customHeight="1" x14ac:dyDescent="0.25">
      <c r="A128" s="368">
        <v>2300</v>
      </c>
      <c r="B128" s="448" t="s">
        <v>130</v>
      </c>
      <c r="C128" s="369">
        <f t="shared" si="4"/>
        <v>11716</v>
      </c>
      <c r="D128" s="375">
        <f>SUM(D129,D133,D137,D138,D141,D148,D156,D157,D160)</f>
        <v>10066</v>
      </c>
      <c r="E128" s="375">
        <f>SUM(E129,E133,E137,E138,E141,E148,E156,E157,E160)</f>
        <v>0</v>
      </c>
      <c r="F128" s="375">
        <f>SUM(F129,F133,F137,F138,F141,F148,F156,F157,F160)</f>
        <v>1650</v>
      </c>
      <c r="G128" s="467">
        <f>SUM(G129,G133,G137,G138,G141,G148,G156,G157,G160)</f>
        <v>0</v>
      </c>
      <c r="H128" s="369">
        <f t="shared" si="5"/>
        <v>8801</v>
      </c>
      <c r="I128" s="375">
        <f>SUM(I129,I133,I137,I138,I141,I148,I156,I157,I160)</f>
        <v>7151</v>
      </c>
      <c r="J128" s="375">
        <f>SUM(J129,J133,J137,J138,J141,J148,J156,J157,J160)</f>
        <v>0</v>
      </c>
      <c r="K128" s="375">
        <f>SUM(K129,K133,K137,K138,K141,K148,K156,K157,K160)</f>
        <v>1650</v>
      </c>
      <c r="L128" s="468">
        <f>SUM(L129,L133,L137,L138,L141,L148,L156,L157,L160)</f>
        <v>0</v>
      </c>
    </row>
    <row r="129" spans="1:12" x14ac:dyDescent="0.25">
      <c r="A129" s="469">
        <v>2310</v>
      </c>
      <c r="B129" s="377" t="s">
        <v>131</v>
      </c>
      <c r="C129" s="378">
        <f t="shared" si="4"/>
        <v>4265</v>
      </c>
      <c r="D129" s="470">
        <f>SUM(D130:D132)</f>
        <v>3915</v>
      </c>
      <c r="E129" s="470">
        <f>SUM(E130:E132)</f>
        <v>0</v>
      </c>
      <c r="F129" s="470">
        <f>SUM(F130:F132)</f>
        <v>350</v>
      </c>
      <c r="G129" s="471">
        <f>SUM(G130:G132)</f>
        <v>0</v>
      </c>
      <c r="H129" s="378">
        <f t="shared" si="5"/>
        <v>3365</v>
      </c>
      <c r="I129" s="470">
        <f>SUM(I130:I132)</f>
        <v>3015</v>
      </c>
      <c r="J129" s="470">
        <f>SUM(J130:J132)</f>
        <v>0</v>
      </c>
      <c r="K129" s="470">
        <f>SUM(K130:K132)</f>
        <v>350</v>
      </c>
      <c r="L129" s="472">
        <f>SUM(L130:L132)</f>
        <v>0</v>
      </c>
    </row>
    <row r="130" spans="1:12" x14ac:dyDescent="0.25">
      <c r="A130" s="357">
        <v>2311</v>
      </c>
      <c r="B130" s="383" t="s">
        <v>132</v>
      </c>
      <c r="C130" s="384">
        <f t="shared" si="4"/>
        <v>515</v>
      </c>
      <c r="D130" s="386">
        <v>515</v>
      </c>
      <c r="E130" s="386"/>
      <c r="F130" s="386"/>
      <c r="G130" s="458"/>
      <c r="H130" s="384">
        <f t="shared" si="5"/>
        <v>515</v>
      </c>
      <c r="I130" s="386">
        <v>515</v>
      </c>
      <c r="J130" s="386"/>
      <c r="K130" s="386"/>
      <c r="L130" s="459"/>
    </row>
    <row r="131" spans="1:12" x14ac:dyDescent="0.25">
      <c r="A131" s="357">
        <v>2312</v>
      </c>
      <c r="B131" s="383" t="s">
        <v>133</v>
      </c>
      <c r="C131" s="384">
        <f t="shared" si="4"/>
        <v>3750</v>
      </c>
      <c r="D131" s="386">
        <v>3400</v>
      </c>
      <c r="E131" s="386"/>
      <c r="F131" s="386">
        <v>350</v>
      </c>
      <c r="G131" s="458"/>
      <c r="H131" s="384">
        <f t="shared" si="5"/>
        <v>2850</v>
      </c>
      <c r="I131" s="386">
        <v>2500</v>
      </c>
      <c r="J131" s="386"/>
      <c r="K131" s="386">
        <v>350</v>
      </c>
      <c r="L131" s="459"/>
    </row>
    <row r="132" spans="1:12" x14ac:dyDescent="0.25">
      <c r="A132" s="357">
        <v>2313</v>
      </c>
      <c r="B132" s="383" t="s">
        <v>134</v>
      </c>
      <c r="C132" s="384">
        <f t="shared" si="4"/>
        <v>0</v>
      </c>
      <c r="D132" s="386"/>
      <c r="E132" s="386"/>
      <c r="F132" s="386"/>
      <c r="G132" s="458"/>
      <c r="H132" s="384">
        <f t="shared" si="5"/>
        <v>0</v>
      </c>
      <c r="I132" s="386"/>
      <c r="J132" s="386"/>
      <c r="K132" s="386"/>
      <c r="L132" s="459"/>
    </row>
    <row r="133" spans="1:12" x14ac:dyDescent="0.25">
      <c r="A133" s="460">
        <v>2320</v>
      </c>
      <c r="B133" s="383" t="s">
        <v>135</v>
      </c>
      <c r="C133" s="384">
        <f t="shared" si="4"/>
        <v>1100</v>
      </c>
      <c r="D133" s="461">
        <f>SUM(D134:D136)</f>
        <v>600</v>
      </c>
      <c r="E133" s="461">
        <f>SUM(E134:E136)</f>
        <v>0</v>
      </c>
      <c r="F133" s="461">
        <f>SUM(F134:F136)</f>
        <v>500</v>
      </c>
      <c r="G133" s="462">
        <f>SUM(G134:G136)</f>
        <v>0</v>
      </c>
      <c r="H133" s="384">
        <f t="shared" si="5"/>
        <v>1100</v>
      </c>
      <c r="I133" s="461">
        <f>SUM(I134:I136)</f>
        <v>600</v>
      </c>
      <c r="J133" s="461">
        <f>SUM(J134:J136)</f>
        <v>0</v>
      </c>
      <c r="K133" s="461">
        <f>SUM(K134:K136)</f>
        <v>500</v>
      </c>
      <c r="L133" s="463">
        <f>SUM(L134:L136)</f>
        <v>0</v>
      </c>
    </row>
    <row r="134" spans="1:12" x14ac:dyDescent="0.25">
      <c r="A134" s="357">
        <v>2321</v>
      </c>
      <c r="B134" s="383" t="s">
        <v>136</v>
      </c>
      <c r="C134" s="384">
        <f t="shared" si="4"/>
        <v>0</v>
      </c>
      <c r="D134" s="386"/>
      <c r="E134" s="386"/>
      <c r="F134" s="386"/>
      <c r="G134" s="458"/>
      <c r="H134" s="384">
        <f t="shared" si="5"/>
        <v>0</v>
      </c>
      <c r="I134" s="386"/>
      <c r="J134" s="386"/>
      <c r="K134" s="386"/>
      <c r="L134" s="459"/>
    </row>
    <row r="135" spans="1:12" x14ac:dyDescent="0.25">
      <c r="A135" s="357">
        <v>2322</v>
      </c>
      <c r="B135" s="383" t="s">
        <v>137</v>
      </c>
      <c r="C135" s="384">
        <f t="shared" si="4"/>
        <v>1100</v>
      </c>
      <c r="D135" s="386">
        <v>600</v>
      </c>
      <c r="E135" s="386"/>
      <c r="F135" s="386">
        <v>500</v>
      </c>
      <c r="G135" s="458"/>
      <c r="H135" s="384">
        <f t="shared" si="5"/>
        <v>1100</v>
      </c>
      <c r="I135" s="386">
        <v>600</v>
      </c>
      <c r="J135" s="386"/>
      <c r="K135" s="386">
        <v>500</v>
      </c>
      <c r="L135" s="459"/>
    </row>
    <row r="136" spans="1:12" ht="10.5" customHeight="1" x14ac:dyDescent="0.25">
      <c r="A136" s="357">
        <v>2329</v>
      </c>
      <c r="B136" s="383" t="s">
        <v>138</v>
      </c>
      <c r="C136" s="384">
        <f t="shared" si="4"/>
        <v>0</v>
      </c>
      <c r="D136" s="386"/>
      <c r="E136" s="386"/>
      <c r="F136" s="386"/>
      <c r="G136" s="458"/>
      <c r="H136" s="384">
        <f t="shared" si="5"/>
        <v>0</v>
      </c>
      <c r="I136" s="386"/>
      <c r="J136" s="386"/>
      <c r="K136" s="386"/>
      <c r="L136" s="459"/>
    </row>
    <row r="137" spans="1:12" x14ac:dyDescent="0.25">
      <c r="A137" s="460">
        <v>2330</v>
      </c>
      <c r="B137" s="383" t="s">
        <v>139</v>
      </c>
      <c r="C137" s="384">
        <f t="shared" si="4"/>
        <v>0</v>
      </c>
      <c r="D137" s="386"/>
      <c r="E137" s="386"/>
      <c r="F137" s="386"/>
      <c r="G137" s="458"/>
      <c r="H137" s="384">
        <f t="shared" si="5"/>
        <v>0</v>
      </c>
      <c r="I137" s="386"/>
      <c r="J137" s="386"/>
      <c r="K137" s="386"/>
      <c r="L137" s="459"/>
    </row>
    <row r="138" spans="1:12" ht="48" x14ac:dyDescent="0.25">
      <c r="A138" s="460">
        <v>2340</v>
      </c>
      <c r="B138" s="383" t="s">
        <v>140</v>
      </c>
      <c r="C138" s="384">
        <f t="shared" si="4"/>
        <v>100</v>
      </c>
      <c r="D138" s="461">
        <f>SUM(D139:D140)</f>
        <v>100</v>
      </c>
      <c r="E138" s="461">
        <f>SUM(E139:E140)</f>
        <v>0</v>
      </c>
      <c r="F138" s="461">
        <f>SUM(F139:F140)</f>
        <v>0</v>
      </c>
      <c r="G138" s="462">
        <f>SUM(G139:G140)</f>
        <v>0</v>
      </c>
      <c r="H138" s="384">
        <f t="shared" si="5"/>
        <v>100</v>
      </c>
      <c r="I138" s="461">
        <f>SUM(I139:I140)</f>
        <v>100</v>
      </c>
      <c r="J138" s="461">
        <f>SUM(J139:J140)</f>
        <v>0</v>
      </c>
      <c r="K138" s="461">
        <f>SUM(K139:K140)</f>
        <v>0</v>
      </c>
      <c r="L138" s="463">
        <f>SUM(L139:L140)</f>
        <v>0</v>
      </c>
    </row>
    <row r="139" spans="1:12" x14ac:dyDescent="0.25">
      <c r="A139" s="357">
        <v>2341</v>
      </c>
      <c r="B139" s="383" t="s">
        <v>141</v>
      </c>
      <c r="C139" s="384">
        <f t="shared" si="4"/>
        <v>100</v>
      </c>
      <c r="D139" s="386">
        <v>100</v>
      </c>
      <c r="E139" s="386"/>
      <c r="F139" s="386"/>
      <c r="G139" s="458"/>
      <c r="H139" s="384">
        <f t="shared" si="5"/>
        <v>100</v>
      </c>
      <c r="I139" s="386">
        <v>100</v>
      </c>
      <c r="J139" s="386"/>
      <c r="K139" s="386"/>
      <c r="L139" s="459"/>
    </row>
    <row r="140" spans="1:12" ht="24" x14ac:dyDescent="0.25">
      <c r="A140" s="357">
        <v>2344</v>
      </c>
      <c r="B140" s="383" t="s">
        <v>142</v>
      </c>
      <c r="C140" s="384">
        <f t="shared" si="4"/>
        <v>0</v>
      </c>
      <c r="D140" s="386"/>
      <c r="E140" s="386"/>
      <c r="F140" s="386"/>
      <c r="G140" s="458"/>
      <c r="H140" s="384">
        <f t="shared" si="5"/>
        <v>0</v>
      </c>
      <c r="I140" s="386"/>
      <c r="J140" s="386"/>
      <c r="K140" s="386"/>
      <c r="L140" s="459"/>
    </row>
    <row r="141" spans="1:12" ht="24" x14ac:dyDescent="0.25">
      <c r="A141" s="451">
        <v>2350</v>
      </c>
      <c r="B141" s="410" t="s">
        <v>143</v>
      </c>
      <c r="C141" s="452">
        <f t="shared" si="4"/>
        <v>2251</v>
      </c>
      <c r="D141" s="453">
        <f>SUM(D142:D147)</f>
        <v>1951</v>
      </c>
      <c r="E141" s="453">
        <f>SUM(E142:E147)</f>
        <v>0</v>
      </c>
      <c r="F141" s="453">
        <f>SUM(F142:F147)</f>
        <v>300</v>
      </c>
      <c r="G141" s="454">
        <f>SUM(G142:G147)</f>
        <v>0</v>
      </c>
      <c r="H141" s="452">
        <f t="shared" si="5"/>
        <v>1768</v>
      </c>
      <c r="I141" s="453">
        <f>SUM(I142:I147)</f>
        <v>1468</v>
      </c>
      <c r="J141" s="453">
        <f>SUM(J142:J147)</f>
        <v>0</v>
      </c>
      <c r="K141" s="453">
        <f>SUM(K142:K147)</f>
        <v>300</v>
      </c>
      <c r="L141" s="455">
        <f>SUM(L142:L147)</f>
        <v>0</v>
      </c>
    </row>
    <row r="142" spans="1:12" x14ac:dyDescent="0.25">
      <c r="A142" s="351">
        <v>2351</v>
      </c>
      <c r="B142" s="377" t="s">
        <v>144</v>
      </c>
      <c r="C142" s="378">
        <f t="shared" si="4"/>
        <v>580</v>
      </c>
      <c r="D142" s="380">
        <v>280</v>
      </c>
      <c r="E142" s="380"/>
      <c r="F142" s="380">
        <v>300</v>
      </c>
      <c r="G142" s="456"/>
      <c r="H142" s="378">
        <f t="shared" si="5"/>
        <v>580</v>
      </c>
      <c r="I142" s="380">
        <v>280</v>
      </c>
      <c r="J142" s="380"/>
      <c r="K142" s="380">
        <v>300</v>
      </c>
      <c r="L142" s="457"/>
    </row>
    <row r="143" spans="1:12" x14ac:dyDescent="0.25">
      <c r="A143" s="357">
        <v>2352</v>
      </c>
      <c r="B143" s="383" t="s">
        <v>145</v>
      </c>
      <c r="C143" s="384">
        <f t="shared" si="4"/>
        <v>983</v>
      </c>
      <c r="D143" s="386">
        <v>983</v>
      </c>
      <c r="E143" s="386"/>
      <c r="F143" s="386"/>
      <c r="G143" s="458"/>
      <c r="H143" s="384">
        <f t="shared" si="5"/>
        <v>500</v>
      </c>
      <c r="I143" s="386">
        <v>500</v>
      </c>
      <c r="J143" s="386"/>
      <c r="K143" s="386"/>
      <c r="L143" s="459"/>
    </row>
    <row r="144" spans="1:12" ht="24" x14ac:dyDescent="0.25">
      <c r="A144" s="357">
        <v>2353</v>
      </c>
      <c r="B144" s="383" t="s">
        <v>146</v>
      </c>
      <c r="C144" s="384">
        <f t="shared" si="4"/>
        <v>0</v>
      </c>
      <c r="D144" s="386"/>
      <c r="E144" s="386"/>
      <c r="F144" s="386"/>
      <c r="G144" s="458"/>
      <c r="H144" s="384">
        <f t="shared" si="5"/>
        <v>0</v>
      </c>
      <c r="I144" s="386"/>
      <c r="J144" s="386"/>
      <c r="K144" s="386"/>
      <c r="L144" s="459"/>
    </row>
    <row r="145" spans="1:12" ht="24" x14ac:dyDescent="0.25">
      <c r="A145" s="357">
        <v>2354</v>
      </c>
      <c r="B145" s="383" t="s">
        <v>147</v>
      </c>
      <c r="C145" s="384">
        <f t="shared" si="4"/>
        <v>388</v>
      </c>
      <c r="D145" s="386">
        <v>388</v>
      </c>
      <c r="E145" s="386"/>
      <c r="F145" s="386"/>
      <c r="G145" s="458"/>
      <c r="H145" s="384">
        <f t="shared" si="5"/>
        <v>388</v>
      </c>
      <c r="I145" s="386">
        <v>388</v>
      </c>
      <c r="J145" s="386"/>
      <c r="K145" s="386"/>
      <c r="L145" s="459"/>
    </row>
    <row r="146" spans="1:12" ht="24" x14ac:dyDescent="0.25">
      <c r="A146" s="357">
        <v>2355</v>
      </c>
      <c r="B146" s="383" t="s">
        <v>148</v>
      </c>
      <c r="C146" s="384">
        <f t="shared" si="4"/>
        <v>300</v>
      </c>
      <c r="D146" s="386">
        <v>300</v>
      </c>
      <c r="E146" s="386"/>
      <c r="F146" s="386"/>
      <c r="G146" s="458"/>
      <c r="H146" s="384">
        <f t="shared" si="5"/>
        <v>300</v>
      </c>
      <c r="I146" s="386">
        <v>300</v>
      </c>
      <c r="J146" s="386"/>
      <c r="K146" s="386"/>
      <c r="L146" s="459"/>
    </row>
    <row r="147" spans="1:12" ht="24" x14ac:dyDescent="0.25">
      <c r="A147" s="357">
        <v>2359</v>
      </c>
      <c r="B147" s="383" t="s">
        <v>149</v>
      </c>
      <c r="C147" s="384">
        <f t="shared" si="4"/>
        <v>0</v>
      </c>
      <c r="D147" s="386"/>
      <c r="E147" s="386"/>
      <c r="F147" s="386"/>
      <c r="G147" s="458"/>
      <c r="H147" s="384">
        <f t="shared" si="5"/>
        <v>0</v>
      </c>
      <c r="I147" s="386"/>
      <c r="J147" s="386"/>
      <c r="K147" s="386"/>
      <c r="L147" s="459"/>
    </row>
    <row r="148" spans="1:12" ht="24.75" customHeight="1" x14ac:dyDescent="0.25">
      <c r="A148" s="460">
        <v>2360</v>
      </c>
      <c r="B148" s="383" t="s">
        <v>150</v>
      </c>
      <c r="C148" s="384">
        <f t="shared" si="4"/>
        <v>2932</v>
      </c>
      <c r="D148" s="461">
        <f>SUM(D149:D155)</f>
        <v>2732</v>
      </c>
      <c r="E148" s="461">
        <f>SUM(E149:E155)</f>
        <v>0</v>
      </c>
      <c r="F148" s="461">
        <f>SUM(F149:F155)</f>
        <v>200</v>
      </c>
      <c r="G148" s="462">
        <f>SUM(G149:G155)</f>
        <v>0</v>
      </c>
      <c r="H148" s="384">
        <f t="shared" si="5"/>
        <v>1400</v>
      </c>
      <c r="I148" s="461">
        <f>SUM(I149:I155)</f>
        <v>1200</v>
      </c>
      <c r="J148" s="461">
        <f>SUM(J149:J155)</f>
        <v>0</v>
      </c>
      <c r="K148" s="461">
        <f>SUM(K149:K155)</f>
        <v>200</v>
      </c>
      <c r="L148" s="463">
        <f>SUM(L149:L155)</f>
        <v>0</v>
      </c>
    </row>
    <row r="149" spans="1:12" x14ac:dyDescent="0.25">
      <c r="A149" s="356">
        <v>2361</v>
      </c>
      <c r="B149" s="383" t="s">
        <v>151</v>
      </c>
      <c r="C149" s="384">
        <f t="shared" si="4"/>
        <v>1532</v>
      </c>
      <c r="D149" s="386">
        <v>1332</v>
      </c>
      <c r="E149" s="386"/>
      <c r="F149" s="386">
        <v>200</v>
      </c>
      <c r="G149" s="458"/>
      <c r="H149" s="384">
        <f t="shared" si="5"/>
        <v>1400</v>
      </c>
      <c r="I149" s="386">
        <v>1200</v>
      </c>
      <c r="J149" s="386"/>
      <c r="K149" s="386">
        <v>200</v>
      </c>
      <c r="L149" s="459"/>
    </row>
    <row r="150" spans="1:12" ht="24" x14ac:dyDescent="0.25">
      <c r="A150" s="356">
        <v>2362</v>
      </c>
      <c r="B150" s="383" t="s">
        <v>152</v>
      </c>
      <c r="C150" s="384">
        <f t="shared" si="4"/>
        <v>0</v>
      </c>
      <c r="D150" s="386"/>
      <c r="E150" s="386"/>
      <c r="F150" s="386"/>
      <c r="G150" s="458"/>
      <c r="H150" s="384">
        <f t="shared" si="5"/>
        <v>0</v>
      </c>
      <c r="I150" s="386"/>
      <c r="J150" s="386"/>
      <c r="K150" s="386"/>
      <c r="L150" s="459"/>
    </row>
    <row r="151" spans="1:12" x14ac:dyDescent="0.25">
      <c r="A151" s="356">
        <v>2363</v>
      </c>
      <c r="B151" s="383" t="s">
        <v>153</v>
      </c>
      <c r="C151" s="384">
        <f t="shared" si="4"/>
        <v>1400</v>
      </c>
      <c r="D151" s="386">
        <v>1400</v>
      </c>
      <c r="E151" s="386"/>
      <c r="F151" s="386"/>
      <c r="G151" s="458"/>
      <c r="H151" s="384">
        <f t="shared" si="5"/>
        <v>0</v>
      </c>
      <c r="I151" s="386"/>
      <c r="J151" s="386"/>
      <c r="K151" s="386"/>
      <c r="L151" s="459"/>
    </row>
    <row r="152" spans="1:12" x14ac:dyDescent="0.25">
      <c r="A152" s="356">
        <v>2364</v>
      </c>
      <c r="B152" s="383" t="s">
        <v>154</v>
      </c>
      <c r="C152" s="384">
        <f t="shared" si="4"/>
        <v>0</v>
      </c>
      <c r="D152" s="386"/>
      <c r="E152" s="386"/>
      <c r="F152" s="386"/>
      <c r="G152" s="458"/>
      <c r="H152" s="384">
        <f t="shared" si="5"/>
        <v>0</v>
      </c>
      <c r="I152" s="386"/>
      <c r="J152" s="386"/>
      <c r="K152" s="386"/>
      <c r="L152" s="459"/>
    </row>
    <row r="153" spans="1:12" ht="12.75" customHeight="1" x14ac:dyDescent="0.25">
      <c r="A153" s="356">
        <v>2365</v>
      </c>
      <c r="B153" s="383" t="s">
        <v>155</v>
      </c>
      <c r="C153" s="384">
        <f t="shared" si="4"/>
        <v>0</v>
      </c>
      <c r="D153" s="386"/>
      <c r="E153" s="386"/>
      <c r="F153" s="386"/>
      <c r="G153" s="458"/>
      <c r="H153" s="384">
        <f t="shared" si="5"/>
        <v>0</v>
      </c>
      <c r="I153" s="386"/>
      <c r="J153" s="386"/>
      <c r="K153" s="386"/>
      <c r="L153" s="459"/>
    </row>
    <row r="154" spans="1:12" ht="42.75" customHeight="1" x14ac:dyDescent="0.25">
      <c r="A154" s="356">
        <v>2366</v>
      </c>
      <c r="B154" s="383" t="s">
        <v>156</v>
      </c>
      <c r="C154" s="384">
        <f t="shared" si="4"/>
        <v>0</v>
      </c>
      <c r="D154" s="386"/>
      <c r="E154" s="386"/>
      <c r="F154" s="386"/>
      <c r="G154" s="458"/>
      <c r="H154" s="384">
        <f t="shared" si="5"/>
        <v>0</v>
      </c>
      <c r="I154" s="386"/>
      <c r="J154" s="386"/>
      <c r="K154" s="386"/>
      <c r="L154" s="459"/>
    </row>
    <row r="155" spans="1:12" ht="48" x14ac:dyDescent="0.25">
      <c r="A155" s="356">
        <v>2369</v>
      </c>
      <c r="B155" s="383" t="s">
        <v>157</v>
      </c>
      <c r="C155" s="384">
        <f t="shared" si="4"/>
        <v>0</v>
      </c>
      <c r="D155" s="386"/>
      <c r="E155" s="386"/>
      <c r="F155" s="386"/>
      <c r="G155" s="458"/>
      <c r="H155" s="384">
        <f t="shared" si="5"/>
        <v>0</v>
      </c>
      <c r="I155" s="386"/>
      <c r="J155" s="386"/>
      <c r="K155" s="386"/>
      <c r="L155" s="459"/>
    </row>
    <row r="156" spans="1:12" x14ac:dyDescent="0.25">
      <c r="A156" s="451">
        <v>2370</v>
      </c>
      <c r="B156" s="410" t="s">
        <v>158</v>
      </c>
      <c r="C156" s="452">
        <f t="shared" si="4"/>
        <v>780</v>
      </c>
      <c r="D156" s="464">
        <v>480</v>
      </c>
      <c r="E156" s="464"/>
      <c r="F156" s="464">
        <v>300</v>
      </c>
      <c r="G156" s="465"/>
      <c r="H156" s="452">
        <f t="shared" si="5"/>
        <v>780</v>
      </c>
      <c r="I156" s="464">
        <v>480</v>
      </c>
      <c r="J156" s="464"/>
      <c r="K156" s="464">
        <v>300</v>
      </c>
      <c r="L156" s="466"/>
    </row>
    <row r="157" spans="1:12" x14ac:dyDescent="0.25">
      <c r="A157" s="451">
        <v>2380</v>
      </c>
      <c r="B157" s="410" t="s">
        <v>159</v>
      </c>
      <c r="C157" s="452">
        <f t="shared" si="4"/>
        <v>0</v>
      </c>
      <c r="D157" s="453">
        <f>SUM(D158:D159)</f>
        <v>0</v>
      </c>
      <c r="E157" s="453">
        <f>SUM(E158:E159)</f>
        <v>0</v>
      </c>
      <c r="F157" s="453">
        <f>SUM(F158:F159)</f>
        <v>0</v>
      </c>
      <c r="G157" s="454">
        <f>SUM(G158:G159)</f>
        <v>0</v>
      </c>
      <c r="H157" s="452">
        <f t="shared" si="5"/>
        <v>0</v>
      </c>
      <c r="I157" s="453">
        <f>SUM(I158:I159)</f>
        <v>0</v>
      </c>
      <c r="J157" s="453">
        <f>SUM(J158:J159)</f>
        <v>0</v>
      </c>
      <c r="K157" s="453">
        <f>SUM(K158:K159)</f>
        <v>0</v>
      </c>
      <c r="L157" s="455">
        <f>SUM(L158:L159)</f>
        <v>0</v>
      </c>
    </row>
    <row r="158" spans="1:12" x14ac:dyDescent="0.25">
      <c r="A158" s="350">
        <v>2381</v>
      </c>
      <c r="B158" s="377" t="s">
        <v>160</v>
      </c>
      <c r="C158" s="378">
        <f t="shared" si="4"/>
        <v>0</v>
      </c>
      <c r="D158" s="380"/>
      <c r="E158" s="380"/>
      <c r="F158" s="380"/>
      <c r="G158" s="456"/>
      <c r="H158" s="378">
        <f t="shared" si="5"/>
        <v>0</v>
      </c>
      <c r="I158" s="380"/>
      <c r="J158" s="380"/>
      <c r="K158" s="380"/>
      <c r="L158" s="457"/>
    </row>
    <row r="159" spans="1:12" ht="24" x14ac:dyDescent="0.25">
      <c r="A159" s="356">
        <v>2389</v>
      </c>
      <c r="B159" s="383" t="s">
        <v>161</v>
      </c>
      <c r="C159" s="384">
        <f t="shared" si="4"/>
        <v>0</v>
      </c>
      <c r="D159" s="386"/>
      <c r="E159" s="386"/>
      <c r="F159" s="386"/>
      <c r="G159" s="458"/>
      <c r="H159" s="384">
        <f t="shared" si="5"/>
        <v>0</v>
      </c>
      <c r="I159" s="386"/>
      <c r="J159" s="386"/>
      <c r="K159" s="386"/>
      <c r="L159" s="459"/>
    </row>
    <row r="160" spans="1:12" x14ac:dyDescent="0.25">
      <c r="A160" s="451">
        <v>2390</v>
      </c>
      <c r="B160" s="410" t="s">
        <v>162</v>
      </c>
      <c r="C160" s="452">
        <f t="shared" si="4"/>
        <v>288</v>
      </c>
      <c r="D160" s="464">
        <v>288</v>
      </c>
      <c r="E160" s="464"/>
      <c r="F160" s="464"/>
      <c r="G160" s="465"/>
      <c r="H160" s="452">
        <f t="shared" si="5"/>
        <v>288</v>
      </c>
      <c r="I160" s="464">
        <v>288</v>
      </c>
      <c r="J160" s="464"/>
      <c r="K160" s="464"/>
      <c r="L160" s="466"/>
    </row>
    <row r="161" spans="1:12" x14ac:dyDescent="0.25">
      <c r="A161" s="368">
        <v>2400</v>
      </c>
      <c r="B161" s="448" t="s">
        <v>163</v>
      </c>
      <c r="C161" s="369">
        <f t="shared" si="4"/>
        <v>107</v>
      </c>
      <c r="D161" s="476">
        <v>107</v>
      </c>
      <c r="E161" s="476"/>
      <c r="F161" s="476"/>
      <c r="G161" s="477"/>
      <c r="H161" s="369">
        <f t="shared" si="5"/>
        <v>107</v>
      </c>
      <c r="I161" s="476">
        <v>107</v>
      </c>
      <c r="J161" s="476"/>
      <c r="K161" s="476"/>
      <c r="L161" s="478"/>
    </row>
    <row r="162" spans="1:12" ht="24" x14ac:dyDescent="0.25">
      <c r="A162" s="368">
        <v>2500</v>
      </c>
      <c r="B162" s="448" t="s">
        <v>164</v>
      </c>
      <c r="C162" s="369">
        <f t="shared" si="4"/>
        <v>120</v>
      </c>
      <c r="D162" s="375">
        <f>SUM(D163,D168)</f>
        <v>120</v>
      </c>
      <c r="E162" s="375">
        <f>SUM(E163,E168)</f>
        <v>0</v>
      </c>
      <c r="F162" s="375">
        <f>SUM(F163,F168)</f>
        <v>0</v>
      </c>
      <c r="G162" s="375">
        <f>SUM(G163,G168)</f>
        <v>0</v>
      </c>
      <c r="H162" s="369">
        <f t="shared" si="5"/>
        <v>120</v>
      </c>
      <c r="I162" s="375">
        <f>SUM(I163,I168)</f>
        <v>120</v>
      </c>
      <c r="J162" s="375">
        <f>SUM(J163,J168)</f>
        <v>0</v>
      </c>
      <c r="K162" s="375">
        <f>SUM(K163,K168)</f>
        <v>0</v>
      </c>
      <c r="L162" s="450">
        <f>SUM(L163,L168)</f>
        <v>0</v>
      </c>
    </row>
    <row r="163" spans="1:12" ht="16.5" customHeight="1" x14ac:dyDescent="0.25">
      <c r="A163" s="469">
        <v>2510</v>
      </c>
      <c r="B163" s="377" t="s">
        <v>165</v>
      </c>
      <c r="C163" s="378">
        <f t="shared" si="4"/>
        <v>120</v>
      </c>
      <c r="D163" s="470">
        <f>SUM(D164:D167)</f>
        <v>120</v>
      </c>
      <c r="E163" s="470">
        <f>SUM(E164:E167)</f>
        <v>0</v>
      </c>
      <c r="F163" s="470">
        <f>SUM(F164:F167)</f>
        <v>0</v>
      </c>
      <c r="G163" s="470">
        <f>SUM(G164:G167)</f>
        <v>0</v>
      </c>
      <c r="H163" s="378">
        <f t="shared" si="5"/>
        <v>120</v>
      </c>
      <c r="I163" s="470">
        <f>SUM(I164:I167)</f>
        <v>120</v>
      </c>
      <c r="J163" s="470">
        <f>SUM(J164:J167)</f>
        <v>0</v>
      </c>
      <c r="K163" s="470">
        <f>SUM(K164:K167)</f>
        <v>0</v>
      </c>
      <c r="L163" s="479">
        <f>SUM(L164:L167)</f>
        <v>0</v>
      </c>
    </row>
    <row r="164" spans="1:12" ht="24" x14ac:dyDescent="0.25">
      <c r="A164" s="357">
        <v>2512</v>
      </c>
      <c r="B164" s="383" t="s">
        <v>166</v>
      </c>
      <c r="C164" s="384">
        <f t="shared" si="4"/>
        <v>0</v>
      </c>
      <c r="D164" s="386"/>
      <c r="E164" s="386"/>
      <c r="F164" s="386"/>
      <c r="G164" s="458"/>
      <c r="H164" s="384">
        <f t="shared" si="5"/>
        <v>0</v>
      </c>
      <c r="I164" s="386"/>
      <c r="J164" s="386"/>
      <c r="K164" s="386"/>
      <c r="L164" s="459"/>
    </row>
    <row r="165" spans="1:12" ht="36" x14ac:dyDescent="0.25">
      <c r="A165" s="357">
        <v>2513</v>
      </c>
      <c r="B165" s="383" t="s">
        <v>167</v>
      </c>
      <c r="C165" s="384">
        <f t="shared" si="4"/>
        <v>0</v>
      </c>
      <c r="D165" s="386"/>
      <c r="E165" s="386"/>
      <c r="F165" s="386"/>
      <c r="G165" s="458"/>
      <c r="H165" s="384">
        <f t="shared" si="5"/>
        <v>0</v>
      </c>
      <c r="I165" s="386"/>
      <c r="J165" s="386"/>
      <c r="K165" s="386"/>
      <c r="L165" s="459"/>
    </row>
    <row r="166" spans="1:12" ht="24" x14ac:dyDescent="0.25">
      <c r="A166" s="357">
        <v>2515</v>
      </c>
      <c r="B166" s="383" t="s">
        <v>168</v>
      </c>
      <c r="C166" s="384">
        <f t="shared" si="4"/>
        <v>0</v>
      </c>
      <c r="D166" s="386"/>
      <c r="E166" s="386"/>
      <c r="F166" s="386"/>
      <c r="G166" s="458"/>
      <c r="H166" s="384">
        <f t="shared" si="5"/>
        <v>0</v>
      </c>
      <c r="I166" s="386"/>
      <c r="J166" s="386"/>
      <c r="K166" s="386"/>
      <c r="L166" s="459"/>
    </row>
    <row r="167" spans="1:12" ht="24" x14ac:dyDescent="0.25">
      <c r="A167" s="357">
        <v>2519</v>
      </c>
      <c r="B167" s="383" t="s">
        <v>169</v>
      </c>
      <c r="C167" s="384">
        <f t="shared" si="4"/>
        <v>120</v>
      </c>
      <c r="D167" s="386">
        <v>120</v>
      </c>
      <c r="E167" s="386"/>
      <c r="F167" s="386"/>
      <c r="G167" s="458"/>
      <c r="H167" s="384">
        <f t="shared" si="5"/>
        <v>120</v>
      </c>
      <c r="I167" s="386">
        <v>120</v>
      </c>
      <c r="J167" s="386"/>
      <c r="K167" s="386"/>
      <c r="L167" s="459"/>
    </row>
    <row r="168" spans="1:12" ht="24" x14ac:dyDescent="0.25">
      <c r="A168" s="460">
        <v>2520</v>
      </c>
      <c r="B168" s="383" t="s">
        <v>170</v>
      </c>
      <c r="C168" s="384">
        <f t="shared" si="4"/>
        <v>0</v>
      </c>
      <c r="D168" s="386"/>
      <c r="E168" s="386"/>
      <c r="F168" s="386"/>
      <c r="G168" s="458"/>
      <c r="H168" s="384">
        <f t="shared" si="5"/>
        <v>0</v>
      </c>
      <c r="I168" s="386"/>
      <c r="J168" s="386"/>
      <c r="K168" s="386"/>
      <c r="L168" s="459"/>
    </row>
    <row r="169" spans="1:12" s="480" customFormat="1" ht="48" x14ac:dyDescent="0.25">
      <c r="A169" s="332">
        <v>2800</v>
      </c>
      <c r="B169" s="377" t="s">
        <v>171</v>
      </c>
      <c r="C169" s="378">
        <f t="shared" si="4"/>
        <v>0</v>
      </c>
      <c r="D169" s="353"/>
      <c r="E169" s="353"/>
      <c r="F169" s="353"/>
      <c r="G169" s="354"/>
      <c r="H169" s="378">
        <f t="shared" si="5"/>
        <v>0</v>
      </c>
      <c r="I169" s="353"/>
      <c r="J169" s="353"/>
      <c r="K169" s="353"/>
      <c r="L169" s="355"/>
    </row>
    <row r="170" spans="1:12" x14ac:dyDescent="0.25">
      <c r="A170" s="443">
        <v>3000</v>
      </c>
      <c r="B170" s="443" t="s">
        <v>172</v>
      </c>
      <c r="C170" s="444">
        <f t="shared" si="4"/>
        <v>0</v>
      </c>
      <c r="D170" s="445">
        <f>SUM(D171,D181)</f>
        <v>0</v>
      </c>
      <c r="E170" s="445">
        <f>SUM(E171,E181)</f>
        <v>0</v>
      </c>
      <c r="F170" s="445">
        <f>SUM(F171,F181)</f>
        <v>0</v>
      </c>
      <c r="G170" s="446">
        <f>SUM(G171,G181)</f>
        <v>0</v>
      </c>
      <c r="H170" s="444">
        <f t="shared" si="5"/>
        <v>0</v>
      </c>
      <c r="I170" s="445">
        <f>SUM(I171,I181)</f>
        <v>0</v>
      </c>
      <c r="J170" s="445">
        <f>SUM(J171,J181)</f>
        <v>0</v>
      </c>
      <c r="K170" s="445">
        <f>SUM(K171,K181)</f>
        <v>0</v>
      </c>
      <c r="L170" s="447">
        <f>SUM(L171,L181)</f>
        <v>0</v>
      </c>
    </row>
    <row r="171" spans="1:12" ht="36" x14ac:dyDescent="0.25">
      <c r="A171" s="368">
        <v>3200</v>
      </c>
      <c r="B171" s="481" t="s">
        <v>173</v>
      </c>
      <c r="C171" s="482">
        <f t="shared" si="4"/>
        <v>0</v>
      </c>
      <c r="D171" s="375">
        <f>SUM(D172,D176)</f>
        <v>0</v>
      </c>
      <c r="E171" s="375">
        <f>SUM(E172,E176)</f>
        <v>0</v>
      </c>
      <c r="F171" s="375">
        <f>SUM(F172,F176)</f>
        <v>0</v>
      </c>
      <c r="G171" s="375">
        <f>SUM(G172,G176)</f>
        <v>0</v>
      </c>
      <c r="H171" s="369">
        <f t="shared" si="5"/>
        <v>0</v>
      </c>
      <c r="I171" s="375">
        <f>SUM(I172,I176)</f>
        <v>0</v>
      </c>
      <c r="J171" s="375">
        <f>SUM(J172,J176)</f>
        <v>0</v>
      </c>
      <c r="K171" s="375">
        <f>SUM(K172,K176)</f>
        <v>0</v>
      </c>
      <c r="L171" s="450">
        <f>SUM(L172,L176)</f>
        <v>0</v>
      </c>
    </row>
    <row r="172" spans="1:12" ht="36" x14ac:dyDescent="0.25">
      <c r="A172" s="469">
        <v>3260</v>
      </c>
      <c r="B172" s="377" t="s">
        <v>174</v>
      </c>
      <c r="C172" s="378">
        <f t="shared" si="4"/>
        <v>0</v>
      </c>
      <c r="D172" s="470">
        <f>SUM(D173:D175)</f>
        <v>0</v>
      </c>
      <c r="E172" s="470">
        <f>SUM(E173:E175)</f>
        <v>0</v>
      </c>
      <c r="F172" s="470">
        <f>SUM(F173:F175)</f>
        <v>0</v>
      </c>
      <c r="G172" s="471">
        <f>SUM(G173:G175)</f>
        <v>0</v>
      </c>
      <c r="H172" s="378">
        <f t="shared" si="5"/>
        <v>0</v>
      </c>
      <c r="I172" s="470">
        <f>SUM(I173:I175)</f>
        <v>0</v>
      </c>
      <c r="J172" s="470">
        <f>SUM(J173:J175)</f>
        <v>0</v>
      </c>
      <c r="K172" s="470">
        <f>SUM(K173:K175)</f>
        <v>0</v>
      </c>
      <c r="L172" s="472">
        <f>SUM(L173:L175)</f>
        <v>0</v>
      </c>
    </row>
    <row r="173" spans="1:12" ht="24" x14ac:dyDescent="0.25">
      <c r="A173" s="357">
        <v>3261</v>
      </c>
      <c r="B173" s="383" t="s">
        <v>175</v>
      </c>
      <c r="C173" s="384">
        <f t="shared" si="4"/>
        <v>0</v>
      </c>
      <c r="D173" s="386"/>
      <c r="E173" s="386"/>
      <c r="F173" s="386"/>
      <c r="G173" s="458"/>
      <c r="H173" s="384">
        <f t="shared" si="5"/>
        <v>0</v>
      </c>
      <c r="I173" s="386"/>
      <c r="J173" s="386"/>
      <c r="K173" s="386"/>
      <c r="L173" s="459"/>
    </row>
    <row r="174" spans="1:12" ht="24" x14ac:dyDescent="0.25">
      <c r="A174" s="357">
        <v>3262</v>
      </c>
      <c r="B174" s="383" t="s">
        <v>176</v>
      </c>
      <c r="C174" s="384">
        <f t="shared" si="4"/>
        <v>0</v>
      </c>
      <c r="D174" s="386"/>
      <c r="E174" s="386"/>
      <c r="F174" s="386"/>
      <c r="G174" s="458"/>
      <c r="H174" s="384">
        <f t="shared" si="5"/>
        <v>0</v>
      </c>
      <c r="I174" s="386"/>
      <c r="J174" s="386"/>
      <c r="K174" s="386"/>
      <c r="L174" s="459"/>
    </row>
    <row r="175" spans="1:12" ht="24" x14ac:dyDescent="0.25">
      <c r="A175" s="357">
        <v>3263</v>
      </c>
      <c r="B175" s="383" t="s">
        <v>177</v>
      </c>
      <c r="C175" s="384">
        <f t="shared" si="4"/>
        <v>0</v>
      </c>
      <c r="D175" s="386"/>
      <c r="E175" s="386"/>
      <c r="F175" s="386"/>
      <c r="G175" s="458"/>
      <c r="H175" s="384">
        <f t="shared" si="5"/>
        <v>0</v>
      </c>
      <c r="I175" s="386"/>
      <c r="J175" s="386"/>
      <c r="K175" s="386"/>
      <c r="L175" s="459"/>
    </row>
    <row r="176" spans="1:12" ht="72" x14ac:dyDescent="0.25">
      <c r="A176" s="469">
        <v>3290</v>
      </c>
      <c r="B176" s="377" t="s">
        <v>178</v>
      </c>
      <c r="C176" s="483">
        <f t="shared" si="4"/>
        <v>0</v>
      </c>
      <c r="D176" s="380">
        <f>SUM(D177:D180)</f>
        <v>0</v>
      </c>
      <c r="E176" s="380">
        <f>SUM(E177:E180)</f>
        <v>0</v>
      </c>
      <c r="F176" s="380">
        <f>SUM(F177:F180)</f>
        <v>0</v>
      </c>
      <c r="G176" s="380">
        <f>SUM(G177:G180)</f>
        <v>0</v>
      </c>
      <c r="H176" s="483">
        <f t="shared" si="5"/>
        <v>0</v>
      </c>
      <c r="I176" s="380">
        <f>SUM(I177:I180)</f>
        <v>0</v>
      </c>
      <c r="J176" s="380">
        <f>SUM(J177:J180)</f>
        <v>0</v>
      </c>
      <c r="K176" s="380">
        <f>SUM(K177:K180)</f>
        <v>0</v>
      </c>
      <c r="L176" s="484">
        <f>SUM(L177:L180)</f>
        <v>0</v>
      </c>
    </row>
    <row r="177" spans="1:12" ht="72" x14ac:dyDescent="0.25">
      <c r="A177" s="357">
        <v>3291</v>
      </c>
      <c r="B177" s="383" t="s">
        <v>179</v>
      </c>
      <c r="C177" s="384">
        <f t="shared" si="4"/>
        <v>0</v>
      </c>
      <c r="D177" s="386"/>
      <c r="E177" s="386"/>
      <c r="F177" s="386"/>
      <c r="G177" s="485"/>
      <c r="H177" s="384">
        <f t="shared" si="5"/>
        <v>0</v>
      </c>
      <c r="I177" s="386"/>
      <c r="J177" s="386"/>
      <c r="K177" s="386"/>
      <c r="L177" s="459"/>
    </row>
    <row r="178" spans="1:12" ht="60" x14ac:dyDescent="0.25">
      <c r="A178" s="357">
        <v>3292</v>
      </c>
      <c r="B178" s="383" t="s">
        <v>180</v>
      </c>
      <c r="C178" s="384">
        <f t="shared" si="4"/>
        <v>0</v>
      </c>
      <c r="D178" s="386"/>
      <c r="E178" s="386"/>
      <c r="F178" s="386"/>
      <c r="G178" s="485"/>
      <c r="H178" s="384">
        <f t="shared" si="5"/>
        <v>0</v>
      </c>
      <c r="I178" s="386"/>
      <c r="J178" s="386"/>
      <c r="K178" s="386"/>
      <c r="L178" s="459"/>
    </row>
    <row r="179" spans="1:12" ht="48" x14ac:dyDescent="0.25">
      <c r="A179" s="357">
        <v>3293</v>
      </c>
      <c r="B179" s="383" t="s">
        <v>181</v>
      </c>
      <c r="C179" s="384">
        <f t="shared" si="4"/>
        <v>0</v>
      </c>
      <c r="D179" s="386"/>
      <c r="E179" s="386"/>
      <c r="F179" s="386"/>
      <c r="G179" s="485"/>
      <c r="H179" s="384">
        <f t="shared" si="5"/>
        <v>0</v>
      </c>
      <c r="I179" s="386"/>
      <c r="J179" s="386"/>
      <c r="K179" s="386"/>
      <c r="L179" s="459"/>
    </row>
    <row r="180" spans="1:12" ht="60" x14ac:dyDescent="0.25">
      <c r="A180" s="486">
        <v>3294</v>
      </c>
      <c r="B180" s="383" t="s">
        <v>182</v>
      </c>
      <c r="C180" s="483">
        <f t="shared" si="4"/>
        <v>0</v>
      </c>
      <c r="D180" s="487"/>
      <c r="E180" s="487"/>
      <c r="F180" s="487"/>
      <c r="G180" s="488"/>
      <c r="H180" s="483">
        <f t="shared" si="5"/>
        <v>0</v>
      </c>
      <c r="I180" s="487"/>
      <c r="J180" s="487"/>
      <c r="K180" s="487"/>
      <c r="L180" s="489"/>
    </row>
    <row r="181" spans="1:12" ht="48" x14ac:dyDescent="0.25">
      <c r="A181" s="490">
        <v>3300</v>
      </c>
      <c r="B181" s="481" t="s">
        <v>183</v>
      </c>
      <c r="C181" s="491">
        <f t="shared" si="4"/>
        <v>0</v>
      </c>
      <c r="D181" s="492">
        <f>SUM(D182:D183)</f>
        <v>0</v>
      </c>
      <c r="E181" s="492">
        <f>SUM(E182:E183)</f>
        <v>0</v>
      </c>
      <c r="F181" s="492">
        <f>SUM(F182:F183)</f>
        <v>0</v>
      </c>
      <c r="G181" s="492">
        <f>SUM(G182:G183)</f>
        <v>0</v>
      </c>
      <c r="H181" s="491">
        <f t="shared" si="5"/>
        <v>0</v>
      </c>
      <c r="I181" s="492">
        <f>SUM(I182:I183)</f>
        <v>0</v>
      </c>
      <c r="J181" s="492">
        <f>SUM(J182:J183)</f>
        <v>0</v>
      </c>
      <c r="K181" s="492">
        <f>SUM(K182:K183)</f>
        <v>0</v>
      </c>
      <c r="L181" s="493">
        <f>SUM(L182:L183)</f>
        <v>0</v>
      </c>
    </row>
    <row r="182" spans="1:12" ht="48" x14ac:dyDescent="0.25">
      <c r="A182" s="409">
        <v>3310</v>
      </c>
      <c r="B182" s="410" t="s">
        <v>184</v>
      </c>
      <c r="C182" s="494">
        <f t="shared" si="4"/>
        <v>0</v>
      </c>
      <c r="D182" s="464"/>
      <c r="E182" s="464"/>
      <c r="F182" s="464"/>
      <c r="G182" s="465"/>
      <c r="H182" s="494">
        <f t="shared" si="5"/>
        <v>0</v>
      </c>
      <c r="I182" s="464"/>
      <c r="J182" s="464"/>
      <c r="K182" s="464"/>
      <c r="L182" s="466"/>
    </row>
    <row r="183" spans="1:12" ht="53.25" customHeight="1" x14ac:dyDescent="0.25">
      <c r="A183" s="351">
        <v>3320</v>
      </c>
      <c r="B183" s="377" t="s">
        <v>185</v>
      </c>
      <c r="C183" s="378">
        <f t="shared" si="4"/>
        <v>0</v>
      </c>
      <c r="D183" s="380"/>
      <c r="E183" s="380"/>
      <c r="F183" s="380"/>
      <c r="G183" s="456"/>
      <c r="H183" s="378">
        <f t="shared" si="5"/>
        <v>0</v>
      </c>
      <c r="I183" s="380"/>
      <c r="J183" s="380"/>
      <c r="K183" s="380"/>
      <c r="L183" s="457"/>
    </row>
    <row r="184" spans="1:12" x14ac:dyDescent="0.25">
      <c r="A184" s="495">
        <v>4000</v>
      </c>
      <c r="B184" s="443" t="s">
        <v>186</v>
      </c>
      <c r="C184" s="444">
        <f t="shared" si="4"/>
        <v>0</v>
      </c>
      <c r="D184" s="445">
        <f>SUM(D185,D188)</f>
        <v>0</v>
      </c>
      <c r="E184" s="445">
        <f>SUM(E185,E188)</f>
        <v>0</v>
      </c>
      <c r="F184" s="445">
        <f>SUM(F185,F188)</f>
        <v>0</v>
      </c>
      <c r="G184" s="446">
        <f>SUM(G185,G188)</f>
        <v>0</v>
      </c>
      <c r="H184" s="444">
        <f t="shared" si="5"/>
        <v>0</v>
      </c>
      <c r="I184" s="445">
        <f>SUM(I185,I188)</f>
        <v>0</v>
      </c>
      <c r="J184" s="445">
        <f>SUM(J185,J188)</f>
        <v>0</v>
      </c>
      <c r="K184" s="445">
        <f>SUM(K185,K188)</f>
        <v>0</v>
      </c>
      <c r="L184" s="447">
        <f>SUM(L185,L188)</f>
        <v>0</v>
      </c>
    </row>
    <row r="185" spans="1:12" ht="24" x14ac:dyDescent="0.25">
      <c r="A185" s="496">
        <v>4200</v>
      </c>
      <c r="B185" s="448" t="s">
        <v>187</v>
      </c>
      <c r="C185" s="369">
        <f>SUM(D185:G185)</f>
        <v>0</v>
      </c>
      <c r="D185" s="375">
        <f>SUM(D186,D187)</f>
        <v>0</v>
      </c>
      <c r="E185" s="375">
        <f>SUM(E186,E187)</f>
        <v>0</v>
      </c>
      <c r="F185" s="375">
        <f>SUM(F186,F187)</f>
        <v>0</v>
      </c>
      <c r="G185" s="467">
        <f>SUM(G186,G187)</f>
        <v>0</v>
      </c>
      <c r="H185" s="369">
        <f t="shared" si="5"/>
        <v>0</v>
      </c>
      <c r="I185" s="375">
        <f>SUM(I186,I187)</f>
        <v>0</v>
      </c>
      <c r="J185" s="375">
        <f>SUM(J186,J187)</f>
        <v>0</v>
      </c>
      <c r="K185" s="375">
        <f>SUM(K186,K187)</f>
        <v>0</v>
      </c>
      <c r="L185" s="468">
        <f>SUM(L186,L187)</f>
        <v>0</v>
      </c>
    </row>
    <row r="186" spans="1:12" ht="24" x14ac:dyDescent="0.25">
      <c r="A186" s="469">
        <v>4240</v>
      </c>
      <c r="B186" s="377" t="s">
        <v>188</v>
      </c>
      <c r="C186" s="378">
        <f t="shared" ref="C186:C262" si="7">SUM(D186:G186)</f>
        <v>0</v>
      </c>
      <c r="D186" s="380"/>
      <c r="E186" s="380"/>
      <c r="F186" s="380"/>
      <c r="G186" s="456"/>
      <c r="H186" s="378">
        <f t="shared" ref="H186:H262" si="8">SUM(I186:L186)</f>
        <v>0</v>
      </c>
      <c r="I186" s="380"/>
      <c r="J186" s="380"/>
      <c r="K186" s="380"/>
      <c r="L186" s="457"/>
    </row>
    <row r="187" spans="1:12" ht="24" x14ac:dyDescent="0.25">
      <c r="A187" s="460">
        <v>4250</v>
      </c>
      <c r="B187" s="383" t="s">
        <v>189</v>
      </c>
      <c r="C187" s="384">
        <f t="shared" si="7"/>
        <v>0</v>
      </c>
      <c r="D187" s="386"/>
      <c r="E187" s="386"/>
      <c r="F187" s="386"/>
      <c r="G187" s="458"/>
      <c r="H187" s="384">
        <f t="shared" si="8"/>
        <v>0</v>
      </c>
      <c r="I187" s="386"/>
      <c r="J187" s="386"/>
      <c r="K187" s="386"/>
      <c r="L187" s="459"/>
    </row>
    <row r="188" spans="1:12" x14ac:dyDescent="0.25">
      <c r="A188" s="368">
        <v>4300</v>
      </c>
      <c r="B188" s="448" t="s">
        <v>190</v>
      </c>
      <c r="C188" s="369">
        <f t="shared" si="7"/>
        <v>0</v>
      </c>
      <c r="D188" s="375">
        <f>SUM(D189)</f>
        <v>0</v>
      </c>
      <c r="E188" s="375">
        <f>SUM(E189)</f>
        <v>0</v>
      </c>
      <c r="F188" s="375">
        <f>SUM(F189)</f>
        <v>0</v>
      </c>
      <c r="G188" s="467">
        <f>SUM(G189)</f>
        <v>0</v>
      </c>
      <c r="H188" s="369">
        <f t="shared" si="8"/>
        <v>0</v>
      </c>
      <c r="I188" s="375">
        <f>SUM(I189)</f>
        <v>0</v>
      </c>
      <c r="J188" s="375">
        <f>SUM(J189)</f>
        <v>0</v>
      </c>
      <c r="K188" s="375">
        <f>SUM(K189)</f>
        <v>0</v>
      </c>
      <c r="L188" s="468">
        <f>SUM(L189)</f>
        <v>0</v>
      </c>
    </row>
    <row r="189" spans="1:12" ht="24" x14ac:dyDescent="0.25">
      <c r="A189" s="469">
        <v>4310</v>
      </c>
      <c r="B189" s="377" t="s">
        <v>191</v>
      </c>
      <c r="C189" s="378">
        <f>SUM(D189:G189)</f>
        <v>0</v>
      </c>
      <c r="D189" s="470">
        <f>SUM(D190:D190)</f>
        <v>0</v>
      </c>
      <c r="E189" s="470">
        <f>SUM(E190:E190)</f>
        <v>0</v>
      </c>
      <c r="F189" s="470">
        <f>SUM(F190:F190)</f>
        <v>0</v>
      </c>
      <c r="G189" s="471">
        <f>SUM(G190:G190)</f>
        <v>0</v>
      </c>
      <c r="H189" s="378">
        <f t="shared" si="8"/>
        <v>0</v>
      </c>
      <c r="I189" s="470">
        <f>SUM(I190:I190)</f>
        <v>0</v>
      </c>
      <c r="J189" s="470">
        <f>SUM(J190:J190)</f>
        <v>0</v>
      </c>
      <c r="K189" s="470">
        <f>SUM(K190:K190)</f>
        <v>0</v>
      </c>
      <c r="L189" s="472">
        <f>SUM(L190:L190)</f>
        <v>0</v>
      </c>
    </row>
    <row r="190" spans="1:12" ht="48" x14ac:dyDescent="0.25">
      <c r="A190" s="357">
        <v>4311</v>
      </c>
      <c r="B190" s="383" t="s">
        <v>192</v>
      </c>
      <c r="C190" s="384">
        <f t="shared" si="7"/>
        <v>0</v>
      </c>
      <c r="D190" s="386"/>
      <c r="E190" s="386"/>
      <c r="F190" s="386"/>
      <c r="G190" s="458"/>
      <c r="H190" s="384">
        <f t="shared" si="8"/>
        <v>0</v>
      </c>
      <c r="I190" s="386"/>
      <c r="J190" s="386"/>
      <c r="K190" s="386"/>
      <c r="L190" s="459"/>
    </row>
    <row r="191" spans="1:12" s="337" customFormat="1" ht="24" x14ac:dyDescent="0.25">
      <c r="A191" s="497"/>
      <c r="B191" s="332" t="s">
        <v>193</v>
      </c>
      <c r="C191" s="439">
        <f t="shared" si="7"/>
        <v>4200</v>
      </c>
      <c r="D191" s="440">
        <f>SUM(D192,D231,D266,D279,D283)</f>
        <v>3850</v>
      </c>
      <c r="E191" s="440">
        <f>SUM(E192,E231,E266,E279,E283)</f>
        <v>0</v>
      </c>
      <c r="F191" s="440">
        <f>SUM(F192,F231,F266,F279,F283)</f>
        <v>350</v>
      </c>
      <c r="G191" s="440">
        <f>SUM(G192,G231,G266,G279,G283)</f>
        <v>0</v>
      </c>
      <c r="H191" s="439">
        <f t="shared" si="8"/>
        <v>1150</v>
      </c>
      <c r="I191" s="440">
        <f>SUM(I192,I231,I266,I279,I283)</f>
        <v>800</v>
      </c>
      <c r="J191" s="440">
        <f>SUM(J192,J231,J266,J279,J283)</f>
        <v>0</v>
      </c>
      <c r="K191" s="440">
        <f>SUM(K192,K231,K266,K279,K283)</f>
        <v>350</v>
      </c>
      <c r="L191" s="498">
        <f>SUM(L192,L231,L266,L279,L283)</f>
        <v>0</v>
      </c>
    </row>
    <row r="192" spans="1:12" x14ac:dyDescent="0.25">
      <c r="A192" s="443">
        <v>5000</v>
      </c>
      <c r="B192" s="443" t="s">
        <v>194</v>
      </c>
      <c r="C192" s="444">
        <f t="shared" si="7"/>
        <v>4200</v>
      </c>
      <c r="D192" s="445">
        <f>D193+D201+D227</f>
        <v>3850</v>
      </c>
      <c r="E192" s="445">
        <f>E193+E201+E227</f>
        <v>0</v>
      </c>
      <c r="F192" s="445">
        <f>F193+F201+F227</f>
        <v>350</v>
      </c>
      <c r="G192" s="445">
        <f>G193+G201+G227</f>
        <v>0</v>
      </c>
      <c r="H192" s="444">
        <f t="shared" si="8"/>
        <v>1150</v>
      </c>
      <c r="I192" s="445">
        <f>I193+I201+I227</f>
        <v>800</v>
      </c>
      <c r="J192" s="445">
        <f>J193+J201+J227</f>
        <v>0</v>
      </c>
      <c r="K192" s="445">
        <f>K193+K201+K227</f>
        <v>350</v>
      </c>
      <c r="L192" s="499">
        <f>L193+L201+L227</f>
        <v>0</v>
      </c>
    </row>
    <row r="193" spans="1:12" x14ac:dyDescent="0.25">
      <c r="A193" s="368">
        <v>5100</v>
      </c>
      <c r="B193" s="448" t="s">
        <v>195</v>
      </c>
      <c r="C193" s="369">
        <f t="shared" si="7"/>
        <v>0</v>
      </c>
      <c r="D193" s="375">
        <f>D194+D195+D198+D199+D200</f>
        <v>0</v>
      </c>
      <c r="E193" s="375">
        <f>E194+E195+E198+E199+E200</f>
        <v>0</v>
      </c>
      <c r="F193" s="375">
        <f>F194+F195+F198+F199+F200</f>
        <v>0</v>
      </c>
      <c r="G193" s="467">
        <f>G194+G195+G198+G199+G200</f>
        <v>0</v>
      </c>
      <c r="H193" s="369">
        <f t="shared" si="8"/>
        <v>0</v>
      </c>
      <c r="I193" s="375">
        <f>I194+I195+I198+I199+I200</f>
        <v>0</v>
      </c>
      <c r="J193" s="375">
        <f>J194+J195+J198+J199+J200</f>
        <v>0</v>
      </c>
      <c r="K193" s="375">
        <f>K194+K195+K198+K199+K200</f>
        <v>0</v>
      </c>
      <c r="L193" s="468">
        <f>L194+L195+L198+L199+L200</f>
        <v>0</v>
      </c>
    </row>
    <row r="194" spans="1:12" x14ac:dyDescent="0.25">
      <c r="A194" s="469">
        <v>5110</v>
      </c>
      <c r="B194" s="377" t="s">
        <v>196</v>
      </c>
      <c r="C194" s="378">
        <f t="shared" si="7"/>
        <v>0</v>
      </c>
      <c r="D194" s="380"/>
      <c r="E194" s="380"/>
      <c r="F194" s="380"/>
      <c r="G194" s="456"/>
      <c r="H194" s="378">
        <f t="shared" si="8"/>
        <v>0</v>
      </c>
      <c r="I194" s="380"/>
      <c r="J194" s="380"/>
      <c r="K194" s="380"/>
      <c r="L194" s="457"/>
    </row>
    <row r="195" spans="1:12" ht="24" x14ac:dyDescent="0.25">
      <c r="A195" s="460">
        <v>5120</v>
      </c>
      <c r="B195" s="383" t="s">
        <v>197</v>
      </c>
      <c r="C195" s="384">
        <f t="shared" si="7"/>
        <v>0</v>
      </c>
      <c r="D195" s="461">
        <f>D196+D197</f>
        <v>0</v>
      </c>
      <c r="E195" s="461">
        <f>E196+E197</f>
        <v>0</v>
      </c>
      <c r="F195" s="461">
        <f>F196+F197</f>
        <v>0</v>
      </c>
      <c r="G195" s="462">
        <f>G196+G197</f>
        <v>0</v>
      </c>
      <c r="H195" s="384">
        <f t="shared" si="8"/>
        <v>0</v>
      </c>
      <c r="I195" s="461">
        <f>I196+I197</f>
        <v>0</v>
      </c>
      <c r="J195" s="461">
        <f>J196+J197</f>
        <v>0</v>
      </c>
      <c r="K195" s="461">
        <f>K196+K197</f>
        <v>0</v>
      </c>
      <c r="L195" s="463">
        <f>L196+L197</f>
        <v>0</v>
      </c>
    </row>
    <row r="196" spans="1:12" x14ac:dyDescent="0.25">
      <c r="A196" s="357">
        <v>5121</v>
      </c>
      <c r="B196" s="383" t="s">
        <v>198</v>
      </c>
      <c r="C196" s="384">
        <f t="shared" si="7"/>
        <v>0</v>
      </c>
      <c r="D196" s="386"/>
      <c r="E196" s="386"/>
      <c r="F196" s="386"/>
      <c r="G196" s="458"/>
      <c r="H196" s="384">
        <f t="shared" si="8"/>
        <v>0</v>
      </c>
      <c r="I196" s="386"/>
      <c r="J196" s="386"/>
      <c r="K196" s="386"/>
      <c r="L196" s="459"/>
    </row>
    <row r="197" spans="1:12" ht="24" x14ac:dyDescent="0.25">
      <c r="A197" s="357">
        <v>5129</v>
      </c>
      <c r="B197" s="383" t="s">
        <v>199</v>
      </c>
      <c r="C197" s="384">
        <f t="shared" si="7"/>
        <v>0</v>
      </c>
      <c r="D197" s="386"/>
      <c r="E197" s="386"/>
      <c r="F197" s="386"/>
      <c r="G197" s="458"/>
      <c r="H197" s="384">
        <f t="shared" si="8"/>
        <v>0</v>
      </c>
      <c r="I197" s="386"/>
      <c r="J197" s="386"/>
      <c r="K197" s="386"/>
      <c r="L197" s="459"/>
    </row>
    <row r="198" spans="1:12" x14ac:dyDescent="0.25">
      <c r="A198" s="460">
        <v>5130</v>
      </c>
      <c r="B198" s="383" t="s">
        <v>200</v>
      </c>
      <c r="C198" s="384">
        <f t="shared" si="7"/>
        <v>0</v>
      </c>
      <c r="D198" s="386"/>
      <c r="E198" s="386"/>
      <c r="F198" s="386"/>
      <c r="G198" s="458"/>
      <c r="H198" s="384">
        <f t="shared" si="8"/>
        <v>0</v>
      </c>
      <c r="I198" s="386"/>
      <c r="J198" s="386"/>
      <c r="K198" s="386"/>
      <c r="L198" s="459"/>
    </row>
    <row r="199" spans="1:12" x14ac:dyDescent="0.25">
      <c r="A199" s="460">
        <v>5140</v>
      </c>
      <c r="B199" s="383" t="s">
        <v>201</v>
      </c>
      <c r="C199" s="384">
        <f t="shared" si="7"/>
        <v>0</v>
      </c>
      <c r="D199" s="386"/>
      <c r="E199" s="386"/>
      <c r="F199" s="386"/>
      <c r="G199" s="458"/>
      <c r="H199" s="384">
        <f t="shared" si="8"/>
        <v>0</v>
      </c>
      <c r="I199" s="386"/>
      <c r="J199" s="386"/>
      <c r="K199" s="386"/>
      <c r="L199" s="459"/>
    </row>
    <row r="200" spans="1:12" ht="24" x14ac:dyDescent="0.25">
      <c r="A200" s="460">
        <v>5170</v>
      </c>
      <c r="B200" s="383" t="s">
        <v>202</v>
      </c>
      <c r="C200" s="384">
        <f t="shared" si="7"/>
        <v>0</v>
      </c>
      <c r="D200" s="386"/>
      <c r="E200" s="386"/>
      <c r="F200" s="386"/>
      <c r="G200" s="458"/>
      <c r="H200" s="384">
        <f t="shared" si="8"/>
        <v>0</v>
      </c>
      <c r="I200" s="386"/>
      <c r="J200" s="386"/>
      <c r="K200" s="386"/>
      <c r="L200" s="459"/>
    </row>
    <row r="201" spans="1:12" x14ac:dyDescent="0.25">
      <c r="A201" s="368">
        <v>5200</v>
      </c>
      <c r="B201" s="448" t="s">
        <v>203</v>
      </c>
      <c r="C201" s="369">
        <f t="shared" si="7"/>
        <v>4200</v>
      </c>
      <c r="D201" s="375">
        <f>D202+D212+D213+D222+D223+D224+D226</f>
        <v>3850</v>
      </c>
      <c r="E201" s="375">
        <f>E202+E212+E213+E222+E223+E224+E226</f>
        <v>0</v>
      </c>
      <c r="F201" s="375">
        <f>F202+F212+F213+F222+F223+F224+F226</f>
        <v>350</v>
      </c>
      <c r="G201" s="467">
        <f>G202+G212+G213+G222+G223+G224+G226</f>
        <v>0</v>
      </c>
      <c r="H201" s="369">
        <f t="shared" si="8"/>
        <v>1150</v>
      </c>
      <c r="I201" s="375">
        <f>I202+I212+I213+I222+I223+I224+I226</f>
        <v>800</v>
      </c>
      <c r="J201" s="375">
        <f>J202+J212+J213+J222+J223+J224+J226</f>
        <v>0</v>
      </c>
      <c r="K201" s="375">
        <f>K202+K212+K213+K222+K223+K224+K226</f>
        <v>350</v>
      </c>
      <c r="L201" s="468">
        <f>L202+L212+L213+L222+L223+L224+L226</f>
        <v>0</v>
      </c>
    </row>
    <row r="202" spans="1:12" x14ac:dyDescent="0.25">
      <c r="A202" s="451">
        <v>5210</v>
      </c>
      <c r="B202" s="410" t="s">
        <v>204</v>
      </c>
      <c r="C202" s="452">
        <f t="shared" si="7"/>
        <v>0</v>
      </c>
      <c r="D202" s="453">
        <f>SUM(D203:D211)</f>
        <v>0</v>
      </c>
      <c r="E202" s="453">
        <f>SUM(E203:E211)</f>
        <v>0</v>
      </c>
      <c r="F202" s="453">
        <f>SUM(F203:F211)</f>
        <v>0</v>
      </c>
      <c r="G202" s="454">
        <f>SUM(G203:G211)</f>
        <v>0</v>
      </c>
      <c r="H202" s="452">
        <f t="shared" si="8"/>
        <v>0</v>
      </c>
      <c r="I202" s="453">
        <f>SUM(I203:I211)</f>
        <v>0</v>
      </c>
      <c r="J202" s="453">
        <f>SUM(J203:J211)</f>
        <v>0</v>
      </c>
      <c r="K202" s="453">
        <f>SUM(K203:K211)</f>
        <v>0</v>
      </c>
      <c r="L202" s="455">
        <f>SUM(L203:L211)</f>
        <v>0</v>
      </c>
    </row>
    <row r="203" spans="1:12" x14ac:dyDescent="0.25">
      <c r="A203" s="351">
        <v>5211</v>
      </c>
      <c r="B203" s="377" t="s">
        <v>205</v>
      </c>
      <c r="C203" s="378">
        <f t="shared" si="7"/>
        <v>0</v>
      </c>
      <c r="D203" s="380"/>
      <c r="E203" s="380"/>
      <c r="F203" s="380"/>
      <c r="G203" s="456"/>
      <c r="H203" s="378">
        <f t="shared" si="8"/>
        <v>0</v>
      </c>
      <c r="I203" s="380"/>
      <c r="J203" s="380"/>
      <c r="K203" s="380"/>
      <c r="L203" s="457"/>
    </row>
    <row r="204" spans="1:12" x14ac:dyDescent="0.25">
      <c r="A204" s="357">
        <v>5212</v>
      </c>
      <c r="B204" s="383" t="s">
        <v>206</v>
      </c>
      <c r="C204" s="384">
        <f t="shared" si="7"/>
        <v>0</v>
      </c>
      <c r="D204" s="386"/>
      <c r="E204" s="386"/>
      <c r="F204" s="386"/>
      <c r="G204" s="458"/>
      <c r="H204" s="384">
        <f t="shared" si="8"/>
        <v>0</v>
      </c>
      <c r="I204" s="386"/>
      <c r="J204" s="386"/>
      <c r="K204" s="386"/>
      <c r="L204" s="459"/>
    </row>
    <row r="205" spans="1:12" x14ac:dyDescent="0.25">
      <c r="A205" s="357">
        <v>5213</v>
      </c>
      <c r="B205" s="383" t="s">
        <v>207</v>
      </c>
      <c r="C205" s="384">
        <f t="shared" si="7"/>
        <v>0</v>
      </c>
      <c r="D205" s="386"/>
      <c r="E205" s="386"/>
      <c r="F205" s="386"/>
      <c r="G205" s="458"/>
      <c r="H205" s="384">
        <f t="shared" si="8"/>
        <v>0</v>
      </c>
      <c r="I205" s="386"/>
      <c r="J205" s="386"/>
      <c r="K205" s="386"/>
      <c r="L205" s="459"/>
    </row>
    <row r="206" spans="1:12" x14ac:dyDescent="0.25">
      <c r="A206" s="357">
        <v>5214</v>
      </c>
      <c r="B206" s="383" t="s">
        <v>208</v>
      </c>
      <c r="C206" s="384">
        <f t="shared" si="7"/>
        <v>0</v>
      </c>
      <c r="D206" s="386"/>
      <c r="E206" s="386"/>
      <c r="F206" s="386"/>
      <c r="G206" s="458"/>
      <c r="H206" s="384">
        <f t="shared" si="8"/>
        <v>0</v>
      </c>
      <c r="I206" s="386"/>
      <c r="J206" s="386"/>
      <c r="K206" s="386"/>
      <c r="L206" s="459"/>
    </row>
    <row r="207" spans="1:12" x14ac:dyDescent="0.25">
      <c r="A207" s="357">
        <v>5215</v>
      </c>
      <c r="B207" s="383" t="s">
        <v>209</v>
      </c>
      <c r="C207" s="384">
        <f>SUM(D207:G207)</f>
        <v>0</v>
      </c>
      <c r="D207" s="386"/>
      <c r="E207" s="386"/>
      <c r="F207" s="386"/>
      <c r="G207" s="458"/>
      <c r="H207" s="384">
        <f>SUM(I207:L207)</f>
        <v>0</v>
      </c>
      <c r="I207" s="386"/>
      <c r="J207" s="386"/>
      <c r="K207" s="386"/>
      <c r="L207" s="459"/>
    </row>
    <row r="208" spans="1:12" ht="24" x14ac:dyDescent="0.25">
      <c r="A208" s="357">
        <v>5216</v>
      </c>
      <c r="B208" s="383" t="s">
        <v>210</v>
      </c>
      <c r="C208" s="384">
        <f t="shared" si="7"/>
        <v>0</v>
      </c>
      <c r="D208" s="386"/>
      <c r="E208" s="386"/>
      <c r="F208" s="386"/>
      <c r="G208" s="458"/>
      <c r="H208" s="384">
        <f t="shared" si="8"/>
        <v>0</v>
      </c>
      <c r="I208" s="386"/>
      <c r="J208" s="386"/>
      <c r="K208" s="386"/>
      <c r="L208" s="459"/>
    </row>
    <row r="209" spans="1:12" x14ac:dyDescent="0.25">
      <c r="A209" s="357">
        <v>5217</v>
      </c>
      <c r="B209" s="383" t="s">
        <v>211</v>
      </c>
      <c r="C209" s="384">
        <f t="shared" si="7"/>
        <v>0</v>
      </c>
      <c r="D209" s="386"/>
      <c r="E209" s="386"/>
      <c r="F209" s="386"/>
      <c r="G209" s="458"/>
      <c r="H209" s="384">
        <f t="shared" si="8"/>
        <v>0</v>
      </c>
      <c r="I209" s="386"/>
      <c r="J209" s="386"/>
      <c r="K209" s="386"/>
      <c r="L209" s="459"/>
    </row>
    <row r="210" spans="1:12" x14ac:dyDescent="0.25">
      <c r="A210" s="357">
        <v>5218</v>
      </c>
      <c r="B210" s="383" t="s">
        <v>212</v>
      </c>
      <c r="C210" s="384">
        <f t="shared" si="7"/>
        <v>0</v>
      </c>
      <c r="D210" s="386"/>
      <c r="E210" s="386"/>
      <c r="F210" s="386"/>
      <c r="G210" s="458"/>
      <c r="H210" s="384">
        <f t="shared" si="8"/>
        <v>0</v>
      </c>
      <c r="I210" s="386"/>
      <c r="J210" s="386"/>
      <c r="K210" s="386"/>
      <c r="L210" s="459"/>
    </row>
    <row r="211" spans="1:12" x14ac:dyDescent="0.25">
      <c r="A211" s="357">
        <v>5219</v>
      </c>
      <c r="B211" s="383" t="s">
        <v>213</v>
      </c>
      <c r="C211" s="384">
        <f t="shared" si="7"/>
        <v>0</v>
      </c>
      <c r="D211" s="386"/>
      <c r="E211" s="386"/>
      <c r="F211" s="386"/>
      <c r="G211" s="458"/>
      <c r="H211" s="384">
        <f t="shared" si="8"/>
        <v>0</v>
      </c>
      <c r="I211" s="386"/>
      <c r="J211" s="386"/>
      <c r="K211" s="386"/>
      <c r="L211" s="459"/>
    </row>
    <row r="212" spans="1:12" ht="13.5" customHeight="1" x14ac:dyDescent="0.25">
      <c r="A212" s="460">
        <v>5220</v>
      </c>
      <c r="B212" s="383" t="s">
        <v>214</v>
      </c>
      <c r="C212" s="384">
        <f t="shared" si="7"/>
        <v>0</v>
      </c>
      <c r="D212" s="386"/>
      <c r="E212" s="386"/>
      <c r="F212" s="386"/>
      <c r="G212" s="458"/>
      <c r="H212" s="384">
        <f t="shared" si="8"/>
        <v>0</v>
      </c>
      <c r="I212" s="386"/>
      <c r="J212" s="386"/>
      <c r="K212" s="386"/>
      <c r="L212" s="459"/>
    </row>
    <row r="213" spans="1:12" x14ac:dyDescent="0.25">
      <c r="A213" s="460">
        <v>5230</v>
      </c>
      <c r="B213" s="383" t="s">
        <v>215</v>
      </c>
      <c r="C213" s="384">
        <f t="shared" si="7"/>
        <v>4200</v>
      </c>
      <c r="D213" s="461">
        <f>SUM(D214:D221)</f>
        <v>3850</v>
      </c>
      <c r="E213" s="461">
        <f>SUM(E214:E221)</f>
        <v>0</v>
      </c>
      <c r="F213" s="461">
        <f>SUM(F214:F221)</f>
        <v>350</v>
      </c>
      <c r="G213" s="462">
        <f>SUM(G214:G221)</f>
        <v>0</v>
      </c>
      <c r="H213" s="384">
        <f t="shared" si="8"/>
        <v>1150</v>
      </c>
      <c r="I213" s="461">
        <f>SUM(I214:I221)</f>
        <v>800</v>
      </c>
      <c r="J213" s="461">
        <f>SUM(J214:J221)</f>
        <v>0</v>
      </c>
      <c r="K213" s="461">
        <f>SUM(K214:K221)</f>
        <v>350</v>
      </c>
      <c r="L213" s="463">
        <f>SUM(L214:L221)</f>
        <v>0</v>
      </c>
    </row>
    <row r="214" spans="1:12" x14ac:dyDescent="0.25">
      <c r="A214" s="357">
        <v>5231</v>
      </c>
      <c r="B214" s="383" t="s">
        <v>216</v>
      </c>
      <c r="C214" s="384">
        <f t="shared" si="7"/>
        <v>0</v>
      </c>
      <c r="D214" s="386"/>
      <c r="E214" s="386"/>
      <c r="F214" s="386"/>
      <c r="G214" s="458"/>
      <c r="H214" s="384">
        <f t="shared" si="8"/>
        <v>0</v>
      </c>
      <c r="I214" s="386"/>
      <c r="J214" s="386"/>
      <c r="K214" s="386"/>
      <c r="L214" s="459"/>
    </row>
    <row r="215" spans="1:12" x14ac:dyDescent="0.25">
      <c r="A215" s="357">
        <v>5232</v>
      </c>
      <c r="B215" s="383" t="s">
        <v>217</v>
      </c>
      <c r="C215" s="384">
        <f t="shared" si="7"/>
        <v>0</v>
      </c>
      <c r="D215" s="386"/>
      <c r="E215" s="386"/>
      <c r="F215" s="386"/>
      <c r="G215" s="458"/>
      <c r="H215" s="384">
        <f t="shared" si="8"/>
        <v>0</v>
      </c>
      <c r="I215" s="386"/>
      <c r="J215" s="386"/>
      <c r="K215" s="386"/>
      <c r="L215" s="459"/>
    </row>
    <row r="216" spans="1:12" x14ac:dyDescent="0.25">
      <c r="A216" s="357">
        <v>5233</v>
      </c>
      <c r="B216" s="383" t="s">
        <v>218</v>
      </c>
      <c r="C216" s="500">
        <f t="shared" si="7"/>
        <v>800</v>
      </c>
      <c r="D216" s="386">
        <v>800</v>
      </c>
      <c r="E216" s="386"/>
      <c r="F216" s="386"/>
      <c r="G216" s="458"/>
      <c r="H216" s="384">
        <f t="shared" si="8"/>
        <v>800</v>
      </c>
      <c r="I216" s="386">
        <v>800</v>
      </c>
      <c r="J216" s="386"/>
      <c r="K216" s="386"/>
      <c r="L216" s="459"/>
    </row>
    <row r="217" spans="1:12" ht="24" x14ac:dyDescent="0.25">
      <c r="A217" s="357">
        <v>5234</v>
      </c>
      <c r="B217" s="383" t="s">
        <v>219</v>
      </c>
      <c r="C217" s="500">
        <f t="shared" si="7"/>
        <v>0</v>
      </c>
      <c r="D217" s="386"/>
      <c r="E217" s="386"/>
      <c r="F217" s="386"/>
      <c r="G217" s="458"/>
      <c r="H217" s="384">
        <f t="shared" si="8"/>
        <v>0</v>
      </c>
      <c r="I217" s="386"/>
      <c r="J217" s="386"/>
      <c r="K217" s="386"/>
      <c r="L217" s="459"/>
    </row>
    <row r="218" spans="1:12" ht="14.25" customHeight="1" x14ac:dyDescent="0.25">
      <c r="A218" s="357">
        <v>5236</v>
      </c>
      <c r="B218" s="383" t="s">
        <v>220</v>
      </c>
      <c r="C218" s="500">
        <f t="shared" si="7"/>
        <v>0</v>
      </c>
      <c r="D218" s="386"/>
      <c r="E218" s="386"/>
      <c r="F218" s="386"/>
      <c r="G218" s="458"/>
      <c r="H218" s="384">
        <f t="shared" si="8"/>
        <v>0</v>
      </c>
      <c r="I218" s="386"/>
      <c r="J218" s="386"/>
      <c r="K218" s="386"/>
      <c r="L218" s="459"/>
    </row>
    <row r="219" spans="1:12" ht="14.25" customHeight="1" x14ac:dyDescent="0.25">
      <c r="A219" s="357">
        <v>5237</v>
      </c>
      <c r="B219" s="383" t="s">
        <v>221</v>
      </c>
      <c r="C219" s="500">
        <f t="shared" si="7"/>
        <v>0</v>
      </c>
      <c r="D219" s="386"/>
      <c r="E219" s="386"/>
      <c r="F219" s="386"/>
      <c r="G219" s="458"/>
      <c r="H219" s="384">
        <f t="shared" si="8"/>
        <v>0</v>
      </c>
      <c r="I219" s="386"/>
      <c r="J219" s="386"/>
      <c r="K219" s="386"/>
      <c r="L219" s="459"/>
    </row>
    <row r="220" spans="1:12" ht="24" x14ac:dyDescent="0.25">
      <c r="A220" s="357">
        <v>5238</v>
      </c>
      <c r="B220" s="383" t="s">
        <v>222</v>
      </c>
      <c r="C220" s="500">
        <f t="shared" si="7"/>
        <v>750</v>
      </c>
      <c r="D220" s="386">
        <v>750</v>
      </c>
      <c r="E220" s="386"/>
      <c r="F220" s="386"/>
      <c r="G220" s="458"/>
      <c r="H220" s="384">
        <f t="shared" si="8"/>
        <v>0</v>
      </c>
      <c r="I220" s="386"/>
      <c r="J220" s="386"/>
      <c r="K220" s="386"/>
      <c r="L220" s="459"/>
    </row>
    <row r="221" spans="1:12" ht="24" x14ac:dyDescent="0.25">
      <c r="A221" s="357">
        <v>5239</v>
      </c>
      <c r="B221" s="383" t="s">
        <v>223</v>
      </c>
      <c r="C221" s="500">
        <f t="shared" si="7"/>
        <v>2650</v>
      </c>
      <c r="D221" s="386">
        <v>2300</v>
      </c>
      <c r="E221" s="386"/>
      <c r="F221" s="386">
        <v>350</v>
      </c>
      <c r="G221" s="458"/>
      <c r="H221" s="384">
        <f t="shared" si="8"/>
        <v>350</v>
      </c>
      <c r="I221" s="386"/>
      <c r="J221" s="386"/>
      <c r="K221" s="386">
        <v>350</v>
      </c>
      <c r="L221" s="459"/>
    </row>
    <row r="222" spans="1:12" ht="24" x14ac:dyDescent="0.25">
      <c r="A222" s="460">
        <v>5240</v>
      </c>
      <c r="B222" s="383" t="s">
        <v>224</v>
      </c>
      <c r="C222" s="500">
        <f t="shared" si="7"/>
        <v>0</v>
      </c>
      <c r="D222" s="386"/>
      <c r="E222" s="386"/>
      <c r="F222" s="386"/>
      <c r="G222" s="458"/>
      <c r="H222" s="384">
        <f t="shared" si="8"/>
        <v>0</v>
      </c>
      <c r="I222" s="386"/>
      <c r="J222" s="386"/>
      <c r="K222" s="386"/>
      <c r="L222" s="459"/>
    </row>
    <row r="223" spans="1:12" ht="22.5" customHeight="1" x14ac:dyDescent="0.25">
      <c r="A223" s="460">
        <v>5250</v>
      </c>
      <c r="B223" s="383" t="s">
        <v>225</v>
      </c>
      <c r="C223" s="500">
        <f t="shared" si="7"/>
        <v>0</v>
      </c>
      <c r="D223" s="386"/>
      <c r="E223" s="386"/>
      <c r="F223" s="386"/>
      <c r="G223" s="458"/>
      <c r="H223" s="384">
        <f t="shared" si="8"/>
        <v>0</v>
      </c>
      <c r="I223" s="386"/>
      <c r="J223" s="386"/>
      <c r="K223" s="386"/>
      <c r="L223" s="459"/>
    </row>
    <row r="224" spans="1:12" x14ac:dyDescent="0.25">
      <c r="A224" s="460">
        <v>5260</v>
      </c>
      <c r="B224" s="383" t="s">
        <v>226</v>
      </c>
      <c r="C224" s="500">
        <f t="shared" si="7"/>
        <v>0</v>
      </c>
      <c r="D224" s="461">
        <f>SUM(D225)</f>
        <v>0</v>
      </c>
      <c r="E224" s="461">
        <f>SUM(E225)</f>
        <v>0</v>
      </c>
      <c r="F224" s="461">
        <f>SUM(F225)</f>
        <v>0</v>
      </c>
      <c r="G224" s="462">
        <f>SUM(G225)</f>
        <v>0</v>
      </c>
      <c r="H224" s="384">
        <f t="shared" si="8"/>
        <v>0</v>
      </c>
      <c r="I224" s="461">
        <f>SUM(I225)</f>
        <v>0</v>
      </c>
      <c r="J224" s="461">
        <f>SUM(J225)</f>
        <v>0</v>
      </c>
      <c r="K224" s="461">
        <f>SUM(K225)</f>
        <v>0</v>
      </c>
      <c r="L224" s="463">
        <f>SUM(L225)</f>
        <v>0</v>
      </c>
    </row>
    <row r="225" spans="1:12" ht="24" x14ac:dyDescent="0.25">
      <c r="A225" s="357">
        <v>5269</v>
      </c>
      <c r="B225" s="383" t="s">
        <v>227</v>
      </c>
      <c r="C225" s="500">
        <f t="shared" si="7"/>
        <v>0</v>
      </c>
      <c r="D225" s="386"/>
      <c r="E225" s="386"/>
      <c r="F225" s="386"/>
      <c r="G225" s="458"/>
      <c r="H225" s="384">
        <f t="shared" si="8"/>
        <v>0</v>
      </c>
      <c r="I225" s="386"/>
      <c r="J225" s="386"/>
      <c r="K225" s="386"/>
      <c r="L225" s="459"/>
    </row>
    <row r="226" spans="1:12" ht="24" x14ac:dyDescent="0.25">
      <c r="A226" s="451">
        <v>5270</v>
      </c>
      <c r="B226" s="410" t="s">
        <v>228</v>
      </c>
      <c r="C226" s="501">
        <f t="shared" si="7"/>
        <v>0</v>
      </c>
      <c r="D226" s="464"/>
      <c r="E226" s="464"/>
      <c r="F226" s="464"/>
      <c r="G226" s="465"/>
      <c r="H226" s="452">
        <f t="shared" si="8"/>
        <v>0</v>
      </c>
      <c r="I226" s="464"/>
      <c r="J226" s="464"/>
      <c r="K226" s="464"/>
      <c r="L226" s="466"/>
    </row>
    <row r="227" spans="1:12" ht="48" x14ac:dyDescent="0.25">
      <c r="A227" s="404">
        <v>5300</v>
      </c>
      <c r="B227" s="502" t="s">
        <v>229</v>
      </c>
      <c r="C227" s="503">
        <f t="shared" si="7"/>
        <v>0</v>
      </c>
      <c r="D227" s="504">
        <f>SUM(D228,D229)</f>
        <v>0</v>
      </c>
      <c r="E227" s="504">
        <f>SUM(E228,E229)</f>
        <v>0</v>
      </c>
      <c r="F227" s="504">
        <f>SUM(F228,F229)</f>
        <v>0</v>
      </c>
      <c r="G227" s="504">
        <f>SUM(G228,G229)</f>
        <v>0</v>
      </c>
      <c r="H227" s="505">
        <f t="shared" si="8"/>
        <v>0</v>
      </c>
      <c r="I227" s="504">
        <f>SUM(I228,I229)</f>
        <v>0</v>
      </c>
      <c r="J227" s="504">
        <f>SUM(J228,J229)</f>
        <v>0</v>
      </c>
      <c r="K227" s="504">
        <f>SUM(K228,K229)</f>
        <v>0</v>
      </c>
      <c r="L227" s="506">
        <f>SUM(L228,L229)</f>
        <v>0</v>
      </c>
    </row>
    <row r="228" spans="1:12" ht="24" x14ac:dyDescent="0.25">
      <c r="A228" s="451">
        <v>5310</v>
      </c>
      <c r="B228" s="410" t="s">
        <v>230</v>
      </c>
      <c r="C228" s="501">
        <f t="shared" si="7"/>
        <v>0</v>
      </c>
      <c r="D228" s="464"/>
      <c r="E228" s="464"/>
      <c r="F228" s="464"/>
      <c r="G228" s="465"/>
      <c r="H228" s="452">
        <f t="shared" si="8"/>
        <v>0</v>
      </c>
      <c r="I228" s="464"/>
      <c r="J228" s="464"/>
      <c r="K228" s="464"/>
      <c r="L228" s="466"/>
    </row>
    <row r="229" spans="1:12" ht="60" x14ac:dyDescent="0.25">
      <c r="A229" s="460">
        <v>5320</v>
      </c>
      <c r="B229" s="383" t="s">
        <v>231</v>
      </c>
      <c r="C229" s="500">
        <f t="shared" si="7"/>
        <v>0</v>
      </c>
      <c r="D229" s="386">
        <f>SUM(D230)</f>
        <v>0</v>
      </c>
      <c r="E229" s="386">
        <f>SUM(E230)</f>
        <v>0</v>
      </c>
      <c r="F229" s="386">
        <f>SUM(F230)</f>
        <v>0</v>
      </c>
      <c r="G229" s="386">
        <f>SUM(G230)</f>
        <v>0</v>
      </c>
      <c r="H229" s="384">
        <f t="shared" si="8"/>
        <v>0</v>
      </c>
      <c r="I229" s="386">
        <f>SUM(I230)</f>
        <v>0</v>
      </c>
      <c r="J229" s="386">
        <f>SUM(J230)</f>
        <v>0</v>
      </c>
      <c r="K229" s="386">
        <f>SUM(K230)</f>
        <v>0</v>
      </c>
      <c r="L229" s="507">
        <f>SUM(L230)</f>
        <v>0</v>
      </c>
    </row>
    <row r="230" spans="1:12" ht="48" x14ac:dyDescent="0.25">
      <c r="A230" s="351">
        <v>5321</v>
      </c>
      <c r="B230" s="377" t="s">
        <v>232</v>
      </c>
      <c r="C230" s="501">
        <f t="shared" si="7"/>
        <v>0</v>
      </c>
      <c r="D230" s="380"/>
      <c r="E230" s="380"/>
      <c r="F230" s="380"/>
      <c r="G230" s="456"/>
      <c r="H230" s="452">
        <f t="shared" si="8"/>
        <v>0</v>
      </c>
      <c r="I230" s="380"/>
      <c r="J230" s="380"/>
      <c r="K230" s="380"/>
      <c r="L230" s="457"/>
    </row>
    <row r="231" spans="1:12" x14ac:dyDescent="0.25">
      <c r="A231" s="443">
        <v>6000</v>
      </c>
      <c r="B231" s="443" t="s">
        <v>233</v>
      </c>
      <c r="C231" s="508">
        <f t="shared" si="7"/>
        <v>0</v>
      </c>
      <c r="D231" s="445">
        <f>D232+D250+D257</f>
        <v>0</v>
      </c>
      <c r="E231" s="445">
        <f>E232+E250+E257</f>
        <v>0</v>
      </c>
      <c r="F231" s="445">
        <f>F232+F250+F257</f>
        <v>0</v>
      </c>
      <c r="G231" s="446">
        <f>G232+G250+G257</f>
        <v>0</v>
      </c>
      <c r="H231" s="444">
        <f t="shared" si="8"/>
        <v>0</v>
      </c>
      <c r="I231" s="445">
        <f>I232+I250+I257</f>
        <v>0</v>
      </c>
      <c r="J231" s="445">
        <f>J232+J250+J257</f>
        <v>0</v>
      </c>
      <c r="K231" s="445">
        <f>K232+K250+K257</f>
        <v>0</v>
      </c>
      <c r="L231" s="447">
        <f>L232+L250+L257</f>
        <v>0</v>
      </c>
    </row>
    <row r="232" spans="1:12" ht="14.25" customHeight="1" x14ac:dyDescent="0.25">
      <c r="A232" s="490">
        <v>6200</v>
      </c>
      <c r="B232" s="481" t="s">
        <v>234</v>
      </c>
      <c r="C232" s="509">
        <f>SUM(D232:G232)</f>
        <v>0</v>
      </c>
      <c r="D232" s="510">
        <f>SUM(D233,D234,D237,D243,D244,D245)</f>
        <v>0</v>
      </c>
      <c r="E232" s="510">
        <f>SUM(E233,E234,E237,E243,E244,E245)</f>
        <v>0</v>
      </c>
      <c r="F232" s="510">
        <f>SUM(F233,F234,F237,F243,F244,F245)</f>
        <v>0</v>
      </c>
      <c r="G232" s="510">
        <f>SUM(G233,G234,G237,G243,G244,G245)</f>
        <v>0</v>
      </c>
      <c r="H232" s="491">
        <f t="shared" si="8"/>
        <v>0</v>
      </c>
      <c r="I232" s="510">
        <f>SUM(I233,I234,I237,I243,I244,I245)</f>
        <v>0</v>
      </c>
      <c r="J232" s="510">
        <f>SUM(J233,J234,J237,J243,J244,J245)</f>
        <v>0</v>
      </c>
      <c r="K232" s="510">
        <f>SUM(K233,K234,K237,K243,K244,K245)</f>
        <v>0</v>
      </c>
      <c r="L232" s="450">
        <f>SUM(L233,L234,L237,L243,L244,L245)</f>
        <v>0</v>
      </c>
    </row>
    <row r="233" spans="1:12" ht="24" x14ac:dyDescent="0.25">
      <c r="A233" s="469">
        <v>6220</v>
      </c>
      <c r="B233" s="377" t="s">
        <v>235</v>
      </c>
      <c r="C233" s="511">
        <f t="shared" si="7"/>
        <v>0</v>
      </c>
      <c r="D233" s="380"/>
      <c r="E233" s="380"/>
      <c r="F233" s="380"/>
      <c r="G233" s="512"/>
      <c r="H233" s="513">
        <f t="shared" si="8"/>
        <v>0</v>
      </c>
      <c r="I233" s="380"/>
      <c r="J233" s="380"/>
      <c r="K233" s="380"/>
      <c r="L233" s="457"/>
    </row>
    <row r="234" spans="1:12" ht="24" x14ac:dyDescent="0.25">
      <c r="A234" s="460">
        <v>6240</v>
      </c>
      <c r="B234" s="383" t="s">
        <v>236</v>
      </c>
      <c r="C234" s="500">
        <f>SUM(D234:G234)</f>
        <v>0</v>
      </c>
      <c r="D234" s="461">
        <f>SUM(D235:D236)</f>
        <v>0</v>
      </c>
      <c r="E234" s="461">
        <f>SUM(E235:E236)</f>
        <v>0</v>
      </c>
      <c r="F234" s="461">
        <f>SUM(F235:F236)</f>
        <v>0</v>
      </c>
      <c r="G234" s="462">
        <f>SUM(G235:G236)</f>
        <v>0</v>
      </c>
      <c r="H234" s="514">
        <f t="shared" si="8"/>
        <v>0</v>
      </c>
      <c r="I234" s="461">
        <f>SUM(I235:I236)</f>
        <v>0</v>
      </c>
      <c r="J234" s="461">
        <f>SUM(J235:J236)</f>
        <v>0</v>
      </c>
      <c r="K234" s="461">
        <f>SUM(K235:K236)</f>
        <v>0</v>
      </c>
      <c r="L234" s="463">
        <f>SUM(L235:L236)</f>
        <v>0</v>
      </c>
    </row>
    <row r="235" spans="1:12" x14ac:dyDescent="0.25">
      <c r="A235" s="357">
        <v>6241</v>
      </c>
      <c r="B235" s="383" t="s">
        <v>237</v>
      </c>
      <c r="C235" s="500">
        <f>SUM(D235:G235)</f>
        <v>0</v>
      </c>
      <c r="D235" s="386"/>
      <c r="E235" s="386"/>
      <c r="F235" s="386"/>
      <c r="G235" s="458"/>
      <c r="H235" s="514">
        <f>SUM(I235:L235)</f>
        <v>0</v>
      </c>
      <c r="I235" s="386"/>
      <c r="J235" s="386"/>
      <c r="K235" s="386"/>
      <c r="L235" s="459"/>
    </row>
    <row r="236" spans="1:12" x14ac:dyDescent="0.25">
      <c r="A236" s="357">
        <v>6242</v>
      </c>
      <c r="B236" s="383" t="s">
        <v>238</v>
      </c>
      <c r="C236" s="500">
        <f>SUM(D236:G236)</f>
        <v>0</v>
      </c>
      <c r="D236" s="386"/>
      <c r="E236" s="386"/>
      <c r="F236" s="386"/>
      <c r="G236" s="458"/>
      <c r="H236" s="514">
        <f t="shared" si="8"/>
        <v>0</v>
      </c>
      <c r="I236" s="386"/>
      <c r="J236" s="386"/>
      <c r="K236" s="386"/>
      <c r="L236" s="459"/>
    </row>
    <row r="237" spans="1:12" ht="25.5" customHeight="1" x14ac:dyDescent="0.25">
      <c r="A237" s="460">
        <v>6250</v>
      </c>
      <c r="B237" s="383" t="s">
        <v>239</v>
      </c>
      <c r="C237" s="500">
        <f>SUM(D237:G237)</f>
        <v>0</v>
      </c>
      <c r="D237" s="461">
        <f>SUM(D238:D242)</f>
        <v>0</v>
      </c>
      <c r="E237" s="461">
        <f>SUM(E238:E242)</f>
        <v>0</v>
      </c>
      <c r="F237" s="461">
        <f>SUM(F238:F242)</f>
        <v>0</v>
      </c>
      <c r="G237" s="462">
        <f>SUM(G238:G242)</f>
        <v>0</v>
      </c>
      <c r="H237" s="514">
        <f t="shared" si="8"/>
        <v>0</v>
      </c>
      <c r="I237" s="461">
        <f>SUM(I238:I242)</f>
        <v>0</v>
      </c>
      <c r="J237" s="461">
        <f>SUM(J238:J242)</f>
        <v>0</v>
      </c>
      <c r="K237" s="461">
        <f>SUM(K238:K242)</f>
        <v>0</v>
      </c>
      <c r="L237" s="463">
        <f>SUM(L238:L242)</f>
        <v>0</v>
      </c>
    </row>
    <row r="238" spans="1:12" ht="14.25" customHeight="1" x14ac:dyDescent="0.25">
      <c r="A238" s="357">
        <v>6252</v>
      </c>
      <c r="B238" s="383" t="s">
        <v>240</v>
      </c>
      <c r="C238" s="500">
        <f>SUM(D238:G238)</f>
        <v>0</v>
      </c>
      <c r="D238" s="386"/>
      <c r="E238" s="386"/>
      <c r="F238" s="386"/>
      <c r="G238" s="458"/>
      <c r="H238" s="514">
        <f t="shared" si="8"/>
        <v>0</v>
      </c>
      <c r="I238" s="386"/>
      <c r="J238" s="386"/>
      <c r="K238" s="386"/>
      <c r="L238" s="459"/>
    </row>
    <row r="239" spans="1:12" ht="14.25" customHeight="1" x14ac:dyDescent="0.25">
      <c r="A239" s="357">
        <v>6253</v>
      </c>
      <c r="B239" s="383" t="s">
        <v>241</v>
      </c>
      <c r="C239" s="500">
        <f t="shared" si="7"/>
        <v>0</v>
      </c>
      <c r="D239" s="386"/>
      <c r="E239" s="386"/>
      <c r="F239" s="386"/>
      <c r="G239" s="458"/>
      <c r="H239" s="514">
        <f t="shared" si="8"/>
        <v>0</v>
      </c>
      <c r="I239" s="386"/>
      <c r="J239" s="386"/>
      <c r="K239" s="386"/>
      <c r="L239" s="459"/>
    </row>
    <row r="240" spans="1:12" ht="24" x14ac:dyDescent="0.25">
      <c r="A240" s="357">
        <v>6254</v>
      </c>
      <c r="B240" s="383" t="s">
        <v>242</v>
      </c>
      <c r="C240" s="500">
        <f t="shared" si="7"/>
        <v>0</v>
      </c>
      <c r="D240" s="386"/>
      <c r="E240" s="386"/>
      <c r="F240" s="386"/>
      <c r="G240" s="458"/>
      <c r="H240" s="514">
        <f t="shared" si="8"/>
        <v>0</v>
      </c>
      <c r="I240" s="386"/>
      <c r="J240" s="386"/>
      <c r="K240" s="386"/>
      <c r="L240" s="459"/>
    </row>
    <row r="241" spans="1:12" ht="24" x14ac:dyDescent="0.25">
      <c r="A241" s="357">
        <v>6255</v>
      </c>
      <c r="B241" s="383" t="s">
        <v>243</v>
      </c>
      <c r="C241" s="500">
        <f t="shared" si="7"/>
        <v>0</v>
      </c>
      <c r="D241" s="386"/>
      <c r="E241" s="386"/>
      <c r="F241" s="386"/>
      <c r="G241" s="458"/>
      <c r="H241" s="514">
        <f t="shared" si="8"/>
        <v>0</v>
      </c>
      <c r="I241" s="386"/>
      <c r="J241" s="386"/>
      <c r="K241" s="386"/>
      <c r="L241" s="459"/>
    </row>
    <row r="242" spans="1:12" x14ac:dyDescent="0.25">
      <c r="A242" s="357">
        <v>6259</v>
      </c>
      <c r="B242" s="383" t="s">
        <v>244</v>
      </c>
      <c r="C242" s="500">
        <f t="shared" si="7"/>
        <v>0</v>
      </c>
      <c r="D242" s="386"/>
      <c r="E242" s="386"/>
      <c r="F242" s="386"/>
      <c r="G242" s="458"/>
      <c r="H242" s="514">
        <f t="shared" si="8"/>
        <v>0</v>
      </c>
      <c r="I242" s="386"/>
      <c r="J242" s="386"/>
      <c r="K242" s="386"/>
      <c r="L242" s="459"/>
    </row>
    <row r="243" spans="1:12" ht="24" x14ac:dyDescent="0.25">
      <c r="A243" s="460">
        <v>6260</v>
      </c>
      <c r="B243" s="383" t="s">
        <v>245</v>
      </c>
      <c r="C243" s="500">
        <f t="shared" si="7"/>
        <v>0</v>
      </c>
      <c r="D243" s="386"/>
      <c r="E243" s="386"/>
      <c r="F243" s="386"/>
      <c r="G243" s="458"/>
      <c r="H243" s="514">
        <f t="shared" si="8"/>
        <v>0</v>
      </c>
      <c r="I243" s="386"/>
      <c r="J243" s="386"/>
      <c r="K243" s="386"/>
      <c r="L243" s="459"/>
    </row>
    <row r="244" spans="1:12" ht="17.25" customHeight="1" x14ac:dyDescent="0.25">
      <c r="A244" s="460">
        <v>6270</v>
      </c>
      <c r="B244" s="383" t="s">
        <v>246</v>
      </c>
      <c r="C244" s="500">
        <f t="shared" si="7"/>
        <v>0</v>
      </c>
      <c r="D244" s="386"/>
      <c r="E244" s="386"/>
      <c r="F244" s="386"/>
      <c r="G244" s="458"/>
      <c r="H244" s="514">
        <f t="shared" si="8"/>
        <v>0</v>
      </c>
      <c r="I244" s="386"/>
      <c r="J244" s="386"/>
      <c r="K244" s="386"/>
      <c r="L244" s="459"/>
    </row>
    <row r="245" spans="1:12" ht="24.75" customHeight="1" x14ac:dyDescent="0.25">
      <c r="A245" s="469">
        <v>6290</v>
      </c>
      <c r="B245" s="377" t="s">
        <v>247</v>
      </c>
      <c r="C245" s="515">
        <f t="shared" si="7"/>
        <v>0</v>
      </c>
      <c r="D245" s="380">
        <f>SUM(D246:D249)</f>
        <v>0</v>
      </c>
      <c r="E245" s="380">
        <f>SUM(E246:E249)</f>
        <v>0</v>
      </c>
      <c r="F245" s="380">
        <f>SUM(F246:F249)</f>
        <v>0</v>
      </c>
      <c r="G245" s="516">
        <f>SUM(G246:G249)</f>
        <v>0</v>
      </c>
      <c r="H245" s="515">
        <f t="shared" si="8"/>
        <v>0</v>
      </c>
      <c r="I245" s="380">
        <f>SUM(I246:I249)</f>
        <v>0</v>
      </c>
      <c r="J245" s="380">
        <f>SUM(J246:J249)</f>
        <v>0</v>
      </c>
      <c r="K245" s="380">
        <f>SUM(K246:K249)</f>
        <v>0</v>
      </c>
      <c r="L245" s="484">
        <f>SUM(L246:L249)</f>
        <v>0</v>
      </c>
    </row>
    <row r="246" spans="1:12" ht="17.25" customHeight="1" x14ac:dyDescent="0.25">
      <c r="A246" s="357">
        <v>6291</v>
      </c>
      <c r="B246" s="383" t="s">
        <v>248</v>
      </c>
      <c r="C246" s="500">
        <f t="shared" si="7"/>
        <v>0</v>
      </c>
      <c r="D246" s="386"/>
      <c r="E246" s="386"/>
      <c r="F246" s="386"/>
      <c r="G246" s="517"/>
      <c r="H246" s="500">
        <f t="shared" si="8"/>
        <v>0</v>
      </c>
      <c r="I246" s="386"/>
      <c r="J246" s="386"/>
      <c r="K246" s="386"/>
      <c r="L246" s="459"/>
    </row>
    <row r="247" spans="1:12" ht="17.25" customHeight="1" x14ac:dyDescent="0.25">
      <c r="A247" s="357">
        <v>6292</v>
      </c>
      <c r="B247" s="383" t="s">
        <v>249</v>
      </c>
      <c r="C247" s="500">
        <f t="shared" si="7"/>
        <v>0</v>
      </c>
      <c r="D247" s="386"/>
      <c r="E247" s="386"/>
      <c r="F247" s="386"/>
      <c r="G247" s="517"/>
      <c r="H247" s="500">
        <f t="shared" si="8"/>
        <v>0</v>
      </c>
      <c r="I247" s="386"/>
      <c r="J247" s="386"/>
      <c r="K247" s="386"/>
      <c r="L247" s="459"/>
    </row>
    <row r="248" spans="1:12" ht="78.75" customHeight="1" x14ac:dyDescent="0.25">
      <c r="A248" s="357">
        <v>6296</v>
      </c>
      <c r="B248" s="383" t="s">
        <v>250</v>
      </c>
      <c r="C248" s="500">
        <f t="shared" si="7"/>
        <v>0</v>
      </c>
      <c r="D248" s="386"/>
      <c r="E248" s="386"/>
      <c r="F248" s="386"/>
      <c r="G248" s="517"/>
      <c r="H248" s="500">
        <f t="shared" si="8"/>
        <v>0</v>
      </c>
      <c r="I248" s="386"/>
      <c r="J248" s="386"/>
      <c r="K248" s="386"/>
      <c r="L248" s="459"/>
    </row>
    <row r="249" spans="1:12" ht="39.75" customHeight="1" x14ac:dyDescent="0.25">
      <c r="A249" s="357">
        <v>6299</v>
      </c>
      <c r="B249" s="383" t="s">
        <v>251</v>
      </c>
      <c r="C249" s="500">
        <f t="shared" si="7"/>
        <v>0</v>
      </c>
      <c r="D249" s="386"/>
      <c r="E249" s="386"/>
      <c r="F249" s="386"/>
      <c r="G249" s="517"/>
      <c r="H249" s="500">
        <f t="shared" si="8"/>
        <v>0</v>
      </c>
      <c r="I249" s="386"/>
      <c r="J249" s="386"/>
      <c r="K249" s="386"/>
      <c r="L249" s="459"/>
    </row>
    <row r="250" spans="1:12" x14ac:dyDescent="0.25">
      <c r="A250" s="368">
        <v>6300</v>
      </c>
      <c r="B250" s="448" t="s">
        <v>252</v>
      </c>
      <c r="C250" s="482">
        <f t="shared" si="7"/>
        <v>0</v>
      </c>
      <c r="D250" s="375">
        <f>SUM(D251,D255,D256)</f>
        <v>0</v>
      </c>
      <c r="E250" s="375">
        <f>SUM(E251,E255,E256)</f>
        <v>0</v>
      </c>
      <c r="F250" s="375">
        <f>SUM(F251,F255,F256)</f>
        <v>0</v>
      </c>
      <c r="G250" s="375">
        <f>SUM(G251,G255,G256)</f>
        <v>0</v>
      </c>
      <c r="H250" s="369">
        <f t="shared" si="8"/>
        <v>0</v>
      </c>
      <c r="I250" s="375">
        <f>SUM(I251,I255,I256)</f>
        <v>0</v>
      </c>
      <c r="J250" s="375">
        <f>SUM(J251,J255,J256)</f>
        <v>0</v>
      </c>
      <c r="K250" s="375">
        <f>SUM(K251,K255,K256)</f>
        <v>0</v>
      </c>
      <c r="L250" s="473">
        <f>SUM(L251,L255,L256)</f>
        <v>0</v>
      </c>
    </row>
    <row r="251" spans="1:12" ht="24" x14ac:dyDescent="0.25">
      <c r="A251" s="469">
        <v>6320</v>
      </c>
      <c r="B251" s="377" t="s">
        <v>253</v>
      </c>
      <c r="C251" s="515">
        <f t="shared" si="7"/>
        <v>0</v>
      </c>
      <c r="D251" s="470">
        <f>SUM(D252:D254)</f>
        <v>0</v>
      </c>
      <c r="E251" s="470">
        <f>SUM(E252:E254)</f>
        <v>0</v>
      </c>
      <c r="F251" s="470">
        <f>SUM(F252:F254)</f>
        <v>0</v>
      </c>
      <c r="G251" s="518">
        <f>SUM(G252:G254)</f>
        <v>0</v>
      </c>
      <c r="H251" s="515">
        <f t="shared" si="8"/>
        <v>0</v>
      </c>
      <c r="I251" s="470">
        <f>SUM(I252:I254)</f>
        <v>0</v>
      </c>
      <c r="J251" s="470">
        <f>SUM(J252:J254)</f>
        <v>0</v>
      </c>
      <c r="K251" s="470">
        <f>SUM(K252:K254)</f>
        <v>0</v>
      </c>
      <c r="L251" s="519">
        <f>SUM(L252:L254)</f>
        <v>0</v>
      </c>
    </row>
    <row r="252" spans="1:12" x14ac:dyDescent="0.25">
      <c r="A252" s="357">
        <v>6322</v>
      </c>
      <c r="B252" s="383" t="s">
        <v>254</v>
      </c>
      <c r="C252" s="500">
        <f t="shared" si="7"/>
        <v>0</v>
      </c>
      <c r="D252" s="461"/>
      <c r="E252" s="461"/>
      <c r="F252" s="461"/>
      <c r="G252" s="520"/>
      <c r="H252" s="500">
        <f t="shared" si="8"/>
        <v>0</v>
      </c>
      <c r="I252" s="461"/>
      <c r="J252" s="461"/>
      <c r="K252" s="461"/>
      <c r="L252" s="463"/>
    </row>
    <row r="253" spans="1:12" ht="24" x14ac:dyDescent="0.25">
      <c r="A253" s="357">
        <v>6323</v>
      </c>
      <c r="B253" s="383" t="s">
        <v>255</v>
      </c>
      <c r="C253" s="500">
        <f t="shared" si="7"/>
        <v>0</v>
      </c>
      <c r="D253" s="461"/>
      <c r="E253" s="461"/>
      <c r="F253" s="461"/>
      <c r="G253" s="520"/>
      <c r="H253" s="500">
        <f t="shared" si="8"/>
        <v>0</v>
      </c>
      <c r="I253" s="461"/>
      <c r="J253" s="461"/>
      <c r="K253" s="461"/>
      <c r="L253" s="463"/>
    </row>
    <row r="254" spans="1:12" x14ac:dyDescent="0.25">
      <c r="A254" s="351">
        <v>6329</v>
      </c>
      <c r="B254" s="377" t="s">
        <v>256</v>
      </c>
      <c r="C254" s="511">
        <f t="shared" si="7"/>
        <v>0</v>
      </c>
      <c r="D254" s="470"/>
      <c r="E254" s="470"/>
      <c r="F254" s="470"/>
      <c r="G254" s="521"/>
      <c r="H254" s="511">
        <f t="shared" si="8"/>
        <v>0</v>
      </c>
      <c r="I254" s="470"/>
      <c r="J254" s="470"/>
      <c r="K254" s="470"/>
      <c r="L254" s="472"/>
    </row>
    <row r="255" spans="1:12" ht="24" x14ac:dyDescent="0.25">
      <c r="A255" s="522">
        <v>6330</v>
      </c>
      <c r="B255" s="523" t="s">
        <v>257</v>
      </c>
      <c r="C255" s="515">
        <f>SUM(D255:G255)</f>
        <v>0</v>
      </c>
      <c r="D255" s="487"/>
      <c r="E255" s="487"/>
      <c r="F255" s="487"/>
      <c r="G255" s="517"/>
      <c r="H255" s="515">
        <f>SUM(I255:L255)</f>
        <v>0</v>
      </c>
      <c r="I255" s="487"/>
      <c r="J255" s="487"/>
      <c r="K255" s="487"/>
      <c r="L255" s="489"/>
    </row>
    <row r="256" spans="1:12" x14ac:dyDescent="0.25">
      <c r="A256" s="460">
        <v>6360</v>
      </c>
      <c r="B256" s="383" t="s">
        <v>258</v>
      </c>
      <c r="C256" s="500">
        <f t="shared" si="7"/>
        <v>0</v>
      </c>
      <c r="D256" s="386"/>
      <c r="E256" s="386"/>
      <c r="F256" s="386"/>
      <c r="G256" s="458"/>
      <c r="H256" s="514">
        <f t="shared" si="8"/>
        <v>0</v>
      </c>
      <c r="I256" s="386"/>
      <c r="J256" s="386"/>
      <c r="K256" s="386"/>
      <c r="L256" s="459"/>
    </row>
    <row r="257" spans="1:12" ht="36" x14ac:dyDescent="0.25">
      <c r="A257" s="368">
        <v>6400</v>
      </c>
      <c r="B257" s="448" t="s">
        <v>259</v>
      </c>
      <c r="C257" s="482">
        <f>SUM(D257:G257)</f>
        <v>0</v>
      </c>
      <c r="D257" s="375">
        <f>SUM(D258,D262)</f>
        <v>0</v>
      </c>
      <c r="E257" s="375">
        <f>SUM(E258,E262)</f>
        <v>0</v>
      </c>
      <c r="F257" s="375">
        <f>SUM(F258,F262)</f>
        <v>0</v>
      </c>
      <c r="G257" s="375">
        <f>SUM(G258,G262)</f>
        <v>0</v>
      </c>
      <c r="H257" s="369">
        <f>SUM(I257:L257)</f>
        <v>0</v>
      </c>
      <c r="I257" s="375">
        <f>SUM(I258,I262)</f>
        <v>0</v>
      </c>
      <c r="J257" s="375">
        <f>SUM(J258,J262)</f>
        <v>0</v>
      </c>
      <c r="K257" s="375">
        <f>SUM(K258,K262)</f>
        <v>0</v>
      </c>
      <c r="L257" s="473">
        <f>SUM(L258,L262)</f>
        <v>0</v>
      </c>
    </row>
    <row r="258" spans="1:12" ht="24" x14ac:dyDescent="0.25">
      <c r="A258" s="469">
        <v>6410</v>
      </c>
      <c r="B258" s="377" t="s">
        <v>260</v>
      </c>
      <c r="C258" s="511">
        <f t="shared" si="7"/>
        <v>0</v>
      </c>
      <c r="D258" s="380">
        <f>SUM(D259:D261)</f>
        <v>0</v>
      </c>
      <c r="E258" s="380">
        <f>SUM(E259:E261)</f>
        <v>0</v>
      </c>
      <c r="F258" s="380">
        <f>SUM(F259:F261)</f>
        <v>0</v>
      </c>
      <c r="G258" s="524">
        <f>SUM(G259:G261)</f>
        <v>0</v>
      </c>
      <c r="H258" s="511">
        <f t="shared" si="8"/>
        <v>0</v>
      </c>
      <c r="I258" s="380">
        <f>SUM(I259:I261)</f>
        <v>0</v>
      </c>
      <c r="J258" s="380">
        <f>SUM(J259:J261)</f>
        <v>0</v>
      </c>
      <c r="K258" s="380">
        <f>SUM(K259:K261)</f>
        <v>0</v>
      </c>
      <c r="L258" s="525">
        <f>SUM(L259:L261)</f>
        <v>0</v>
      </c>
    </row>
    <row r="259" spans="1:12" x14ac:dyDescent="0.25">
      <c r="A259" s="357">
        <v>6411</v>
      </c>
      <c r="B259" s="526" t="s">
        <v>261</v>
      </c>
      <c r="C259" s="500">
        <f t="shared" si="7"/>
        <v>0</v>
      </c>
      <c r="D259" s="386"/>
      <c r="E259" s="386"/>
      <c r="F259" s="386"/>
      <c r="G259" s="458"/>
      <c r="H259" s="514">
        <f t="shared" si="8"/>
        <v>0</v>
      </c>
      <c r="I259" s="386"/>
      <c r="J259" s="386"/>
      <c r="K259" s="386"/>
      <c r="L259" s="459"/>
    </row>
    <row r="260" spans="1:12" ht="36" x14ac:dyDescent="0.25">
      <c r="A260" s="357">
        <v>6412</v>
      </c>
      <c r="B260" s="383" t="s">
        <v>262</v>
      </c>
      <c r="C260" s="500">
        <f t="shared" si="7"/>
        <v>0</v>
      </c>
      <c r="D260" s="386"/>
      <c r="E260" s="386"/>
      <c r="F260" s="386"/>
      <c r="G260" s="458"/>
      <c r="H260" s="514">
        <f t="shared" si="8"/>
        <v>0</v>
      </c>
      <c r="I260" s="386"/>
      <c r="J260" s="386"/>
      <c r="K260" s="386"/>
      <c r="L260" s="459"/>
    </row>
    <row r="261" spans="1:12" ht="36" x14ac:dyDescent="0.25">
      <c r="A261" s="357">
        <v>6419</v>
      </c>
      <c r="B261" s="383" t="s">
        <v>263</v>
      </c>
      <c r="C261" s="500">
        <f t="shared" si="7"/>
        <v>0</v>
      </c>
      <c r="D261" s="386"/>
      <c r="E261" s="386"/>
      <c r="F261" s="386"/>
      <c r="G261" s="458"/>
      <c r="H261" s="514">
        <f t="shared" si="8"/>
        <v>0</v>
      </c>
      <c r="I261" s="386"/>
      <c r="J261" s="386"/>
      <c r="K261" s="386"/>
      <c r="L261" s="459"/>
    </row>
    <row r="262" spans="1:12" ht="36" x14ac:dyDescent="0.25">
      <c r="A262" s="460">
        <v>6420</v>
      </c>
      <c r="B262" s="383" t="s">
        <v>264</v>
      </c>
      <c r="C262" s="500">
        <f t="shared" si="7"/>
        <v>0</v>
      </c>
      <c r="D262" s="386">
        <f>SUM(D263:D265)</f>
        <v>0</v>
      </c>
      <c r="E262" s="386">
        <f>SUM(E263:E265)</f>
        <v>0</v>
      </c>
      <c r="F262" s="386">
        <f>SUM(F263:F265)</f>
        <v>0</v>
      </c>
      <c r="G262" s="517">
        <f>SUM(G263:G265)</f>
        <v>0</v>
      </c>
      <c r="H262" s="500">
        <f t="shared" si="8"/>
        <v>0</v>
      </c>
      <c r="I262" s="386">
        <f>SUM(I263:I265)</f>
        <v>0</v>
      </c>
      <c r="J262" s="386">
        <f>SUM(J263:J265)</f>
        <v>0</v>
      </c>
      <c r="K262" s="386">
        <f>SUM(K263:K265)</f>
        <v>0</v>
      </c>
      <c r="L262" s="507">
        <f>SUM(L263:L265)</f>
        <v>0</v>
      </c>
    </row>
    <row r="263" spans="1:12" x14ac:dyDescent="0.25">
      <c r="A263" s="357">
        <v>6421</v>
      </c>
      <c r="B263" s="383" t="s">
        <v>265</v>
      </c>
      <c r="C263" s="500">
        <f t="shared" ref="C263:C297" si="9">SUM(D263:G263)</f>
        <v>0</v>
      </c>
      <c r="D263" s="386"/>
      <c r="E263" s="386"/>
      <c r="F263" s="386"/>
      <c r="G263" s="458"/>
      <c r="H263" s="514">
        <f t="shared" ref="H263:H297" si="10">SUM(I263:L263)</f>
        <v>0</v>
      </c>
      <c r="I263" s="386"/>
      <c r="J263" s="386"/>
      <c r="K263" s="386"/>
      <c r="L263" s="459"/>
    </row>
    <row r="264" spans="1:12" x14ac:dyDescent="0.25">
      <c r="A264" s="357">
        <v>6422</v>
      </c>
      <c r="B264" s="383" t="s">
        <v>266</v>
      </c>
      <c r="C264" s="500">
        <f t="shared" si="9"/>
        <v>0</v>
      </c>
      <c r="D264" s="386"/>
      <c r="E264" s="386"/>
      <c r="F264" s="386"/>
      <c r="G264" s="458"/>
      <c r="H264" s="514">
        <f t="shared" si="10"/>
        <v>0</v>
      </c>
      <c r="I264" s="386"/>
      <c r="J264" s="386"/>
      <c r="K264" s="386"/>
      <c r="L264" s="459"/>
    </row>
    <row r="265" spans="1:12" ht="14.25" customHeight="1" x14ac:dyDescent="0.25">
      <c r="A265" s="357">
        <v>6423</v>
      </c>
      <c r="B265" s="383" t="s">
        <v>267</v>
      </c>
      <c r="C265" s="500">
        <f t="shared" si="9"/>
        <v>0</v>
      </c>
      <c r="D265" s="386"/>
      <c r="E265" s="386"/>
      <c r="F265" s="386"/>
      <c r="G265" s="458"/>
      <c r="H265" s="514">
        <f t="shared" si="10"/>
        <v>0</v>
      </c>
      <c r="I265" s="386"/>
      <c r="J265" s="386"/>
      <c r="K265" s="386"/>
      <c r="L265" s="459"/>
    </row>
    <row r="266" spans="1:12" ht="36" x14ac:dyDescent="0.25">
      <c r="A266" s="527">
        <v>7000</v>
      </c>
      <c r="B266" s="527" t="s">
        <v>268</v>
      </c>
      <c r="C266" s="528">
        <f t="shared" si="9"/>
        <v>0</v>
      </c>
      <c r="D266" s="529">
        <f>SUM(D267,D274)</f>
        <v>0</v>
      </c>
      <c r="E266" s="529">
        <f>SUM(E267,E274)</f>
        <v>0</v>
      </c>
      <c r="F266" s="529">
        <f>SUM(F267,F274)</f>
        <v>0</v>
      </c>
      <c r="G266" s="529">
        <f>SUM(G267,G274)</f>
        <v>0</v>
      </c>
      <c r="H266" s="530">
        <f t="shared" si="10"/>
        <v>0</v>
      </c>
      <c r="I266" s="529">
        <f>SUM(I267,I274)</f>
        <v>0</v>
      </c>
      <c r="J266" s="529">
        <f>SUM(J267,J274)</f>
        <v>0</v>
      </c>
      <c r="K266" s="529">
        <f>SUM(K267,K274)</f>
        <v>0</v>
      </c>
      <c r="L266" s="531">
        <f>SUM(L267,L274)</f>
        <v>0</v>
      </c>
    </row>
    <row r="267" spans="1:12" ht="24" x14ac:dyDescent="0.25">
      <c r="A267" s="532">
        <v>7200</v>
      </c>
      <c r="B267" s="448" t="s">
        <v>269</v>
      </c>
      <c r="C267" s="482">
        <f t="shared" si="9"/>
        <v>0</v>
      </c>
      <c r="D267" s="375">
        <f>SUM(D268,D269,D270,D273)</f>
        <v>0</v>
      </c>
      <c r="E267" s="375">
        <f>SUM(E268,E269,E270,E273)</f>
        <v>0</v>
      </c>
      <c r="F267" s="375">
        <f>SUM(F268,F269,F270,F273)</f>
        <v>0</v>
      </c>
      <c r="G267" s="375">
        <f>SUM(G268,G269,G270,G273)</f>
        <v>0</v>
      </c>
      <c r="H267" s="369">
        <f t="shared" si="10"/>
        <v>0</v>
      </c>
      <c r="I267" s="375">
        <f>SUM(I268,I269,I270,I273)</f>
        <v>0</v>
      </c>
      <c r="J267" s="375">
        <f>SUM(J268,J269,J270,J273)</f>
        <v>0</v>
      </c>
      <c r="K267" s="375">
        <f>SUM(K268,K269,K270,K273)</f>
        <v>0</v>
      </c>
      <c r="L267" s="450">
        <f>SUM(L268,L269,L270,L273)</f>
        <v>0</v>
      </c>
    </row>
    <row r="268" spans="1:12" ht="24" x14ac:dyDescent="0.25">
      <c r="A268" s="533">
        <v>7210</v>
      </c>
      <c r="B268" s="377" t="s">
        <v>270</v>
      </c>
      <c r="C268" s="511">
        <f t="shared" si="9"/>
        <v>0</v>
      </c>
      <c r="D268" s="380"/>
      <c r="E268" s="380"/>
      <c r="F268" s="380"/>
      <c r="G268" s="456"/>
      <c r="H268" s="378">
        <f t="shared" si="10"/>
        <v>0</v>
      </c>
      <c r="I268" s="380"/>
      <c r="J268" s="380"/>
      <c r="K268" s="380"/>
      <c r="L268" s="457"/>
    </row>
    <row r="269" spans="1:12" ht="24" x14ac:dyDescent="0.25">
      <c r="A269" s="534">
        <v>7230</v>
      </c>
      <c r="B269" s="383" t="s">
        <v>271</v>
      </c>
      <c r="C269" s="500">
        <f t="shared" si="9"/>
        <v>0</v>
      </c>
      <c r="D269" s="386"/>
      <c r="E269" s="386"/>
      <c r="F269" s="386"/>
      <c r="G269" s="458"/>
      <c r="H269" s="384">
        <f t="shared" si="10"/>
        <v>0</v>
      </c>
      <c r="I269" s="386"/>
      <c r="J269" s="386"/>
      <c r="K269" s="386"/>
      <c r="L269" s="459"/>
    </row>
    <row r="270" spans="1:12" ht="24" x14ac:dyDescent="0.25">
      <c r="A270" s="534">
        <v>7240</v>
      </c>
      <c r="B270" s="383" t="s">
        <v>272</v>
      </c>
      <c r="C270" s="500">
        <f t="shared" si="9"/>
        <v>0</v>
      </c>
      <c r="D270" s="461">
        <f>SUM(D271:D272)</f>
        <v>0</v>
      </c>
      <c r="E270" s="461">
        <f>SUM(E271:E272)</f>
        <v>0</v>
      </c>
      <c r="F270" s="461">
        <f>SUM(F271:F272)</f>
        <v>0</v>
      </c>
      <c r="G270" s="462">
        <f>SUM(G271:G272)</f>
        <v>0</v>
      </c>
      <c r="H270" s="384">
        <f t="shared" si="10"/>
        <v>0</v>
      </c>
      <c r="I270" s="461">
        <f>SUM(I271:I272)</f>
        <v>0</v>
      </c>
      <c r="J270" s="461">
        <f>SUM(J271:J272)</f>
        <v>0</v>
      </c>
      <c r="K270" s="461">
        <f>SUM(K271:K272)</f>
        <v>0</v>
      </c>
      <c r="L270" s="463">
        <f>SUM(L271:L272)</f>
        <v>0</v>
      </c>
    </row>
    <row r="271" spans="1:12" ht="48" x14ac:dyDescent="0.25">
      <c r="A271" s="535">
        <v>7245</v>
      </c>
      <c r="B271" s="383" t="s">
        <v>273</v>
      </c>
      <c r="C271" s="500">
        <f t="shared" si="9"/>
        <v>0</v>
      </c>
      <c r="D271" s="386"/>
      <c r="E271" s="386"/>
      <c r="F271" s="386"/>
      <c r="G271" s="458"/>
      <c r="H271" s="384">
        <f t="shared" si="10"/>
        <v>0</v>
      </c>
      <c r="I271" s="386"/>
      <c r="J271" s="386"/>
      <c r="K271" s="386"/>
      <c r="L271" s="459"/>
    </row>
    <row r="272" spans="1:12" ht="87.75" customHeight="1" x14ac:dyDescent="0.25">
      <c r="A272" s="535">
        <v>7246</v>
      </c>
      <c r="B272" s="383" t="s">
        <v>274</v>
      </c>
      <c r="C272" s="500">
        <f t="shared" si="9"/>
        <v>0</v>
      </c>
      <c r="D272" s="386"/>
      <c r="E272" s="386"/>
      <c r="F272" s="386"/>
      <c r="G272" s="458"/>
      <c r="H272" s="384">
        <f t="shared" si="10"/>
        <v>0</v>
      </c>
      <c r="I272" s="386"/>
      <c r="J272" s="386"/>
      <c r="K272" s="386"/>
      <c r="L272" s="459"/>
    </row>
    <row r="273" spans="1:12" ht="24" x14ac:dyDescent="0.25">
      <c r="A273" s="536">
        <v>7260</v>
      </c>
      <c r="B273" s="377" t="s">
        <v>275</v>
      </c>
      <c r="C273" s="511">
        <f t="shared" si="9"/>
        <v>0</v>
      </c>
      <c r="D273" s="380"/>
      <c r="E273" s="380"/>
      <c r="F273" s="380"/>
      <c r="G273" s="456"/>
      <c r="H273" s="378">
        <f t="shared" si="10"/>
        <v>0</v>
      </c>
      <c r="I273" s="380"/>
      <c r="J273" s="380"/>
      <c r="K273" s="380"/>
      <c r="L273" s="457"/>
    </row>
    <row r="274" spans="1:12" x14ac:dyDescent="0.25">
      <c r="A274" s="537">
        <v>7700</v>
      </c>
      <c r="B274" s="502" t="s">
        <v>276</v>
      </c>
      <c r="C274" s="503">
        <f t="shared" si="9"/>
        <v>0</v>
      </c>
      <c r="D274" s="538">
        <f>SUM(D275,D278)</f>
        <v>0</v>
      </c>
      <c r="E274" s="538">
        <f>SUM(E275,E278)</f>
        <v>0</v>
      </c>
      <c r="F274" s="538">
        <f>SUM(F275,F278)</f>
        <v>0</v>
      </c>
      <c r="G274" s="538">
        <f>SUM(G275,G278)</f>
        <v>0</v>
      </c>
      <c r="H274" s="505">
        <f t="shared" si="10"/>
        <v>0</v>
      </c>
      <c r="I274" s="538">
        <f>SUM(I275,I278)</f>
        <v>0</v>
      </c>
      <c r="J274" s="538">
        <f>SUM(J275,J278)</f>
        <v>0</v>
      </c>
      <c r="K274" s="538">
        <f>SUM(K275,K278)</f>
        <v>0</v>
      </c>
      <c r="L274" s="473">
        <f>SUM(L275,L278)</f>
        <v>0</v>
      </c>
    </row>
    <row r="275" spans="1:12" ht="24" x14ac:dyDescent="0.25">
      <c r="A275" s="539">
        <v>7710</v>
      </c>
      <c r="B275" s="410" t="s">
        <v>277</v>
      </c>
      <c r="C275" s="501">
        <f t="shared" si="9"/>
        <v>0</v>
      </c>
      <c r="D275" s="453">
        <f>SUM(D276:D277)</f>
        <v>0</v>
      </c>
      <c r="E275" s="453">
        <f>SUM(E276:E277)</f>
        <v>0</v>
      </c>
      <c r="F275" s="453">
        <f>SUM(F276:F277)</f>
        <v>0</v>
      </c>
      <c r="G275" s="454">
        <f>SUM(G276:G277)</f>
        <v>0</v>
      </c>
      <c r="H275" s="452">
        <f t="shared" si="10"/>
        <v>0</v>
      </c>
      <c r="I275" s="453">
        <f>SUM(I276:I277)</f>
        <v>0</v>
      </c>
      <c r="J275" s="453">
        <f>SUM(J276:J277)</f>
        <v>0</v>
      </c>
      <c r="K275" s="453">
        <f>SUM(K276:K277)</f>
        <v>0</v>
      </c>
      <c r="L275" s="455">
        <f>SUM(L276:L277)</f>
        <v>0</v>
      </c>
    </row>
    <row r="276" spans="1:12" ht="48" x14ac:dyDescent="0.25">
      <c r="A276" s="535">
        <v>7711</v>
      </c>
      <c r="B276" s="383" t="s">
        <v>278</v>
      </c>
      <c r="C276" s="500">
        <f t="shared" si="9"/>
        <v>0</v>
      </c>
      <c r="D276" s="386"/>
      <c r="E276" s="386"/>
      <c r="F276" s="386"/>
      <c r="G276" s="458"/>
      <c r="H276" s="384">
        <f t="shared" si="10"/>
        <v>0</v>
      </c>
      <c r="I276" s="386"/>
      <c r="J276" s="386"/>
      <c r="K276" s="386"/>
      <c r="L276" s="459"/>
    </row>
    <row r="277" spans="1:12" ht="48" x14ac:dyDescent="0.25">
      <c r="A277" s="540">
        <v>7712</v>
      </c>
      <c r="B277" s="523" t="s">
        <v>279</v>
      </c>
      <c r="C277" s="515">
        <f t="shared" si="9"/>
        <v>0</v>
      </c>
      <c r="D277" s="487"/>
      <c r="E277" s="487"/>
      <c r="F277" s="487"/>
      <c r="G277" s="541"/>
      <c r="H277" s="483">
        <f t="shared" si="10"/>
        <v>0</v>
      </c>
      <c r="I277" s="487"/>
      <c r="J277" s="487"/>
      <c r="K277" s="487"/>
      <c r="L277" s="489"/>
    </row>
    <row r="278" spans="1:12" x14ac:dyDescent="0.2">
      <c r="A278" s="542">
        <v>7720</v>
      </c>
      <c r="B278" s="543" t="s">
        <v>280</v>
      </c>
      <c r="C278" s="515">
        <f t="shared" si="9"/>
        <v>0</v>
      </c>
      <c r="D278" s="504"/>
      <c r="E278" s="504"/>
      <c r="F278" s="504"/>
      <c r="G278" s="544"/>
      <c r="H278" s="483">
        <f t="shared" si="10"/>
        <v>0</v>
      </c>
      <c r="I278" s="504"/>
      <c r="J278" s="504"/>
      <c r="K278" s="504"/>
      <c r="L278" s="545"/>
    </row>
    <row r="279" spans="1:12" ht="36" x14ac:dyDescent="0.25">
      <c r="A279" s="546">
        <v>8000</v>
      </c>
      <c r="B279" s="443" t="s">
        <v>281</v>
      </c>
      <c r="C279" s="547">
        <f t="shared" si="9"/>
        <v>0</v>
      </c>
      <c r="D279" s="548">
        <f>SUM(D280:D282)</f>
        <v>0</v>
      </c>
      <c r="E279" s="548">
        <f>SUM(E280:E282)</f>
        <v>0</v>
      </c>
      <c r="F279" s="548">
        <f>SUM(F280:F282)</f>
        <v>0</v>
      </c>
      <c r="G279" s="548">
        <f>SUM(G280:G282)</f>
        <v>0</v>
      </c>
      <c r="H279" s="547">
        <f t="shared" si="10"/>
        <v>0</v>
      </c>
      <c r="I279" s="548">
        <f>SUM(I280:I282)</f>
        <v>0</v>
      </c>
      <c r="J279" s="548">
        <f>SUM(J280:J282)</f>
        <v>0</v>
      </c>
      <c r="K279" s="548">
        <f>SUM(K280:K282)</f>
        <v>0</v>
      </c>
      <c r="L279" s="549">
        <f>SUM(L280:L282)</f>
        <v>0</v>
      </c>
    </row>
    <row r="280" spans="1:12" ht="15.75" customHeight="1" x14ac:dyDescent="0.25">
      <c r="A280" s="550">
        <v>8100</v>
      </c>
      <c r="B280" s="410" t="s">
        <v>282</v>
      </c>
      <c r="C280" s="511">
        <f t="shared" si="9"/>
        <v>0</v>
      </c>
      <c r="D280" s="464"/>
      <c r="E280" s="464"/>
      <c r="F280" s="464"/>
      <c r="G280" s="465"/>
      <c r="H280" s="378">
        <f t="shared" si="10"/>
        <v>0</v>
      </c>
      <c r="I280" s="464"/>
      <c r="J280" s="464"/>
      <c r="K280" s="464"/>
      <c r="L280" s="466"/>
    </row>
    <row r="281" spans="1:12" ht="24" x14ac:dyDescent="0.25">
      <c r="A281" s="551">
        <v>8600</v>
      </c>
      <c r="B281" s="383" t="s">
        <v>283</v>
      </c>
      <c r="C281" s="515">
        <f t="shared" si="9"/>
        <v>0</v>
      </c>
      <c r="D281" s="386"/>
      <c r="E281" s="386"/>
      <c r="F281" s="386"/>
      <c r="G281" s="458"/>
      <c r="H281" s="483">
        <f t="shared" si="10"/>
        <v>0</v>
      </c>
      <c r="I281" s="386"/>
      <c r="J281" s="386"/>
      <c r="K281" s="386"/>
      <c r="L281" s="459"/>
    </row>
    <row r="282" spans="1:12" ht="48" x14ac:dyDescent="0.25">
      <c r="A282" s="552">
        <v>8900</v>
      </c>
      <c r="B282" s="523" t="s">
        <v>284</v>
      </c>
      <c r="C282" s="515">
        <f t="shared" si="9"/>
        <v>0</v>
      </c>
      <c r="D282" s="487"/>
      <c r="E282" s="487"/>
      <c r="F282" s="487"/>
      <c r="G282" s="541"/>
      <c r="H282" s="483">
        <f t="shared" si="10"/>
        <v>0</v>
      </c>
      <c r="I282" s="487"/>
      <c r="J282" s="487"/>
      <c r="K282" s="487"/>
      <c r="L282" s="489"/>
    </row>
    <row r="283" spans="1:12" x14ac:dyDescent="0.25">
      <c r="A283" s="546">
        <v>9000</v>
      </c>
      <c r="B283" s="443" t="s">
        <v>285</v>
      </c>
      <c r="C283" s="508">
        <f t="shared" si="9"/>
        <v>0</v>
      </c>
      <c r="D283" s="548">
        <f>SUM(D284)</f>
        <v>0</v>
      </c>
      <c r="E283" s="548">
        <f>SUM(E284)</f>
        <v>0</v>
      </c>
      <c r="F283" s="548">
        <f>SUM(F284)</f>
        <v>0</v>
      </c>
      <c r="G283" s="548">
        <f>SUM(G284)</f>
        <v>0</v>
      </c>
      <c r="H283" s="444">
        <f t="shared" si="10"/>
        <v>0</v>
      </c>
      <c r="I283" s="548">
        <f>SUM(I284)</f>
        <v>0</v>
      </c>
      <c r="J283" s="548">
        <f>SUM(J284)</f>
        <v>0</v>
      </c>
      <c r="K283" s="548">
        <f>SUM(K284)</f>
        <v>0</v>
      </c>
      <c r="L283" s="549">
        <f>SUM(L284)</f>
        <v>0</v>
      </c>
    </row>
    <row r="284" spans="1:12" ht="24" x14ac:dyDescent="0.25">
      <c r="A284" s="553">
        <v>9200</v>
      </c>
      <c r="B284" s="481" t="s">
        <v>286</v>
      </c>
      <c r="C284" s="509">
        <f t="shared" si="9"/>
        <v>0</v>
      </c>
      <c r="D284" s="492">
        <f>SUM(D285,D286,D289,D290,D294)</f>
        <v>0</v>
      </c>
      <c r="E284" s="492">
        <f>SUM(E285,E286,E289,E290,E294)</f>
        <v>0</v>
      </c>
      <c r="F284" s="492">
        <f>SUM(F285,F286,F289,F290,F294)</f>
        <v>0</v>
      </c>
      <c r="G284" s="492">
        <f>SUM(G285,G286,G289,G290,G294)</f>
        <v>0</v>
      </c>
      <c r="H284" s="491">
        <f t="shared" si="10"/>
        <v>0</v>
      </c>
      <c r="I284" s="492">
        <f>SUM(I285,I286,I289,I290,I294)</f>
        <v>0</v>
      </c>
      <c r="J284" s="492">
        <f>SUM(J285,J286,J289,J290,J294)</f>
        <v>0</v>
      </c>
      <c r="K284" s="492">
        <f>SUM(K285,K286,K289,K290,K294)</f>
        <v>0</v>
      </c>
      <c r="L284" s="493">
        <f>SUM(L285,L286,L289,L290,L294)</f>
        <v>0</v>
      </c>
    </row>
    <row r="285" spans="1:12" ht="24" x14ac:dyDescent="0.25">
      <c r="A285" s="539">
        <v>9230</v>
      </c>
      <c r="B285" s="410" t="s">
        <v>287</v>
      </c>
      <c r="C285" s="511">
        <f t="shared" si="9"/>
        <v>0</v>
      </c>
      <c r="D285" s="464"/>
      <c r="E285" s="464"/>
      <c r="F285" s="464"/>
      <c r="G285" s="465"/>
      <c r="H285" s="378">
        <f t="shared" si="10"/>
        <v>0</v>
      </c>
      <c r="I285" s="464"/>
      <c r="J285" s="464"/>
      <c r="K285" s="464"/>
      <c r="L285" s="466"/>
    </row>
    <row r="286" spans="1:12" ht="36" x14ac:dyDescent="0.25">
      <c r="A286" s="534">
        <v>9240</v>
      </c>
      <c r="B286" s="383" t="s">
        <v>288</v>
      </c>
      <c r="C286" s="515">
        <f t="shared" si="9"/>
        <v>0</v>
      </c>
      <c r="D286" s="386">
        <f>SUM(D287:D288)</f>
        <v>0</v>
      </c>
      <c r="E286" s="386">
        <f>SUM(E287:E288)</f>
        <v>0</v>
      </c>
      <c r="F286" s="386">
        <f>SUM(F287:F288)</f>
        <v>0</v>
      </c>
      <c r="G286" s="386">
        <f>SUM(G287:G288)</f>
        <v>0</v>
      </c>
      <c r="H286" s="483">
        <f t="shared" si="10"/>
        <v>0</v>
      </c>
      <c r="I286" s="386">
        <f>SUM(I287:I288)</f>
        <v>0</v>
      </c>
      <c r="J286" s="386">
        <f>SUM(J287:J288)</f>
        <v>0</v>
      </c>
      <c r="K286" s="386">
        <f>SUM(K287:K288)</f>
        <v>0</v>
      </c>
      <c r="L286" s="507">
        <f>SUM(L287:L288)</f>
        <v>0</v>
      </c>
    </row>
    <row r="287" spans="1:12" ht="36" x14ac:dyDescent="0.25">
      <c r="A287" s="535">
        <v>9241</v>
      </c>
      <c r="B287" s="383" t="s">
        <v>289</v>
      </c>
      <c r="C287" s="515">
        <f t="shared" si="9"/>
        <v>0</v>
      </c>
      <c r="D287" s="386"/>
      <c r="E287" s="386"/>
      <c r="F287" s="386"/>
      <c r="G287" s="458"/>
      <c r="H287" s="483">
        <f t="shared" si="10"/>
        <v>0</v>
      </c>
      <c r="I287" s="386"/>
      <c r="J287" s="386"/>
      <c r="K287" s="386"/>
      <c r="L287" s="459"/>
    </row>
    <row r="288" spans="1:12" ht="36" x14ac:dyDescent="0.25">
      <c r="A288" s="535">
        <v>9242</v>
      </c>
      <c r="B288" s="383" t="s">
        <v>290</v>
      </c>
      <c r="C288" s="515">
        <f t="shared" si="9"/>
        <v>0</v>
      </c>
      <c r="D288" s="386"/>
      <c r="E288" s="386"/>
      <c r="F288" s="386"/>
      <c r="G288" s="458"/>
      <c r="H288" s="483">
        <f t="shared" si="10"/>
        <v>0</v>
      </c>
      <c r="I288" s="386"/>
      <c r="J288" s="386"/>
      <c r="K288" s="386"/>
      <c r="L288" s="459"/>
    </row>
    <row r="289" spans="1:12" ht="24" x14ac:dyDescent="0.25">
      <c r="A289" s="534">
        <v>9250</v>
      </c>
      <c r="B289" s="383" t="s">
        <v>291</v>
      </c>
      <c r="C289" s="515">
        <f t="shared" si="9"/>
        <v>0</v>
      </c>
      <c r="D289" s="386"/>
      <c r="E289" s="386"/>
      <c r="F289" s="386"/>
      <c r="G289" s="458"/>
      <c r="H289" s="483">
        <f t="shared" si="10"/>
        <v>0</v>
      </c>
      <c r="I289" s="386"/>
      <c r="J289" s="386"/>
      <c r="K289" s="386"/>
      <c r="L289" s="459"/>
    </row>
    <row r="290" spans="1:12" ht="24" x14ac:dyDescent="0.25">
      <c r="A290" s="534">
        <v>9260</v>
      </c>
      <c r="B290" s="383" t="s">
        <v>292</v>
      </c>
      <c r="C290" s="515">
        <f t="shared" si="9"/>
        <v>0</v>
      </c>
      <c r="D290" s="386">
        <f>SUM(D291:D293)</f>
        <v>0</v>
      </c>
      <c r="E290" s="386">
        <f>SUM(E291:E293)</f>
        <v>0</v>
      </c>
      <c r="F290" s="386">
        <f>SUM(F291:F293)</f>
        <v>0</v>
      </c>
      <c r="G290" s="386">
        <f>SUM(G291:G293)</f>
        <v>0</v>
      </c>
      <c r="H290" s="483">
        <f t="shared" si="10"/>
        <v>0</v>
      </c>
      <c r="I290" s="386">
        <f>SUM(I291:I293)</f>
        <v>0</v>
      </c>
      <c r="J290" s="386">
        <f>SUM(J291:J293)</f>
        <v>0</v>
      </c>
      <c r="K290" s="386">
        <f>SUM(K291:K293)</f>
        <v>0</v>
      </c>
      <c r="L290" s="507">
        <f>SUM(L291:L293)</f>
        <v>0</v>
      </c>
    </row>
    <row r="291" spans="1:12" ht="27.75" customHeight="1" x14ac:dyDescent="0.25">
      <c r="A291" s="535">
        <v>9261</v>
      </c>
      <c r="B291" s="383" t="s">
        <v>293</v>
      </c>
      <c r="C291" s="515">
        <f t="shared" si="9"/>
        <v>0</v>
      </c>
      <c r="D291" s="386"/>
      <c r="E291" s="386"/>
      <c r="F291" s="386"/>
      <c r="G291" s="458"/>
      <c r="H291" s="483">
        <f t="shared" si="10"/>
        <v>0</v>
      </c>
      <c r="I291" s="386"/>
      <c r="J291" s="386"/>
      <c r="K291" s="386"/>
      <c r="L291" s="459"/>
    </row>
    <row r="292" spans="1:12" ht="48" x14ac:dyDescent="0.25">
      <c r="A292" s="535">
        <v>9262</v>
      </c>
      <c r="B292" s="383" t="s">
        <v>294</v>
      </c>
      <c r="C292" s="515">
        <f t="shared" si="9"/>
        <v>0</v>
      </c>
      <c r="D292" s="386"/>
      <c r="E292" s="386"/>
      <c r="F292" s="386"/>
      <c r="G292" s="458"/>
      <c r="H292" s="483">
        <f t="shared" si="10"/>
        <v>0</v>
      </c>
      <c r="I292" s="386"/>
      <c r="J292" s="386"/>
      <c r="K292" s="386"/>
      <c r="L292" s="459"/>
    </row>
    <row r="293" spans="1:12" ht="87.75" customHeight="1" x14ac:dyDescent="0.25">
      <c r="A293" s="535">
        <v>9263</v>
      </c>
      <c r="B293" s="383" t="s">
        <v>295</v>
      </c>
      <c r="C293" s="515">
        <f t="shared" si="9"/>
        <v>0</v>
      </c>
      <c r="D293" s="386"/>
      <c r="E293" s="386"/>
      <c r="F293" s="386"/>
      <c r="G293" s="458"/>
      <c r="H293" s="483">
        <f t="shared" si="10"/>
        <v>0</v>
      </c>
      <c r="I293" s="386"/>
      <c r="J293" s="386"/>
      <c r="K293" s="386"/>
      <c r="L293" s="459"/>
    </row>
    <row r="294" spans="1:12" ht="60" x14ac:dyDescent="0.25">
      <c r="A294" s="534">
        <v>9270</v>
      </c>
      <c r="B294" s="383" t="s">
        <v>296</v>
      </c>
      <c r="C294" s="515">
        <f t="shared" si="9"/>
        <v>0</v>
      </c>
      <c r="D294" s="386"/>
      <c r="E294" s="386"/>
      <c r="F294" s="386"/>
      <c r="G294" s="458"/>
      <c r="H294" s="483">
        <f t="shared" si="10"/>
        <v>0</v>
      </c>
      <c r="I294" s="386"/>
      <c r="J294" s="386"/>
      <c r="K294" s="386"/>
      <c r="L294" s="459"/>
    </row>
    <row r="295" spans="1:12" x14ac:dyDescent="0.25">
      <c r="A295" s="526"/>
      <c r="B295" s="383" t="s">
        <v>297</v>
      </c>
      <c r="C295" s="500">
        <f t="shared" si="9"/>
        <v>0</v>
      </c>
      <c r="D295" s="461">
        <f>SUM(D296:D297)</f>
        <v>0</v>
      </c>
      <c r="E295" s="461">
        <f>SUM(E296:E297)</f>
        <v>0</v>
      </c>
      <c r="F295" s="461">
        <f>SUM(F296:F297)</f>
        <v>0</v>
      </c>
      <c r="G295" s="462">
        <f>SUM(G296:G297)</f>
        <v>0</v>
      </c>
      <c r="H295" s="384">
        <f t="shared" si="10"/>
        <v>72</v>
      </c>
      <c r="I295" s="461">
        <f>SUM(I296:I297)</f>
        <v>0</v>
      </c>
      <c r="J295" s="461">
        <f>SUM(J296:J297)</f>
        <v>0</v>
      </c>
      <c r="K295" s="461">
        <f>SUM(K296:K297)</f>
        <v>72</v>
      </c>
      <c r="L295" s="463">
        <f>SUM(L296:L297)</f>
        <v>0</v>
      </c>
    </row>
    <row r="296" spans="1:12" x14ac:dyDescent="0.25">
      <c r="A296" s="526"/>
      <c r="B296" s="357" t="s">
        <v>28</v>
      </c>
      <c r="C296" s="500">
        <f t="shared" si="9"/>
        <v>0</v>
      </c>
      <c r="D296" s="386"/>
      <c r="E296" s="386"/>
      <c r="F296" s="386"/>
      <c r="G296" s="458"/>
      <c r="H296" s="384">
        <f t="shared" si="10"/>
        <v>0</v>
      </c>
      <c r="I296" s="386"/>
      <c r="J296" s="386"/>
      <c r="K296" s="386"/>
      <c r="L296" s="459"/>
    </row>
    <row r="297" spans="1:12" x14ac:dyDescent="0.25">
      <c r="A297" s="554"/>
      <c r="B297" s="555" t="s">
        <v>29</v>
      </c>
      <c r="C297" s="511">
        <f t="shared" si="9"/>
        <v>0</v>
      </c>
      <c r="D297" s="380"/>
      <c r="E297" s="380"/>
      <c r="F297" s="380"/>
      <c r="G297" s="456"/>
      <c r="H297" s="378">
        <f t="shared" si="10"/>
        <v>72</v>
      </c>
      <c r="I297" s="380"/>
      <c r="J297" s="380"/>
      <c r="K297" s="380">
        <v>72</v>
      </c>
      <c r="L297" s="457"/>
    </row>
    <row r="298" spans="1:12" x14ac:dyDescent="0.25">
      <c r="A298" s="556"/>
      <c r="B298" s="557" t="s">
        <v>298</v>
      </c>
      <c r="C298" s="558">
        <f t="shared" ref="C298:L298" si="11">SUM(C295,C283,C279,C266,C231,C192,C184,C170,C73,C52)</f>
        <v>181348</v>
      </c>
      <c r="D298" s="558">
        <f t="shared" si="11"/>
        <v>178348</v>
      </c>
      <c r="E298" s="558">
        <f t="shared" si="11"/>
        <v>0</v>
      </c>
      <c r="F298" s="558">
        <f t="shared" si="11"/>
        <v>3000</v>
      </c>
      <c r="G298" s="559">
        <f t="shared" si="11"/>
        <v>0</v>
      </c>
      <c r="H298" s="560">
        <f t="shared" si="11"/>
        <v>242752</v>
      </c>
      <c r="I298" s="558">
        <f t="shared" si="11"/>
        <v>154307</v>
      </c>
      <c r="J298" s="558">
        <f t="shared" si="11"/>
        <v>85373</v>
      </c>
      <c r="K298" s="558">
        <f t="shared" si="11"/>
        <v>3072</v>
      </c>
      <c r="L298" s="450">
        <f t="shared" si="11"/>
        <v>0</v>
      </c>
    </row>
    <row r="299" spans="1:12" ht="3" customHeight="1" x14ac:dyDescent="0.25">
      <c r="A299" s="556"/>
      <c r="B299" s="556"/>
      <c r="C299" s="491"/>
      <c r="D299" s="510"/>
      <c r="E299" s="510"/>
      <c r="F299" s="510"/>
      <c r="G299" s="561"/>
      <c r="H299" s="491"/>
      <c r="I299" s="510"/>
      <c r="J299" s="510"/>
      <c r="K299" s="510"/>
      <c r="L299" s="562"/>
    </row>
    <row r="300" spans="1:12" s="337" customFormat="1" x14ac:dyDescent="0.25">
      <c r="A300" s="664" t="s">
        <v>299</v>
      </c>
      <c r="B300" s="665"/>
      <c r="C300" s="563">
        <f>SUM(D300:G300)</f>
        <v>0</v>
      </c>
      <c r="D300" s="564">
        <f>SUM(D25,D26,D42)-D50</f>
        <v>0</v>
      </c>
      <c r="E300" s="564">
        <f>SUM(E25,E26,E42)-E50</f>
        <v>0</v>
      </c>
      <c r="F300" s="564">
        <f>F27-F50</f>
        <v>0</v>
      </c>
      <c r="G300" s="565">
        <f>G44-G50</f>
        <v>0</v>
      </c>
      <c r="H300" s="563">
        <f>SUM(I300:L300)</f>
        <v>0</v>
      </c>
      <c r="I300" s="564">
        <f>SUM(I25,I26,I42)-I50</f>
        <v>0</v>
      </c>
      <c r="J300" s="564">
        <f>SUM(J25,J26,J42)-J50</f>
        <v>0</v>
      </c>
      <c r="K300" s="564">
        <f>K27-K50</f>
        <v>0</v>
      </c>
      <c r="L300" s="566">
        <f>L44-L50</f>
        <v>0</v>
      </c>
    </row>
    <row r="301" spans="1:12" ht="3" customHeight="1" x14ac:dyDescent="0.25">
      <c r="A301" s="567"/>
      <c r="B301" s="567"/>
      <c r="C301" s="491"/>
      <c r="D301" s="510"/>
      <c r="E301" s="510"/>
      <c r="F301" s="510"/>
      <c r="G301" s="561"/>
      <c r="H301" s="491"/>
      <c r="I301" s="510"/>
      <c r="J301" s="510"/>
      <c r="K301" s="510"/>
      <c r="L301" s="562"/>
    </row>
    <row r="302" spans="1:12" s="337" customFormat="1" x14ac:dyDescent="0.25">
      <c r="A302" s="664" t="s">
        <v>300</v>
      </c>
      <c r="B302" s="665"/>
      <c r="C302" s="563">
        <f t="shared" ref="C302:L302" si="12">SUM(C303,C305)-C313+C315</f>
        <v>0</v>
      </c>
      <c r="D302" s="564">
        <f t="shared" si="12"/>
        <v>0</v>
      </c>
      <c r="E302" s="564">
        <f t="shared" si="12"/>
        <v>0</v>
      </c>
      <c r="F302" s="564">
        <f t="shared" si="12"/>
        <v>0</v>
      </c>
      <c r="G302" s="565">
        <f t="shared" si="12"/>
        <v>0</v>
      </c>
      <c r="H302" s="568">
        <f t="shared" si="12"/>
        <v>0</v>
      </c>
      <c r="I302" s="564">
        <f t="shared" si="12"/>
        <v>0</v>
      </c>
      <c r="J302" s="564">
        <f t="shared" si="12"/>
        <v>0</v>
      </c>
      <c r="K302" s="564">
        <f t="shared" si="12"/>
        <v>0</v>
      </c>
      <c r="L302" s="569">
        <f t="shared" si="12"/>
        <v>0</v>
      </c>
    </row>
    <row r="303" spans="1:12" s="337" customFormat="1" x14ac:dyDescent="0.25">
      <c r="A303" s="570" t="s">
        <v>301</v>
      </c>
      <c r="B303" s="570" t="s">
        <v>302</v>
      </c>
      <c r="C303" s="563">
        <f t="shared" ref="C303:L303" si="13">C22-C295</f>
        <v>0</v>
      </c>
      <c r="D303" s="564">
        <f t="shared" si="13"/>
        <v>0</v>
      </c>
      <c r="E303" s="564">
        <f t="shared" si="13"/>
        <v>0</v>
      </c>
      <c r="F303" s="564">
        <f t="shared" si="13"/>
        <v>0</v>
      </c>
      <c r="G303" s="571">
        <f t="shared" si="13"/>
        <v>0</v>
      </c>
      <c r="H303" s="568">
        <f t="shared" si="13"/>
        <v>0</v>
      </c>
      <c r="I303" s="564">
        <f t="shared" si="13"/>
        <v>0</v>
      </c>
      <c r="J303" s="564">
        <f t="shared" si="13"/>
        <v>0</v>
      </c>
      <c r="K303" s="564">
        <f t="shared" si="13"/>
        <v>0</v>
      </c>
      <c r="L303" s="569">
        <f t="shared" si="13"/>
        <v>0</v>
      </c>
    </row>
    <row r="304" spans="1:12" ht="3" customHeight="1" x14ac:dyDescent="0.25">
      <c r="A304" s="556"/>
      <c r="B304" s="556"/>
      <c r="C304" s="491"/>
      <c r="D304" s="510"/>
      <c r="E304" s="510"/>
      <c r="F304" s="510"/>
      <c r="G304" s="561"/>
      <c r="H304" s="491"/>
      <c r="I304" s="510"/>
      <c r="J304" s="510"/>
      <c r="K304" s="510"/>
      <c r="L304" s="562"/>
    </row>
    <row r="305" spans="1:12" s="337" customFormat="1" x14ac:dyDescent="0.25">
      <c r="A305" s="572" t="s">
        <v>303</v>
      </c>
      <c r="B305" s="572" t="s">
        <v>304</v>
      </c>
      <c r="C305" s="563">
        <f t="shared" ref="C305:L305" si="14">SUM(C306,C308,C310)-SUM(C307,C309,C311)</f>
        <v>0</v>
      </c>
      <c r="D305" s="564">
        <f t="shared" si="14"/>
        <v>0</v>
      </c>
      <c r="E305" s="564">
        <f t="shared" si="14"/>
        <v>0</v>
      </c>
      <c r="F305" s="564">
        <f t="shared" si="14"/>
        <v>0</v>
      </c>
      <c r="G305" s="571">
        <f t="shared" si="14"/>
        <v>0</v>
      </c>
      <c r="H305" s="568">
        <f t="shared" si="14"/>
        <v>0</v>
      </c>
      <c r="I305" s="564">
        <f t="shared" si="14"/>
        <v>0</v>
      </c>
      <c r="J305" s="564">
        <f t="shared" si="14"/>
        <v>0</v>
      </c>
      <c r="K305" s="564">
        <f t="shared" si="14"/>
        <v>0</v>
      </c>
      <c r="L305" s="569">
        <f t="shared" si="14"/>
        <v>0</v>
      </c>
    </row>
    <row r="306" spans="1:12" x14ac:dyDescent="0.25">
      <c r="A306" s="573" t="s">
        <v>305</v>
      </c>
      <c r="B306" s="574" t="s">
        <v>306</v>
      </c>
      <c r="C306" s="392">
        <f t="shared" ref="C306:C311" si="15">SUM(D306:G306)</f>
        <v>0</v>
      </c>
      <c r="D306" s="394"/>
      <c r="E306" s="394"/>
      <c r="F306" s="394"/>
      <c r="G306" s="575"/>
      <c r="H306" s="392">
        <f t="shared" ref="H306:H311" si="16">SUM(I306:L306)</f>
        <v>0</v>
      </c>
      <c r="I306" s="394"/>
      <c r="J306" s="394"/>
      <c r="K306" s="394"/>
      <c r="L306" s="576"/>
    </row>
    <row r="307" spans="1:12" ht="24" x14ac:dyDescent="0.25">
      <c r="A307" s="526" t="s">
        <v>307</v>
      </c>
      <c r="B307" s="356" t="s">
        <v>308</v>
      </c>
      <c r="C307" s="384">
        <f t="shared" si="15"/>
        <v>0</v>
      </c>
      <c r="D307" s="386"/>
      <c r="E307" s="386"/>
      <c r="F307" s="386"/>
      <c r="G307" s="458"/>
      <c r="H307" s="384">
        <f t="shared" si="16"/>
        <v>0</v>
      </c>
      <c r="I307" s="386"/>
      <c r="J307" s="386"/>
      <c r="K307" s="386"/>
      <c r="L307" s="459"/>
    </row>
    <row r="308" spans="1:12" x14ac:dyDescent="0.25">
      <c r="A308" s="526" t="s">
        <v>309</v>
      </c>
      <c r="B308" s="356" t="s">
        <v>310</v>
      </c>
      <c r="C308" s="384">
        <f t="shared" si="15"/>
        <v>0</v>
      </c>
      <c r="D308" s="386"/>
      <c r="E308" s="386"/>
      <c r="F308" s="386"/>
      <c r="G308" s="458"/>
      <c r="H308" s="384">
        <f t="shared" si="16"/>
        <v>0</v>
      </c>
      <c r="I308" s="386"/>
      <c r="J308" s="386"/>
      <c r="K308" s="386"/>
      <c r="L308" s="459"/>
    </row>
    <row r="309" spans="1:12" ht="24" x14ac:dyDescent="0.25">
      <c r="A309" s="526" t="s">
        <v>311</v>
      </c>
      <c r="B309" s="356" t="s">
        <v>312</v>
      </c>
      <c r="C309" s="384">
        <f t="shared" si="15"/>
        <v>0</v>
      </c>
      <c r="D309" s="386"/>
      <c r="E309" s="386"/>
      <c r="F309" s="386"/>
      <c r="G309" s="458"/>
      <c r="H309" s="384">
        <f t="shared" si="16"/>
        <v>0</v>
      </c>
      <c r="I309" s="386"/>
      <c r="J309" s="386"/>
      <c r="K309" s="386"/>
      <c r="L309" s="459"/>
    </row>
    <row r="310" spans="1:12" x14ac:dyDescent="0.25">
      <c r="A310" s="526" t="s">
        <v>313</v>
      </c>
      <c r="B310" s="356" t="s">
        <v>314</v>
      </c>
      <c r="C310" s="384">
        <f t="shared" si="15"/>
        <v>0</v>
      </c>
      <c r="D310" s="386"/>
      <c r="E310" s="386"/>
      <c r="F310" s="386"/>
      <c r="G310" s="458"/>
      <c r="H310" s="384">
        <f t="shared" si="16"/>
        <v>0</v>
      </c>
      <c r="I310" s="386"/>
      <c r="J310" s="386"/>
      <c r="K310" s="386"/>
      <c r="L310" s="459"/>
    </row>
    <row r="311" spans="1:12" ht="24" x14ac:dyDescent="0.25">
      <c r="A311" s="577" t="s">
        <v>315</v>
      </c>
      <c r="B311" s="578" t="s">
        <v>316</v>
      </c>
      <c r="C311" s="483">
        <f t="shared" si="15"/>
        <v>0</v>
      </c>
      <c r="D311" s="487"/>
      <c r="E311" s="487"/>
      <c r="F311" s="487"/>
      <c r="G311" s="541"/>
      <c r="H311" s="483">
        <f t="shared" si="16"/>
        <v>0</v>
      </c>
      <c r="I311" s="487"/>
      <c r="J311" s="487"/>
      <c r="K311" s="487"/>
      <c r="L311" s="489"/>
    </row>
    <row r="312" spans="1:12" ht="3" customHeight="1" x14ac:dyDescent="0.25">
      <c r="A312" s="556"/>
      <c r="B312" s="556"/>
      <c r="C312" s="491"/>
      <c r="D312" s="510"/>
      <c r="E312" s="510"/>
      <c r="F312" s="510"/>
      <c r="G312" s="561"/>
      <c r="H312" s="491"/>
      <c r="I312" s="510"/>
      <c r="J312" s="510"/>
      <c r="K312" s="510"/>
      <c r="L312" s="562"/>
    </row>
    <row r="313" spans="1:12" s="337" customFormat="1" x14ac:dyDescent="0.25">
      <c r="A313" s="572" t="s">
        <v>317</v>
      </c>
      <c r="B313" s="572" t="s">
        <v>318</v>
      </c>
      <c r="C313" s="579">
        <f>SUM(D313:G313)</f>
        <v>0</v>
      </c>
      <c r="D313" s="580"/>
      <c r="E313" s="580"/>
      <c r="F313" s="580"/>
      <c r="G313" s="581"/>
      <c r="H313" s="579">
        <f>SUM(I313:L313)</f>
        <v>0</v>
      </c>
      <c r="I313" s="580"/>
      <c r="J313" s="580"/>
      <c r="K313" s="580"/>
      <c r="L313" s="582"/>
    </row>
    <row r="314" spans="1:12" s="337" customFormat="1" ht="3" customHeight="1" x14ac:dyDescent="0.25">
      <c r="A314" s="583"/>
      <c r="B314" s="584"/>
      <c r="C314" s="585"/>
      <c r="D314" s="586"/>
      <c r="E314" s="586"/>
      <c r="F314" s="586"/>
      <c r="G314" s="587"/>
      <c r="H314" s="585"/>
      <c r="I314" s="586"/>
      <c r="J314" s="440"/>
      <c r="K314" s="440"/>
      <c r="L314" s="442"/>
    </row>
    <row r="315" spans="1:12" s="337" customFormat="1" ht="48" x14ac:dyDescent="0.25">
      <c r="A315" s="583" t="s">
        <v>319</v>
      </c>
      <c r="B315" s="588" t="s">
        <v>320</v>
      </c>
      <c r="C315" s="589">
        <f>SUM(D315:G315)</f>
        <v>0</v>
      </c>
      <c r="D315" s="476"/>
      <c r="E315" s="476"/>
      <c r="F315" s="476"/>
      <c r="G315" s="477"/>
      <c r="H315" s="589">
        <f>SUM(I315:L315)</f>
        <v>0</v>
      </c>
      <c r="I315" s="476"/>
      <c r="J315" s="492"/>
      <c r="K315" s="492"/>
      <c r="L315" s="590"/>
    </row>
    <row r="316" spans="1:12" x14ac:dyDescent="0.25">
      <c r="A316" s="307"/>
      <c r="B316" s="308"/>
      <c r="C316" s="308"/>
      <c r="D316" s="308"/>
      <c r="E316" s="308"/>
      <c r="F316" s="308"/>
      <c r="G316" s="308"/>
      <c r="H316" s="308"/>
      <c r="I316" s="308"/>
      <c r="J316" s="308"/>
      <c r="K316" s="308"/>
      <c r="L316" s="309"/>
    </row>
    <row r="317" spans="1:12" x14ac:dyDescent="0.25">
      <c r="A317" s="307"/>
      <c r="B317" s="308"/>
      <c r="C317" s="308"/>
      <c r="D317" s="308"/>
      <c r="E317" s="308"/>
      <c r="F317" s="308"/>
      <c r="G317" s="308"/>
      <c r="H317" s="308"/>
      <c r="I317" s="308"/>
      <c r="J317" s="308"/>
      <c r="K317" s="308"/>
      <c r="L317" s="309"/>
    </row>
    <row r="318" spans="1:12" ht="12.75" customHeight="1" x14ac:dyDescent="0.25">
      <c r="A318" s="308" t="s">
        <v>321</v>
      </c>
      <c r="C318" s="308" t="s">
        <v>322</v>
      </c>
      <c r="D318" s="308"/>
      <c r="E318" s="308"/>
      <c r="F318" s="308"/>
      <c r="G318" s="308"/>
      <c r="H318" s="308" t="s">
        <v>323</v>
      </c>
      <c r="I318" s="308"/>
      <c r="J318" s="308"/>
      <c r="K318" s="308"/>
      <c r="L318" s="309"/>
    </row>
    <row r="319" spans="1:12" x14ac:dyDescent="0.25">
      <c r="A319" s="307"/>
      <c r="B319" s="308"/>
      <c r="C319" s="308"/>
      <c r="D319" s="308"/>
      <c r="E319" s="308"/>
      <c r="F319" s="308"/>
      <c r="G319" s="308"/>
      <c r="H319" s="308"/>
      <c r="I319" s="308"/>
      <c r="J319" s="308"/>
      <c r="K319" s="308"/>
      <c r="L319" s="309"/>
    </row>
    <row r="320" spans="1:12" x14ac:dyDescent="0.25">
      <c r="A320" s="308" t="s">
        <v>324</v>
      </c>
      <c r="C320" s="308" t="s">
        <v>322</v>
      </c>
      <c r="D320" s="308"/>
      <c r="E320" s="308"/>
      <c r="F320" s="308"/>
      <c r="G320" s="308"/>
      <c r="H320" s="308" t="s">
        <v>323</v>
      </c>
      <c r="I320" s="308"/>
      <c r="J320" s="308"/>
      <c r="K320" s="308"/>
      <c r="L320" s="309"/>
    </row>
    <row r="321" spans="1:12" x14ac:dyDescent="0.25">
      <c r="A321" s="307"/>
      <c r="B321" s="308"/>
      <c r="C321" s="308"/>
      <c r="D321" s="308"/>
      <c r="E321" s="308"/>
      <c r="F321" s="308"/>
      <c r="G321" s="308"/>
      <c r="H321" s="308"/>
      <c r="I321" s="308"/>
      <c r="J321" s="308"/>
      <c r="K321" s="308"/>
      <c r="L321" s="309"/>
    </row>
    <row r="322" spans="1:12" ht="12.75" thickBot="1" x14ac:dyDescent="0.3">
      <c r="A322" s="592"/>
      <c r="B322" s="593"/>
      <c r="C322" s="593"/>
      <c r="D322" s="593"/>
      <c r="E322" s="593"/>
      <c r="F322" s="593"/>
      <c r="G322" s="593"/>
      <c r="H322" s="593"/>
      <c r="I322" s="593"/>
      <c r="J322" s="593"/>
      <c r="K322" s="593"/>
      <c r="L322" s="594"/>
    </row>
    <row r="323" spans="1:12" x14ac:dyDescent="0.25">
      <c r="A323" s="306"/>
      <c r="B323" s="306"/>
      <c r="C323" s="306"/>
      <c r="D323" s="306"/>
      <c r="E323" s="306"/>
      <c r="F323" s="306"/>
      <c r="G323" s="306"/>
      <c r="H323" s="306"/>
      <c r="I323" s="306"/>
      <c r="J323" s="306"/>
      <c r="K323" s="306"/>
      <c r="L323" s="306"/>
    </row>
    <row r="324" spans="1:12" x14ac:dyDescent="0.25">
      <c r="A324" s="306"/>
      <c r="B324" s="306"/>
      <c r="C324" s="306"/>
      <c r="D324" s="306"/>
      <c r="E324" s="306"/>
      <c r="F324" s="306"/>
      <c r="G324" s="306"/>
      <c r="H324" s="306"/>
      <c r="I324" s="306"/>
      <c r="J324" s="306"/>
      <c r="K324" s="306"/>
      <c r="L324" s="306"/>
    </row>
    <row r="325" spans="1:12" x14ac:dyDescent="0.25">
      <c r="A325" s="306"/>
      <c r="B325" s="306"/>
      <c r="C325" s="306"/>
      <c r="D325" s="306"/>
      <c r="E325" s="306"/>
      <c r="F325" s="306"/>
      <c r="G325" s="306"/>
      <c r="H325" s="306"/>
      <c r="I325" s="306"/>
      <c r="J325" s="306"/>
      <c r="K325" s="306"/>
      <c r="L325" s="306"/>
    </row>
    <row r="326" spans="1:12" x14ac:dyDescent="0.25">
      <c r="A326" s="306"/>
      <c r="B326" s="306"/>
      <c r="C326" s="306"/>
      <c r="D326" s="306"/>
      <c r="E326" s="306"/>
      <c r="F326" s="306"/>
      <c r="G326" s="306"/>
      <c r="H326" s="306"/>
      <c r="I326" s="306"/>
      <c r="J326" s="306"/>
      <c r="K326" s="306"/>
      <c r="L326" s="306"/>
    </row>
    <row r="327" spans="1:12" x14ac:dyDescent="0.25">
      <c r="A327" s="306"/>
      <c r="B327" s="306"/>
      <c r="C327" s="306"/>
      <c r="D327" s="306"/>
      <c r="E327" s="306"/>
      <c r="F327" s="306"/>
      <c r="G327" s="306"/>
      <c r="H327" s="306"/>
      <c r="I327" s="306"/>
      <c r="J327" s="306"/>
      <c r="K327" s="306"/>
      <c r="L327" s="306"/>
    </row>
    <row r="328" spans="1:12" x14ac:dyDescent="0.25">
      <c r="A328" s="306"/>
      <c r="B328" s="306"/>
      <c r="C328" s="306"/>
      <c r="D328" s="306"/>
      <c r="E328" s="306"/>
      <c r="F328" s="306"/>
      <c r="G328" s="306"/>
      <c r="H328" s="306"/>
      <c r="I328" s="306"/>
      <c r="J328" s="306"/>
      <c r="K328" s="306"/>
      <c r="L328" s="306"/>
    </row>
    <row r="329" spans="1:12" x14ac:dyDescent="0.25">
      <c r="A329" s="306"/>
      <c r="B329" s="306"/>
      <c r="C329" s="306"/>
      <c r="D329" s="306"/>
      <c r="E329" s="306"/>
      <c r="F329" s="306"/>
      <c r="G329" s="306"/>
      <c r="H329" s="306"/>
      <c r="I329" s="306"/>
      <c r="J329" s="306"/>
      <c r="K329" s="306"/>
      <c r="L329" s="306"/>
    </row>
    <row r="330" spans="1:12" x14ac:dyDescent="0.25">
      <c r="A330" s="306"/>
      <c r="B330" s="306"/>
      <c r="C330" s="306"/>
      <c r="D330" s="306"/>
      <c r="E330" s="306"/>
      <c r="F330" s="306"/>
      <c r="G330" s="306"/>
      <c r="H330" s="306"/>
      <c r="I330" s="306"/>
      <c r="J330" s="306"/>
      <c r="K330" s="306"/>
      <c r="L330" s="306"/>
    </row>
    <row r="331" spans="1:12" x14ac:dyDescent="0.25">
      <c r="A331" s="306"/>
      <c r="B331" s="306"/>
      <c r="C331" s="306"/>
      <c r="D331" s="306"/>
      <c r="E331" s="306"/>
      <c r="F331" s="306"/>
      <c r="G331" s="306"/>
      <c r="H331" s="306"/>
      <c r="I331" s="306"/>
      <c r="J331" s="306"/>
      <c r="K331" s="306"/>
      <c r="L331" s="306"/>
    </row>
    <row r="332" spans="1:12" x14ac:dyDescent="0.25">
      <c r="A332" s="306"/>
      <c r="B332" s="306"/>
      <c r="C332" s="306"/>
      <c r="D332" s="306"/>
      <c r="E332" s="306"/>
      <c r="F332" s="306"/>
      <c r="G332" s="306"/>
      <c r="H332" s="306"/>
      <c r="I332" s="306"/>
      <c r="J332" s="306"/>
      <c r="K332" s="306"/>
      <c r="L332" s="306"/>
    </row>
    <row r="333" spans="1:12" x14ac:dyDescent="0.25">
      <c r="A333" s="306"/>
      <c r="B333" s="306"/>
      <c r="C333" s="306"/>
      <c r="D333" s="306"/>
      <c r="E333" s="306"/>
      <c r="F333" s="306"/>
      <c r="G333" s="306"/>
      <c r="H333" s="306"/>
      <c r="I333" s="306"/>
      <c r="J333" s="306"/>
      <c r="K333" s="306"/>
      <c r="L333" s="306"/>
    </row>
    <row r="334" spans="1:12" x14ac:dyDescent="0.25">
      <c r="A334" s="306"/>
      <c r="B334" s="306"/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</row>
    <row r="335" spans="1:12" x14ac:dyDescent="0.25">
      <c r="A335" s="306"/>
      <c r="B335" s="306"/>
      <c r="C335" s="306"/>
      <c r="D335" s="306"/>
      <c r="E335" s="306"/>
      <c r="F335" s="306"/>
      <c r="G335" s="306"/>
      <c r="H335" s="306"/>
      <c r="I335" s="306"/>
      <c r="J335" s="306"/>
      <c r="K335" s="306"/>
      <c r="L335" s="306"/>
    </row>
    <row r="336" spans="1:12" x14ac:dyDescent="0.25">
      <c r="A336" s="306"/>
      <c r="B336" s="306"/>
      <c r="C336" s="306"/>
      <c r="D336" s="306"/>
      <c r="E336" s="306"/>
      <c r="F336" s="306"/>
      <c r="G336" s="306"/>
      <c r="H336" s="306"/>
      <c r="I336" s="306"/>
      <c r="J336" s="306"/>
      <c r="K336" s="306"/>
      <c r="L336" s="306"/>
    </row>
    <row r="337" spans="1:12" x14ac:dyDescent="0.25">
      <c r="A337" s="306"/>
      <c r="B337" s="306"/>
      <c r="C337" s="306"/>
      <c r="D337" s="306"/>
      <c r="E337" s="306"/>
      <c r="F337" s="306"/>
      <c r="G337" s="306"/>
      <c r="H337" s="306"/>
      <c r="I337" s="306"/>
      <c r="J337" s="306"/>
      <c r="K337" s="306"/>
      <c r="L337" s="306"/>
    </row>
    <row r="338" spans="1:12" x14ac:dyDescent="0.25">
      <c r="A338" s="306"/>
      <c r="B338" s="306"/>
      <c r="C338" s="306"/>
      <c r="D338" s="306"/>
      <c r="E338" s="306"/>
      <c r="F338" s="306"/>
      <c r="G338" s="306"/>
      <c r="H338" s="306"/>
      <c r="I338" s="306"/>
      <c r="J338" s="306"/>
      <c r="K338" s="306"/>
      <c r="L338" s="306"/>
    </row>
    <row r="339" spans="1:12" x14ac:dyDescent="0.25">
      <c r="A339" s="306"/>
      <c r="B339" s="306"/>
      <c r="C339" s="306"/>
      <c r="D339" s="306"/>
      <c r="E339" s="306"/>
      <c r="F339" s="306"/>
      <c r="G339" s="306"/>
      <c r="H339" s="306"/>
      <c r="I339" s="306"/>
      <c r="J339" s="306"/>
      <c r="K339" s="306"/>
      <c r="L339" s="306"/>
    </row>
    <row r="340" spans="1:12" x14ac:dyDescent="0.25">
      <c r="A340" s="306"/>
      <c r="B340" s="306"/>
      <c r="C340" s="306"/>
      <c r="D340" s="306"/>
      <c r="E340" s="306"/>
      <c r="F340" s="306"/>
      <c r="G340" s="306"/>
      <c r="H340" s="306"/>
      <c r="I340" s="306"/>
      <c r="J340" s="306"/>
      <c r="K340" s="306"/>
      <c r="L340" s="306"/>
    </row>
    <row r="341" spans="1:12" x14ac:dyDescent="0.25">
      <c r="A341" s="306"/>
      <c r="B341" s="306"/>
      <c r="C341" s="306"/>
      <c r="D341" s="306"/>
      <c r="E341" s="306"/>
      <c r="F341" s="306"/>
      <c r="G341" s="306"/>
      <c r="H341" s="306"/>
      <c r="I341" s="306"/>
      <c r="J341" s="306"/>
      <c r="K341" s="306"/>
      <c r="L341" s="306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 09.7.1.</oddHeader>
    <oddFooter>&amp;L&amp;"Times New Roman,Regular"&amp;8&amp;D; &amp;T&amp;R&amp;"Times New Roman,Regular"&amp;8&amp;P (&amp;N)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379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380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381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382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13020</v>
      </c>
      <c r="D21" s="40">
        <f>SUM(D22,D25,D26,D42)</f>
        <v>13020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12396</v>
      </c>
      <c r="I21" s="40">
        <f>SUM(I22,I25,I26,I42)</f>
        <v>8323</v>
      </c>
      <c r="J21" s="40">
        <f>SUM(J22,J25)</f>
        <v>4073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13020</v>
      </c>
      <c r="D25" s="63">
        <v>13020</v>
      </c>
      <c r="E25" s="63"/>
      <c r="F25" s="64" t="s">
        <v>31</v>
      </c>
      <c r="G25" s="65" t="s">
        <v>31</v>
      </c>
      <c r="H25" s="62">
        <f t="shared" si="1"/>
        <v>12396</v>
      </c>
      <c r="I25" s="63">
        <f>I49</f>
        <v>8323</v>
      </c>
      <c r="J25" s="63">
        <f>J49</f>
        <v>4073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13020</v>
      </c>
      <c r="D49" s="128">
        <f>SUM(D50,D295)</f>
        <v>13020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12396</v>
      </c>
      <c r="I49" s="128">
        <f>SUM(I50,I295)</f>
        <v>8323</v>
      </c>
      <c r="J49" s="128">
        <f>SUM(J50,J295)</f>
        <v>4073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13020</v>
      </c>
      <c r="D50" s="134">
        <f>SUM(D51,D191)</f>
        <v>13020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12396</v>
      </c>
      <c r="I50" s="134">
        <f>SUM(I51,I191)</f>
        <v>8323</v>
      </c>
      <c r="J50" s="134">
        <f>SUM(J51,J191)</f>
        <v>4073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13020</v>
      </c>
      <c r="D51" s="139">
        <f>SUM(D52,D73,D170,D184)</f>
        <v>13020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12396</v>
      </c>
      <c r="I51" s="139">
        <f>SUM(I52,I73,I170,I184)</f>
        <v>8323</v>
      </c>
      <c r="J51" s="139">
        <f>SUM(J52,J73,J170,J184)</f>
        <v>4073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13020</v>
      </c>
      <c r="D73" s="144">
        <f>SUM(D74,D81,D128,D161,D162,D169)</f>
        <v>13020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12396</v>
      </c>
      <c r="I73" s="144">
        <f>SUM(I74,I81,I128,I161,I162,I169)</f>
        <v>8323</v>
      </c>
      <c r="J73" s="144">
        <f>SUM(J74,J81,J128,J161,J162,J169)</f>
        <v>4073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13020</v>
      </c>
      <c r="D128" s="74">
        <f>SUM(D129,D133,D137,D138,D141,D148,D156,D157,D160)</f>
        <v>13020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12396</v>
      </c>
      <c r="I128" s="74">
        <f>SUM(I129,I133,I137,I138,I141,I148,I156,I157,I160)</f>
        <v>8323</v>
      </c>
      <c r="J128" s="74">
        <f>SUM(J129,J133,J137,J138,J141,J148,J156,J157,J160)</f>
        <v>4073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13020</v>
      </c>
      <c r="D148" s="160">
        <f>SUM(D149:D155)</f>
        <v>13020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12396</v>
      </c>
      <c r="I148" s="160">
        <f>SUM(I149:I155)</f>
        <v>8323</v>
      </c>
      <c r="J148" s="160">
        <f>SUM(J149:J155)</f>
        <v>4073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13020</v>
      </c>
      <c r="D151" s="85">
        <v>13020</v>
      </c>
      <c r="E151" s="85"/>
      <c r="F151" s="85"/>
      <c r="G151" s="157"/>
      <c r="H151" s="83">
        <f t="shared" si="8"/>
        <v>12396</v>
      </c>
      <c r="I151" s="85">
        <v>8323</v>
      </c>
      <c r="J151" s="85">
        <v>4073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13020</v>
      </c>
      <c r="D298" s="260">
        <f t="shared" si="14"/>
        <v>13020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12396</v>
      </c>
      <c r="I298" s="260">
        <f t="shared" si="14"/>
        <v>8323</v>
      </c>
      <c r="J298" s="260">
        <f t="shared" si="14"/>
        <v>4073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Nr.09.7.2.</oddHeader>
    <oddFooter>&amp;L&amp;"Times New Roman,Regular"&amp;8&amp;D; &amp;T&amp;R&amp;"Times New Roman,Regular"&amp;8&amp;P (&amp;N)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ht="12" customHeight="1" x14ac:dyDescent="0.25">
      <c r="A5" s="9" t="s">
        <v>1</v>
      </c>
      <c r="B5" s="13"/>
      <c r="C5" s="608" t="s">
        <v>334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10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135000</v>
      </c>
      <c r="D21" s="40">
        <f>SUM(D22,D25,D26,D42)</f>
        <v>135000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270000</v>
      </c>
      <c r="I21" s="40">
        <f>SUM(I22,I25,I26,I42)</f>
        <v>270000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135000</v>
      </c>
      <c r="D25" s="63">
        <v>135000</v>
      </c>
      <c r="E25" s="63"/>
      <c r="F25" s="64" t="s">
        <v>31</v>
      </c>
      <c r="G25" s="65" t="s">
        <v>31</v>
      </c>
      <c r="H25" s="62">
        <f t="shared" si="1"/>
        <v>270000</v>
      </c>
      <c r="I25" s="63">
        <f>I49</f>
        <v>270000</v>
      </c>
      <c r="J25" s="63">
        <f>J49</f>
        <v>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135000</v>
      </c>
      <c r="D49" s="128">
        <f>SUM(D50,D295)</f>
        <v>135000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270000</v>
      </c>
      <c r="I49" s="128">
        <f>SUM(I50,I295)</f>
        <v>270000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135000</v>
      </c>
      <c r="D50" s="134">
        <f>SUM(D51,D191)</f>
        <v>135000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270000</v>
      </c>
      <c r="I50" s="134">
        <f>SUM(I51,I191)</f>
        <v>270000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0</v>
      </c>
      <c r="D51" s="139">
        <f>SUM(D52,D73,D170,D184)</f>
        <v>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0</v>
      </c>
      <c r="I51" s="139">
        <f>SUM(I52,I73,I170,I184)</f>
        <v>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0</v>
      </c>
      <c r="D73" s="144">
        <f>SUM(D74,D81,D128,D161,D162,D169)</f>
        <v>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0</v>
      </c>
      <c r="I73" s="144">
        <f>SUM(I74,I81,I128,I161,I162,I169)</f>
        <v>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135000</v>
      </c>
      <c r="D191" s="139">
        <f>SUM(D192,D231,D266,D279,D283)</f>
        <v>135000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270000</v>
      </c>
      <c r="I191" s="139">
        <f>SUM(I192,I231,I266,I279,I283)</f>
        <v>270000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135000</v>
      </c>
      <c r="D192" s="144">
        <f>D193+D201+D227</f>
        <v>135000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270000</v>
      </c>
      <c r="I192" s="144">
        <f>I193+I201+I227</f>
        <v>270000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135000</v>
      </c>
      <c r="D201" s="74">
        <f>D202+D212+D213+D222+D223+D224+D226</f>
        <v>135000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270000</v>
      </c>
      <c r="I201" s="74">
        <f>I202+I212+I213+I222+I223+I224+I226</f>
        <v>270000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270000</v>
      </c>
      <c r="I222" s="85">
        <v>270000</v>
      </c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135000</v>
      </c>
      <c r="D223" s="85">
        <f>17500+17500+100000</f>
        <v>135000</v>
      </c>
      <c r="E223" s="85"/>
      <c r="F223" s="85"/>
      <c r="G223" s="157"/>
      <c r="H223" s="83">
        <f t="shared" si="20"/>
        <v>0</v>
      </c>
      <c r="I223" s="85">
        <v>0</v>
      </c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135000</v>
      </c>
      <c r="D298" s="260">
        <f>SUM(D295,D283,D279,D266,D231,D192,D184,D170,D73,D52)</f>
        <v>135000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270000</v>
      </c>
      <c r="I298" s="260">
        <f>SUM(I295,I283,I279,I266,I231,I192,I184,I170,I73,I52)</f>
        <v>270000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&amp;R&amp;"Times New Roman,Regular"&amp;8Tāme Nr. 09.1.2.</oddHeader>
    <oddFooter>&amp;L&amp;D;&amp;T&amp;R&amp;P(&amp;N)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ColWidth="9.140625"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385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386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387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388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389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390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260733</v>
      </c>
      <c r="D21" s="40">
        <f>SUM(D22,D25,D26,D42)</f>
        <v>251541</v>
      </c>
      <c r="E21" s="40">
        <f>SUM(E22,E25)</f>
        <v>0</v>
      </c>
      <c r="F21" s="40">
        <f>SUM(F22,F27)</f>
        <v>9192</v>
      </c>
      <c r="G21" s="41">
        <f>SUM(G22,G44)</f>
        <v>0</v>
      </c>
      <c r="H21" s="39">
        <f t="shared" ref="H21:H46" si="1">SUM(I21:L21)</f>
        <v>393683</v>
      </c>
      <c r="I21" s="40">
        <f>SUM(I22,I25,I26,I42)</f>
        <v>240730</v>
      </c>
      <c r="J21" s="40">
        <f>SUM(J22,J25)</f>
        <v>143761</v>
      </c>
      <c r="K21" s="40">
        <f>SUM(K22,K27)</f>
        <v>9192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1602</v>
      </c>
      <c r="D22" s="46">
        <f>SUM(D23:D24)</f>
        <v>0</v>
      </c>
      <c r="E22" s="46">
        <f>SUM(E23:E24)</f>
        <v>0</v>
      </c>
      <c r="F22" s="46">
        <f>SUM(F23:F24)</f>
        <v>1602</v>
      </c>
      <c r="G22" s="47">
        <f>SUM(G23:G24)</f>
        <v>0</v>
      </c>
      <c r="H22" s="45">
        <f t="shared" si="1"/>
        <v>1602</v>
      </c>
      <c r="I22" s="46">
        <f>SUM(I23:I24)</f>
        <v>0</v>
      </c>
      <c r="J22" s="46">
        <f>SUM(J23:J24)</f>
        <v>0</v>
      </c>
      <c r="K22" s="46">
        <f>SUM(K23:K24)</f>
        <v>1602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1602</v>
      </c>
      <c r="D24" s="58"/>
      <c r="E24" s="58"/>
      <c r="F24" s="58">
        <v>1602</v>
      </c>
      <c r="G24" s="59"/>
      <c r="H24" s="57">
        <f t="shared" si="1"/>
        <v>1602</v>
      </c>
      <c r="I24" s="58"/>
      <c r="J24" s="58"/>
      <c r="K24" s="58">
        <v>1602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251541</v>
      </c>
      <c r="D25" s="63">
        <v>251541</v>
      </c>
      <c r="E25" s="63"/>
      <c r="F25" s="64" t="s">
        <v>31</v>
      </c>
      <c r="G25" s="65" t="s">
        <v>31</v>
      </c>
      <c r="H25" s="62">
        <f t="shared" si="1"/>
        <v>384491</v>
      </c>
      <c r="I25" s="63">
        <v>240730</v>
      </c>
      <c r="J25" s="63">
        <v>143761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7590</v>
      </c>
      <c r="D27" s="70" t="s">
        <v>31</v>
      </c>
      <c r="E27" s="70" t="s">
        <v>31</v>
      </c>
      <c r="F27" s="74">
        <f>SUM(F28,F32,F34,F37)</f>
        <v>7590</v>
      </c>
      <c r="G27" s="71" t="s">
        <v>31</v>
      </c>
      <c r="H27" s="68">
        <f t="shared" si="1"/>
        <v>7590</v>
      </c>
      <c r="I27" s="70" t="s">
        <v>31</v>
      </c>
      <c r="J27" s="70" t="s">
        <v>31</v>
      </c>
      <c r="K27" s="74">
        <f>SUM(K28,K32,K34,K37)</f>
        <v>7590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7590</v>
      </c>
      <c r="D34" s="70" t="s">
        <v>31</v>
      </c>
      <c r="E34" s="70" t="s">
        <v>31</v>
      </c>
      <c r="F34" s="74">
        <f>SUM(F35:F36)</f>
        <v>7590</v>
      </c>
      <c r="G34" s="71" t="s">
        <v>31</v>
      </c>
      <c r="H34" s="68">
        <f t="shared" si="1"/>
        <v>7590</v>
      </c>
      <c r="I34" s="70" t="s">
        <v>31</v>
      </c>
      <c r="J34" s="70" t="s">
        <v>31</v>
      </c>
      <c r="K34" s="74">
        <f>SUM(K35:K36)</f>
        <v>7590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7590</v>
      </c>
      <c r="D35" s="78" t="s">
        <v>31</v>
      </c>
      <c r="E35" s="78" t="s">
        <v>31</v>
      </c>
      <c r="F35" s="79">
        <v>7590</v>
      </c>
      <c r="G35" s="80" t="s">
        <v>31</v>
      </c>
      <c r="H35" s="77">
        <f t="shared" si="1"/>
        <v>7590</v>
      </c>
      <c r="I35" s="78" t="s">
        <v>31</v>
      </c>
      <c r="J35" s="78" t="s">
        <v>31</v>
      </c>
      <c r="K35" s="79">
        <v>7590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259131</v>
      </c>
      <c r="D49" s="128">
        <f>SUM(D50,D295)</f>
        <v>251541</v>
      </c>
      <c r="E49" s="128">
        <f>SUM(E50,E295)</f>
        <v>0</v>
      </c>
      <c r="F49" s="128">
        <f>SUM(F50,F295)</f>
        <v>7590</v>
      </c>
      <c r="G49" s="129">
        <f>SUM(G50,G295)</f>
        <v>0</v>
      </c>
      <c r="H49" s="127">
        <f t="shared" ref="H49:H111" si="3">SUM(I49:L49)</f>
        <v>393683</v>
      </c>
      <c r="I49" s="128">
        <f>SUM(I50,I295)</f>
        <v>240730</v>
      </c>
      <c r="J49" s="128">
        <f>SUM(J50,J295)</f>
        <v>143761</v>
      </c>
      <c r="K49" s="128">
        <f>SUM(K50,K295)</f>
        <v>9192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259131</v>
      </c>
      <c r="D50" s="134">
        <f>SUM(D51,D191)</f>
        <v>251541</v>
      </c>
      <c r="E50" s="134">
        <f>SUM(E51,E191)</f>
        <v>0</v>
      </c>
      <c r="F50" s="134">
        <f>SUM(F51,F191)</f>
        <v>7590</v>
      </c>
      <c r="G50" s="135">
        <f>SUM(G51,G191)</f>
        <v>0</v>
      </c>
      <c r="H50" s="133">
        <f t="shared" si="3"/>
        <v>392081</v>
      </c>
      <c r="I50" s="134">
        <f>SUM(I51,I191)</f>
        <v>240730</v>
      </c>
      <c r="J50" s="134">
        <f>SUM(J51,J191)</f>
        <v>143761</v>
      </c>
      <c r="K50" s="134">
        <f>SUM(K51,K191)</f>
        <v>7590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252491</v>
      </c>
      <c r="D51" s="139">
        <f>SUM(D52,D73,D170,D184)</f>
        <v>244901</v>
      </c>
      <c r="E51" s="139">
        <f>SUM(E52,E73,E170,E184)</f>
        <v>0</v>
      </c>
      <c r="F51" s="139">
        <f>SUM(F52,F73,F170,F184)</f>
        <v>7590</v>
      </c>
      <c r="G51" s="140">
        <f>SUM(G52,G73,G170,G184)</f>
        <v>0</v>
      </c>
      <c r="H51" s="138">
        <f t="shared" si="3"/>
        <v>387041</v>
      </c>
      <c r="I51" s="139">
        <f>SUM(I52,I73,I170,I184)</f>
        <v>235690</v>
      </c>
      <c r="J51" s="139">
        <f>SUM(J52,J73,J170,J184)</f>
        <v>143761</v>
      </c>
      <c r="K51" s="139">
        <f>SUM(K52,K73,K170,K184)</f>
        <v>7590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152277</v>
      </c>
      <c r="D52" s="144">
        <f>SUM(D53,D66)</f>
        <v>152277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289783</v>
      </c>
      <c r="I52" s="144">
        <f>SUM(I53,I66)</f>
        <v>146022</v>
      </c>
      <c r="J52" s="144">
        <f>SUM(J53,J66)</f>
        <v>143761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120194</v>
      </c>
      <c r="D53" s="74">
        <f>SUM(D54,D57,D65)</f>
        <v>120194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222995</v>
      </c>
      <c r="I53" s="74">
        <f>SUM(I54,I57,I65)</f>
        <v>107489</v>
      </c>
      <c r="J53" s="74">
        <f>SUM(J54,J57,J65)</f>
        <v>115506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114806</v>
      </c>
      <c r="D54" s="152">
        <f>SUM(D55:D56)</f>
        <v>114806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217406</v>
      </c>
      <c r="I54" s="152">
        <f>SUM(I55:I56)</f>
        <v>102600</v>
      </c>
      <c r="J54" s="152">
        <f>SUM(J55:J56)</f>
        <v>114806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114806</v>
      </c>
      <c r="D56" s="85">
        <v>114806</v>
      </c>
      <c r="E56" s="85"/>
      <c r="F56" s="85"/>
      <c r="G56" s="157"/>
      <c r="H56" s="83">
        <f t="shared" si="3"/>
        <v>217406</v>
      </c>
      <c r="I56" s="85">
        <v>102600</v>
      </c>
      <c r="J56" s="85">
        <v>114806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5388</v>
      </c>
      <c r="D57" s="160">
        <f>SUM(D58:D64)</f>
        <v>5388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5589</v>
      </c>
      <c r="I57" s="160">
        <f>SUM(I58:I64)</f>
        <v>4889</v>
      </c>
      <c r="J57" s="160">
        <f>SUM(J58:J64)</f>
        <v>700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700</v>
      </c>
      <c r="I60" s="85"/>
      <c r="J60" s="85">
        <v>700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499</v>
      </c>
      <c r="D61" s="85">
        <v>499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1902</v>
      </c>
      <c r="D62" s="85">
        <v>1902</v>
      </c>
      <c r="E62" s="85"/>
      <c r="F62" s="85"/>
      <c r="G62" s="157"/>
      <c r="H62" s="83">
        <f t="shared" si="3"/>
        <v>1902</v>
      </c>
      <c r="I62" s="85">
        <v>1902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32083</v>
      </c>
      <c r="D66" s="74">
        <f>SUM(D67:D68)</f>
        <v>32083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66788</v>
      </c>
      <c r="I66" s="74">
        <f>SUM(I67:I68)</f>
        <v>38533</v>
      </c>
      <c r="J66" s="74">
        <f>SUM(J67:J68)</f>
        <v>28255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27096</v>
      </c>
      <c r="D67" s="79">
        <v>27096</v>
      </c>
      <c r="E67" s="79"/>
      <c r="F67" s="79"/>
      <c r="G67" s="155"/>
      <c r="H67" s="77">
        <f t="shared" si="3"/>
        <v>55001</v>
      </c>
      <c r="I67" s="79">
        <v>27096</v>
      </c>
      <c r="J67" s="79">
        <v>27905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4987</v>
      </c>
      <c r="D68" s="160">
        <f>SUM(D69:D72)</f>
        <v>4987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11787</v>
      </c>
      <c r="I68" s="160">
        <f>SUM(I69:I72)</f>
        <v>11437</v>
      </c>
      <c r="J68" s="160">
        <f>SUM(J69:J72)</f>
        <v>350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4987</v>
      </c>
      <c r="D69" s="85">
        <v>4987</v>
      </c>
      <c r="E69" s="85"/>
      <c r="F69" s="85"/>
      <c r="G69" s="157"/>
      <c r="H69" s="83">
        <f t="shared" si="3"/>
        <v>5337</v>
      </c>
      <c r="I69" s="85">
        <v>4987</v>
      </c>
      <c r="J69" s="85">
        <v>350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6450</v>
      </c>
      <c r="I71" s="85">
        <v>6450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100214</v>
      </c>
      <c r="D73" s="144">
        <f>SUM(D74,D81,D128,D161,D162,D169)</f>
        <v>92624</v>
      </c>
      <c r="E73" s="144">
        <f>SUM(E74,E81,E128,E161,E162,E169)</f>
        <v>0</v>
      </c>
      <c r="F73" s="144">
        <f>SUM(F74,F81,F128,F161,F162,F169)</f>
        <v>7590</v>
      </c>
      <c r="G73" s="145">
        <f>SUM(G74,G81,G128,G161,G162,G169)</f>
        <v>0</v>
      </c>
      <c r="H73" s="143">
        <f t="shared" si="3"/>
        <v>97258</v>
      </c>
      <c r="I73" s="144">
        <f>SUM(I74,I81,I128,I161,I162,I169)</f>
        <v>89668</v>
      </c>
      <c r="J73" s="144">
        <f>SUM(J74,J81,J128,J161,J162,J169)</f>
        <v>0</v>
      </c>
      <c r="K73" s="144">
        <f>SUM(K74,K81,K128,K161,K162,K169)</f>
        <v>7590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216</v>
      </c>
      <c r="D74" s="74">
        <f>SUM(D75,D78)</f>
        <v>216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216</v>
      </c>
      <c r="D75" s="169">
        <f>SUM(D76:D77)</f>
        <v>216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216</v>
      </c>
      <c r="D77" s="85">
        <v>216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88523</v>
      </c>
      <c r="D81" s="74">
        <f>SUM(D82,D87,D93,D101,D110,D114,D120,D126)</f>
        <v>82953</v>
      </c>
      <c r="E81" s="74">
        <f>SUM(E82,E87,E93,E101,E110,E114,E120,E126)</f>
        <v>0</v>
      </c>
      <c r="F81" s="74">
        <f>SUM(F82,F87,F93,F101,F110,F114,F120,F126)</f>
        <v>5570</v>
      </c>
      <c r="G81" s="166">
        <f>SUM(G82,G87,G93,G101,G110,G114,G120,G126)</f>
        <v>0</v>
      </c>
      <c r="H81" s="68">
        <f t="shared" si="3"/>
        <v>92023</v>
      </c>
      <c r="I81" s="74">
        <f>SUM(I82,I87,I93,I101,I110,I114,I120,I126)</f>
        <v>86453</v>
      </c>
      <c r="J81" s="74">
        <f>SUM(J82,J87,J93,J101,J110,J114,J120,J126)</f>
        <v>0</v>
      </c>
      <c r="K81" s="74">
        <f>SUM(K82,K87,K93,K101,K110,K114,K120,K126)</f>
        <v>5570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1971</v>
      </c>
      <c r="D82" s="152">
        <f>SUM(D83:D86)</f>
        <v>1971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2060</v>
      </c>
      <c r="I82" s="152">
        <f>SUM(I83:I86)</f>
        <v>2060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1355</v>
      </c>
      <c r="D84" s="85">
        <v>1355</v>
      </c>
      <c r="E84" s="85"/>
      <c r="F84" s="85"/>
      <c r="G84" s="157"/>
      <c r="H84" s="83">
        <f t="shared" si="3"/>
        <v>1500</v>
      </c>
      <c r="I84" s="85">
        <v>1500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300</v>
      </c>
      <c r="D85" s="85">
        <v>300</v>
      </c>
      <c r="E85" s="85"/>
      <c r="F85" s="85"/>
      <c r="G85" s="157"/>
      <c r="H85" s="83">
        <f t="shared" si="3"/>
        <v>270</v>
      </c>
      <c r="I85" s="85">
        <v>270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316</v>
      </c>
      <c r="D86" s="85">
        <v>316</v>
      </c>
      <c r="E86" s="85"/>
      <c r="F86" s="85"/>
      <c r="G86" s="157"/>
      <c r="H86" s="83">
        <f t="shared" si="3"/>
        <v>290</v>
      </c>
      <c r="I86" s="85">
        <v>290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78412</v>
      </c>
      <c r="D87" s="160">
        <f>SUM(D88:D92)</f>
        <v>75433</v>
      </c>
      <c r="E87" s="160">
        <f>SUM(E88:E92)</f>
        <v>0</v>
      </c>
      <c r="F87" s="160">
        <f>SUM(F88:F92)</f>
        <v>2979</v>
      </c>
      <c r="G87" s="161">
        <f>SUM(G88:G92)</f>
        <v>0</v>
      </c>
      <c r="H87" s="83">
        <f t="shared" si="3"/>
        <v>83790</v>
      </c>
      <c r="I87" s="160">
        <f>SUM(I88:I92)</f>
        <v>80811</v>
      </c>
      <c r="J87" s="160">
        <f>SUM(J88:J92)</f>
        <v>0</v>
      </c>
      <c r="K87" s="160">
        <f>SUM(K88:K92)</f>
        <v>2979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59473</v>
      </c>
      <c r="D88" s="85">
        <v>59029</v>
      </c>
      <c r="E88" s="85"/>
      <c r="F88" s="85">
        <v>444</v>
      </c>
      <c r="G88" s="157"/>
      <c r="H88" s="83">
        <f t="shared" si="3"/>
        <v>65750</v>
      </c>
      <c r="I88" s="85">
        <v>65306</v>
      </c>
      <c r="J88" s="85"/>
      <c r="K88" s="85">
        <v>444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7512</v>
      </c>
      <c r="D89" s="85">
        <v>6347</v>
      </c>
      <c r="E89" s="85"/>
      <c r="F89" s="85">
        <v>1165</v>
      </c>
      <c r="G89" s="157"/>
      <c r="H89" s="83">
        <f t="shared" si="3"/>
        <v>6359</v>
      </c>
      <c r="I89" s="85">
        <v>5194</v>
      </c>
      <c r="J89" s="85"/>
      <c r="K89" s="85">
        <v>1165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10960</v>
      </c>
      <c r="D90" s="85">
        <v>9590</v>
      </c>
      <c r="E90" s="85"/>
      <c r="F90" s="85">
        <v>1370</v>
      </c>
      <c r="G90" s="157"/>
      <c r="H90" s="83">
        <f t="shared" si="3"/>
        <v>11214</v>
      </c>
      <c r="I90" s="85">
        <v>9844</v>
      </c>
      <c r="J90" s="85"/>
      <c r="K90" s="85">
        <v>1370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467</v>
      </c>
      <c r="D91" s="85">
        <v>467</v>
      </c>
      <c r="E91" s="85"/>
      <c r="F91" s="85"/>
      <c r="G91" s="157"/>
      <c r="H91" s="83">
        <f t="shared" si="3"/>
        <v>467</v>
      </c>
      <c r="I91" s="85">
        <v>467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1773</v>
      </c>
      <c r="D93" s="160">
        <f>SUM(D94:D100)</f>
        <v>1675</v>
      </c>
      <c r="E93" s="160">
        <f>SUM(E94:E100)</f>
        <v>0</v>
      </c>
      <c r="F93" s="160">
        <f>SUM(F94:F100)</f>
        <v>98</v>
      </c>
      <c r="G93" s="161">
        <f>SUM(G94:G100)</f>
        <v>0</v>
      </c>
      <c r="H93" s="83">
        <f t="shared" si="3"/>
        <v>1686</v>
      </c>
      <c r="I93" s="160">
        <f>SUM(I94:I100)</f>
        <v>1588</v>
      </c>
      <c r="J93" s="160">
        <f>SUM(J94:J100)</f>
        <v>0</v>
      </c>
      <c r="K93" s="160">
        <f>SUM(K94:K100)</f>
        <v>98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908</v>
      </c>
      <c r="D95" s="85">
        <v>908</v>
      </c>
      <c r="E95" s="85"/>
      <c r="F95" s="85"/>
      <c r="G95" s="157"/>
      <c r="H95" s="83">
        <f t="shared" si="3"/>
        <v>908</v>
      </c>
      <c r="I95" s="85">
        <v>908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264</v>
      </c>
      <c r="D97" s="85">
        <v>264</v>
      </c>
      <c r="E97" s="85"/>
      <c r="F97" s="85"/>
      <c r="G97" s="157"/>
      <c r="H97" s="83">
        <f t="shared" si="3"/>
        <v>297</v>
      </c>
      <c r="I97" s="85">
        <v>297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150</v>
      </c>
      <c r="D98" s="85">
        <v>150</v>
      </c>
      <c r="E98" s="85"/>
      <c r="F98" s="85"/>
      <c r="G98" s="157"/>
      <c r="H98" s="83">
        <f t="shared" si="3"/>
        <v>30</v>
      </c>
      <c r="I98" s="85">
        <v>30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451</v>
      </c>
      <c r="D100" s="85">
        <v>353</v>
      </c>
      <c r="E100" s="85"/>
      <c r="F100" s="85">
        <v>98</v>
      </c>
      <c r="G100" s="157"/>
      <c r="H100" s="83">
        <f t="shared" si="3"/>
        <v>451</v>
      </c>
      <c r="I100" s="85">
        <v>353</v>
      </c>
      <c r="J100" s="85"/>
      <c r="K100" s="85">
        <v>98</v>
      </c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6077</v>
      </c>
      <c r="D101" s="160">
        <f>SUM(D102:D109)</f>
        <v>3744</v>
      </c>
      <c r="E101" s="160">
        <f>SUM(E102:E109)</f>
        <v>0</v>
      </c>
      <c r="F101" s="160">
        <f>SUM(F102:F109)</f>
        <v>2333</v>
      </c>
      <c r="G101" s="161">
        <f>SUM(G102:G109)</f>
        <v>0</v>
      </c>
      <c r="H101" s="83">
        <f t="shared" si="3"/>
        <v>3497</v>
      </c>
      <c r="I101" s="160">
        <f>SUM(I102:I109)</f>
        <v>1164</v>
      </c>
      <c r="J101" s="160">
        <f>SUM(J102:J109)</f>
        <v>0</v>
      </c>
      <c r="K101" s="160">
        <f>SUM(K102:K109)</f>
        <v>2333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2800</v>
      </c>
      <c r="D102" s="85">
        <v>770</v>
      </c>
      <c r="E102" s="85"/>
      <c r="F102" s="85">
        <v>2030</v>
      </c>
      <c r="G102" s="157"/>
      <c r="H102" s="83">
        <f t="shared" si="3"/>
        <v>2030</v>
      </c>
      <c r="I102" s="85"/>
      <c r="J102" s="85"/>
      <c r="K102" s="85">
        <v>2030</v>
      </c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303</v>
      </c>
      <c r="D104" s="85"/>
      <c r="E104" s="85"/>
      <c r="F104" s="85">
        <v>303</v>
      </c>
      <c r="G104" s="157"/>
      <c r="H104" s="83">
        <f t="shared" si="3"/>
        <v>303</v>
      </c>
      <c r="I104" s="85"/>
      <c r="J104" s="85"/>
      <c r="K104" s="85">
        <v>303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2974</v>
      </c>
      <c r="D105" s="85">
        <v>2974</v>
      </c>
      <c r="E105" s="85"/>
      <c r="F105" s="85"/>
      <c r="G105" s="157"/>
      <c r="H105" s="83">
        <f t="shared" si="3"/>
        <v>1164</v>
      </c>
      <c r="I105" s="85">
        <v>1164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260</v>
      </c>
      <c r="D110" s="160">
        <f>SUM(D111:D113)</f>
        <v>100</v>
      </c>
      <c r="E110" s="160">
        <f>SUM(E111:E113)</f>
        <v>0</v>
      </c>
      <c r="F110" s="160">
        <f>SUM(F111:F113)</f>
        <v>160</v>
      </c>
      <c r="G110" s="173">
        <f>SUM(G111:G113)</f>
        <v>0</v>
      </c>
      <c r="H110" s="83">
        <f t="shared" si="3"/>
        <v>260</v>
      </c>
      <c r="I110" s="160">
        <f>SUM(I111:I113)</f>
        <v>100</v>
      </c>
      <c r="J110" s="160">
        <f>SUM(J111:J113)</f>
        <v>0</v>
      </c>
      <c r="K110" s="160">
        <f>SUM(K111:K113)</f>
        <v>160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260</v>
      </c>
      <c r="D113" s="85">
        <v>100</v>
      </c>
      <c r="E113" s="85"/>
      <c r="F113" s="85">
        <v>160</v>
      </c>
      <c r="G113" s="157"/>
      <c r="H113" s="83">
        <f>SUM(I113:L113)</f>
        <v>260</v>
      </c>
      <c r="I113" s="85">
        <v>100</v>
      </c>
      <c r="J113" s="85"/>
      <c r="K113" s="85">
        <v>160</v>
      </c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30</v>
      </c>
      <c r="D120" s="160">
        <f>SUM(D121:D125)</f>
        <v>30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730</v>
      </c>
      <c r="I120" s="160">
        <f>SUM(I121:I125)</f>
        <v>730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700</v>
      </c>
      <c r="I122" s="85">
        <v>700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30</v>
      </c>
      <c r="D125" s="85">
        <v>30</v>
      </c>
      <c r="E125" s="85"/>
      <c r="F125" s="85"/>
      <c r="G125" s="157"/>
      <c r="H125" s="83">
        <f t="shared" si="5"/>
        <v>30</v>
      </c>
      <c r="I125" s="85">
        <v>30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11475</v>
      </c>
      <c r="D128" s="74">
        <f>SUM(D129,D133,D137,D138,D141,D148,D156,D157,D160)</f>
        <v>9455</v>
      </c>
      <c r="E128" s="74">
        <f>SUM(E129,E133,E137,E138,E141,E148,E156,E157,E160)</f>
        <v>0</v>
      </c>
      <c r="F128" s="74">
        <f>SUM(F129,F133,F137,F138,F141,F148,F156,F157,F160)</f>
        <v>2020</v>
      </c>
      <c r="G128" s="166">
        <f>SUM(G129,G133,G137,G138,G141,G148,G156,G157,G160)</f>
        <v>0</v>
      </c>
      <c r="H128" s="68">
        <f t="shared" si="5"/>
        <v>5055</v>
      </c>
      <c r="I128" s="74">
        <f>SUM(I129,I133,I137,I138,I141,I148,I156,I157,I160)</f>
        <v>3035</v>
      </c>
      <c r="J128" s="74">
        <f>SUM(J129,J133,J137,J138,J141,J148,J156,J157,J160)</f>
        <v>0</v>
      </c>
      <c r="K128" s="74">
        <f>SUM(K129,K133,K137,K138,K141,K148,K156,K157,K160)</f>
        <v>2020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5248</v>
      </c>
      <c r="D129" s="169">
        <f>SUM(D130:D132)</f>
        <v>4598</v>
      </c>
      <c r="E129" s="169">
        <f>SUM(E130:E132)</f>
        <v>0</v>
      </c>
      <c r="F129" s="169">
        <f>SUM(F130:F132)</f>
        <v>650</v>
      </c>
      <c r="G129" s="170">
        <f>SUM(G130:G132)</f>
        <v>0</v>
      </c>
      <c r="H129" s="77">
        <f t="shared" si="5"/>
        <v>1250</v>
      </c>
      <c r="I129" s="169">
        <f>SUM(I130:I132)</f>
        <v>600</v>
      </c>
      <c r="J129" s="169">
        <f>SUM(J130:J132)</f>
        <v>0</v>
      </c>
      <c r="K129" s="169">
        <f>SUM(K130:K132)</f>
        <v>650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1100</v>
      </c>
      <c r="D130" s="85">
        <v>600</v>
      </c>
      <c r="E130" s="85"/>
      <c r="F130" s="85">
        <v>500</v>
      </c>
      <c r="G130" s="157"/>
      <c r="H130" s="83">
        <f t="shared" si="5"/>
        <v>1100</v>
      </c>
      <c r="I130" s="85">
        <v>600</v>
      </c>
      <c r="J130" s="85"/>
      <c r="K130" s="85">
        <v>500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4148</v>
      </c>
      <c r="D131" s="85">
        <v>3998</v>
      </c>
      <c r="E131" s="85"/>
      <c r="F131" s="85">
        <v>150</v>
      </c>
      <c r="G131" s="157"/>
      <c r="H131" s="83">
        <f t="shared" si="5"/>
        <v>150</v>
      </c>
      <c r="I131" s="85"/>
      <c r="J131" s="85"/>
      <c r="K131" s="85">
        <v>150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228</v>
      </c>
      <c r="D133" s="160">
        <f>SUM(D134:D136)</f>
        <v>228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205</v>
      </c>
      <c r="I133" s="160">
        <f>SUM(I134:I136)</f>
        <v>205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228</v>
      </c>
      <c r="D135" s="85">
        <v>228</v>
      </c>
      <c r="E135" s="85"/>
      <c r="F135" s="85"/>
      <c r="G135" s="157"/>
      <c r="H135" s="83">
        <f t="shared" si="5"/>
        <v>205</v>
      </c>
      <c r="I135" s="85">
        <v>205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200</v>
      </c>
      <c r="D138" s="160">
        <f>SUM(D139:D140)</f>
        <v>100</v>
      </c>
      <c r="E138" s="160">
        <f>SUM(E139:E140)</f>
        <v>0</v>
      </c>
      <c r="F138" s="160">
        <f>SUM(F139:F140)</f>
        <v>100</v>
      </c>
      <c r="G138" s="161">
        <f>SUM(G139:G140)</f>
        <v>0</v>
      </c>
      <c r="H138" s="83">
        <f t="shared" si="5"/>
        <v>200</v>
      </c>
      <c r="I138" s="160">
        <f>SUM(I139:I140)</f>
        <v>100</v>
      </c>
      <c r="J138" s="160">
        <f>SUM(J139:J140)</f>
        <v>0</v>
      </c>
      <c r="K138" s="160">
        <f>SUM(K139:K140)</f>
        <v>100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200</v>
      </c>
      <c r="D139" s="85">
        <v>100</v>
      </c>
      <c r="E139" s="85"/>
      <c r="F139" s="85">
        <v>100</v>
      </c>
      <c r="G139" s="157"/>
      <c r="H139" s="83">
        <f t="shared" si="5"/>
        <v>200</v>
      </c>
      <c r="I139" s="85">
        <v>100</v>
      </c>
      <c r="J139" s="85"/>
      <c r="K139" s="85">
        <v>100</v>
      </c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3100</v>
      </c>
      <c r="D141" s="152">
        <f>SUM(D142:D147)</f>
        <v>2100</v>
      </c>
      <c r="E141" s="152">
        <f>SUM(E142:E147)</f>
        <v>0</v>
      </c>
      <c r="F141" s="152">
        <f>SUM(F142:F147)</f>
        <v>1000</v>
      </c>
      <c r="G141" s="153">
        <f>SUM(G142:G147)</f>
        <v>0</v>
      </c>
      <c r="H141" s="151">
        <f t="shared" si="5"/>
        <v>2150</v>
      </c>
      <c r="I141" s="152">
        <f>SUM(I142:I147)</f>
        <v>1150</v>
      </c>
      <c r="J141" s="152">
        <f>SUM(J142:J147)</f>
        <v>0</v>
      </c>
      <c r="K141" s="152">
        <f>SUM(K142:K147)</f>
        <v>1000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1500</v>
      </c>
      <c r="D142" s="79">
        <v>1000</v>
      </c>
      <c r="E142" s="79"/>
      <c r="F142" s="79">
        <v>500</v>
      </c>
      <c r="G142" s="155"/>
      <c r="H142" s="77">
        <f t="shared" si="5"/>
        <v>1000</v>
      </c>
      <c r="I142" s="79">
        <v>500</v>
      </c>
      <c r="J142" s="79"/>
      <c r="K142" s="79">
        <v>500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1400</v>
      </c>
      <c r="D143" s="85">
        <v>900</v>
      </c>
      <c r="E143" s="85"/>
      <c r="F143" s="85">
        <v>500</v>
      </c>
      <c r="G143" s="157"/>
      <c r="H143" s="83">
        <f t="shared" si="5"/>
        <v>950</v>
      </c>
      <c r="I143" s="85">
        <v>450</v>
      </c>
      <c r="J143" s="85"/>
      <c r="K143" s="85">
        <v>500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200</v>
      </c>
      <c r="D146" s="85">
        <v>200</v>
      </c>
      <c r="E146" s="85"/>
      <c r="F146" s="85"/>
      <c r="G146" s="157"/>
      <c r="H146" s="83">
        <f t="shared" si="5"/>
        <v>200</v>
      </c>
      <c r="I146" s="85">
        <v>200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250</v>
      </c>
      <c r="D148" s="160">
        <f>SUM(D149:D155)</f>
        <v>130</v>
      </c>
      <c r="E148" s="160">
        <f>SUM(E149:E155)</f>
        <v>0</v>
      </c>
      <c r="F148" s="160">
        <f>SUM(F149:F155)</f>
        <v>120</v>
      </c>
      <c r="G148" s="161">
        <f>SUM(G149:G155)</f>
        <v>0</v>
      </c>
      <c r="H148" s="83">
        <f t="shared" si="5"/>
        <v>250</v>
      </c>
      <c r="I148" s="160">
        <f>SUM(I149:I155)</f>
        <v>130</v>
      </c>
      <c r="J148" s="160">
        <f>SUM(J149:J155)</f>
        <v>0</v>
      </c>
      <c r="K148" s="160">
        <f>SUM(K149:K155)</f>
        <v>120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250</v>
      </c>
      <c r="D149" s="85">
        <v>130</v>
      </c>
      <c r="E149" s="85"/>
      <c r="F149" s="85">
        <v>120</v>
      </c>
      <c r="G149" s="157"/>
      <c r="H149" s="83">
        <f t="shared" si="5"/>
        <v>250</v>
      </c>
      <c r="I149" s="85">
        <v>130</v>
      </c>
      <c r="J149" s="85"/>
      <c r="K149" s="85">
        <v>120</v>
      </c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2000</v>
      </c>
      <c r="D156" s="163">
        <v>2000</v>
      </c>
      <c r="E156" s="163"/>
      <c r="F156" s="163"/>
      <c r="G156" s="164"/>
      <c r="H156" s="151">
        <f t="shared" si="5"/>
        <v>750</v>
      </c>
      <c r="I156" s="163">
        <v>750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449</v>
      </c>
      <c r="D160" s="163">
        <v>299</v>
      </c>
      <c r="E160" s="163"/>
      <c r="F160" s="163">
        <v>150</v>
      </c>
      <c r="G160" s="164"/>
      <c r="H160" s="151">
        <f t="shared" si="5"/>
        <v>250</v>
      </c>
      <c r="I160" s="163">
        <v>100</v>
      </c>
      <c r="J160" s="163"/>
      <c r="K160" s="163">
        <v>150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6640</v>
      </c>
      <c r="D191" s="139">
        <f>SUM(D192,D231,D266,D279,D283)</f>
        <v>6640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5040</v>
      </c>
      <c r="I191" s="139">
        <f>SUM(I192,I231,I266,I279,I283)</f>
        <v>5040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6640</v>
      </c>
      <c r="D192" s="144">
        <f>D193+D201+D227</f>
        <v>6640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5040</v>
      </c>
      <c r="I192" s="144">
        <f>I193+I201+I227</f>
        <v>5040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6640</v>
      </c>
      <c r="D201" s="74">
        <f>D202+D212+D213+D222+D223+D224+D226</f>
        <v>6640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5040</v>
      </c>
      <c r="I201" s="74">
        <f>I202+I212+I213+I222+I223+I224+I226</f>
        <v>5040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6640</v>
      </c>
      <c r="D213" s="160">
        <f>SUM(D214:D221)</f>
        <v>6640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5040</v>
      </c>
      <c r="I213" s="160">
        <f>SUM(I214:I221)</f>
        <v>5040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5040</v>
      </c>
      <c r="D216" s="85">
        <v>5040</v>
      </c>
      <c r="E216" s="85"/>
      <c r="F216" s="85"/>
      <c r="G216" s="157"/>
      <c r="H216" s="83">
        <f t="shared" si="8"/>
        <v>5040</v>
      </c>
      <c r="I216" s="85">
        <v>5040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1000</v>
      </c>
      <c r="D220" s="85">
        <v>1000</v>
      </c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600</v>
      </c>
      <c r="D221" s="85">
        <v>600</v>
      </c>
      <c r="E221" s="85"/>
      <c r="F221" s="85"/>
      <c r="G221" s="157"/>
      <c r="H221" s="83">
        <f t="shared" si="8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1602</v>
      </c>
      <c r="I295" s="160">
        <f>SUM(I296:I297)</f>
        <v>0</v>
      </c>
      <c r="J295" s="160">
        <f>SUM(J296:J297)</f>
        <v>0</v>
      </c>
      <c r="K295" s="160">
        <f>SUM(K296:K297)</f>
        <v>1602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1602</v>
      </c>
      <c r="I297" s="79"/>
      <c r="J297" s="79"/>
      <c r="K297" s="79">
        <v>1602</v>
      </c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259131</v>
      </c>
      <c r="D298" s="260">
        <f t="shared" si="11"/>
        <v>251541</v>
      </c>
      <c r="E298" s="260">
        <f t="shared" si="11"/>
        <v>0</v>
      </c>
      <c r="F298" s="260">
        <f t="shared" si="11"/>
        <v>7590</v>
      </c>
      <c r="G298" s="261">
        <f t="shared" si="11"/>
        <v>0</v>
      </c>
      <c r="H298" s="262">
        <f t="shared" si="11"/>
        <v>393683</v>
      </c>
      <c r="I298" s="260">
        <f t="shared" si="11"/>
        <v>240730</v>
      </c>
      <c r="J298" s="260">
        <f t="shared" si="11"/>
        <v>143761</v>
      </c>
      <c r="K298" s="260">
        <f t="shared" si="11"/>
        <v>9192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1602</v>
      </c>
      <c r="D302" s="266">
        <f t="shared" si="12"/>
        <v>0</v>
      </c>
      <c r="E302" s="266">
        <f t="shared" si="12"/>
        <v>0</v>
      </c>
      <c r="F302" s="266">
        <f t="shared" si="12"/>
        <v>1602</v>
      </c>
      <c r="G302" s="267">
        <f t="shared" si="12"/>
        <v>0</v>
      </c>
      <c r="H302" s="270">
        <f t="shared" si="12"/>
        <v>0</v>
      </c>
      <c r="I302" s="266">
        <f t="shared" si="12"/>
        <v>0</v>
      </c>
      <c r="J302" s="266">
        <f t="shared" si="12"/>
        <v>0</v>
      </c>
      <c r="K302" s="266">
        <f t="shared" si="12"/>
        <v>0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1602</v>
      </c>
      <c r="D303" s="266">
        <f t="shared" si="13"/>
        <v>0</v>
      </c>
      <c r="E303" s="266">
        <f t="shared" si="13"/>
        <v>0</v>
      </c>
      <c r="F303" s="266">
        <f t="shared" si="13"/>
        <v>1602</v>
      </c>
      <c r="G303" s="273">
        <f t="shared" si="13"/>
        <v>0</v>
      </c>
      <c r="H303" s="270">
        <f t="shared" si="13"/>
        <v>0</v>
      </c>
      <c r="I303" s="266">
        <f t="shared" si="13"/>
        <v>0</v>
      </c>
      <c r="J303" s="266">
        <f t="shared" si="13"/>
        <v>0</v>
      </c>
      <c r="K303" s="266">
        <f t="shared" si="13"/>
        <v>0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09.8.1.&amp;"Arial,Regular"&amp;10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ColWidth="9.140625"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385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386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388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389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23175</v>
      </c>
      <c r="D21" s="40">
        <f>SUM(D22,D25,D26,D42)</f>
        <v>23175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23306</v>
      </c>
      <c r="I21" s="40">
        <f>SUM(I22,I25,I26,I42)</f>
        <v>17882</v>
      </c>
      <c r="J21" s="40">
        <f>SUM(J22,J25)</f>
        <v>5424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23175</v>
      </c>
      <c r="D25" s="63">
        <v>23175</v>
      </c>
      <c r="E25" s="63"/>
      <c r="F25" s="64" t="s">
        <v>31</v>
      </c>
      <c r="G25" s="65" t="s">
        <v>31</v>
      </c>
      <c r="H25" s="62">
        <f t="shared" si="1"/>
        <v>23306</v>
      </c>
      <c r="I25" s="63">
        <f>I49</f>
        <v>17882</v>
      </c>
      <c r="J25" s="63">
        <f>J49</f>
        <v>5424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23175</v>
      </c>
      <c r="D49" s="128">
        <f>SUM(D50,D295)</f>
        <v>23175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23306</v>
      </c>
      <c r="I49" s="128">
        <f>SUM(I50,I295)</f>
        <v>17882</v>
      </c>
      <c r="J49" s="128">
        <f>SUM(J50,J295)</f>
        <v>5424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23175</v>
      </c>
      <c r="D50" s="134">
        <f>SUM(D51,D191)</f>
        <v>23175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23306</v>
      </c>
      <c r="I50" s="134">
        <f>SUM(I51,I191)</f>
        <v>17882</v>
      </c>
      <c r="J50" s="134">
        <f>SUM(J51,J191)</f>
        <v>5424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23175</v>
      </c>
      <c r="D51" s="139">
        <f>SUM(D52,D73,D170,D184)</f>
        <v>23175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23306</v>
      </c>
      <c r="I51" s="139">
        <f>SUM(I52,I73,I170,I184)</f>
        <v>17882</v>
      </c>
      <c r="J51" s="139">
        <f>SUM(J52,J73,J170,J184)</f>
        <v>5424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23175</v>
      </c>
      <c r="D73" s="144">
        <f>SUM(D74,D81,D128,D161,D162,D169)</f>
        <v>23175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23306</v>
      </c>
      <c r="I73" s="144">
        <f>SUM(I74,I81,I128,I161,I162,I169)</f>
        <v>17882</v>
      </c>
      <c r="J73" s="144">
        <f>SUM(J74,J81,J128,J161,J162,J169)</f>
        <v>5424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23175</v>
      </c>
      <c r="D128" s="74">
        <f>SUM(D129,D133,D137,D138,D141,D148,D156,D157,D160)</f>
        <v>23175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23306</v>
      </c>
      <c r="I128" s="74">
        <f>SUM(I129,I133,I137,I138,I141,I148,I156,I157,I160)</f>
        <v>17882</v>
      </c>
      <c r="J128" s="74">
        <f>SUM(J129,J133,J137,J138,J141,J148,J156,J157,J160)</f>
        <v>5424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23175</v>
      </c>
      <c r="D148" s="160">
        <f>SUM(D149:D155)</f>
        <v>23175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23306</v>
      </c>
      <c r="I148" s="160">
        <f>SUM(I149:I155)</f>
        <v>17882</v>
      </c>
      <c r="J148" s="160">
        <f>SUM(J149:J155)</f>
        <v>5424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23175</v>
      </c>
      <c r="D151" s="85">
        <v>23175</v>
      </c>
      <c r="E151" s="85"/>
      <c r="F151" s="85"/>
      <c r="G151" s="157"/>
      <c r="H151" s="83">
        <f t="shared" si="8"/>
        <v>23306</v>
      </c>
      <c r="I151" s="85">
        <v>17882</v>
      </c>
      <c r="J151" s="85">
        <v>5424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23175</v>
      </c>
      <c r="D298" s="260">
        <f t="shared" si="14"/>
        <v>23175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23306</v>
      </c>
      <c r="I298" s="260">
        <f t="shared" si="14"/>
        <v>17882</v>
      </c>
      <c r="J298" s="260">
        <f t="shared" si="14"/>
        <v>5424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Nr.09.8.2.</oddHeader>
    <oddFooter xml:space="preserve">&amp;L&amp;"Times New Roman,Regular"&amp;8&amp;D; &amp;T&amp;R&amp;"Times New Roman,Regular"&amp;8&amp;P (&amp;N)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391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551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393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394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395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396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397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530436</v>
      </c>
      <c r="D21" s="40">
        <f>SUM(D22,D25,D26,D42)</f>
        <v>259102</v>
      </c>
      <c r="E21" s="40">
        <f>SUM(E22,E25)</f>
        <v>264176</v>
      </c>
      <c r="F21" s="40">
        <f>SUM(F22,F27)</f>
        <v>7158</v>
      </c>
      <c r="G21" s="41">
        <f>SUM(G22,G44)</f>
        <v>0</v>
      </c>
      <c r="H21" s="39">
        <f t="shared" ref="H21:H46" si="1">SUM(I21:L21)</f>
        <v>505187</v>
      </c>
      <c r="I21" s="40">
        <f>SUM(I22,I25,I26,I42)</f>
        <v>236075</v>
      </c>
      <c r="J21" s="40">
        <f>SUM(J22,J25)</f>
        <v>261954</v>
      </c>
      <c r="K21" s="40">
        <f>SUM(K22,K27)</f>
        <v>7158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523278</v>
      </c>
      <c r="D25" s="63">
        <v>259102</v>
      </c>
      <c r="E25" s="63">
        <v>264176</v>
      </c>
      <c r="F25" s="64" t="s">
        <v>31</v>
      </c>
      <c r="G25" s="65" t="s">
        <v>31</v>
      </c>
      <c r="H25" s="62">
        <f t="shared" si="1"/>
        <v>498029</v>
      </c>
      <c r="I25" s="63">
        <v>236075</v>
      </c>
      <c r="J25" s="63">
        <v>261954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7158</v>
      </c>
      <c r="D27" s="70" t="s">
        <v>31</v>
      </c>
      <c r="E27" s="70" t="s">
        <v>31</v>
      </c>
      <c r="F27" s="74">
        <f>SUM(F28,F32,F34,F37)</f>
        <v>7158</v>
      </c>
      <c r="G27" s="71" t="s">
        <v>31</v>
      </c>
      <c r="H27" s="68">
        <f t="shared" si="1"/>
        <v>7158</v>
      </c>
      <c r="I27" s="70" t="s">
        <v>31</v>
      </c>
      <c r="J27" s="70" t="s">
        <v>31</v>
      </c>
      <c r="K27" s="74">
        <f>SUM(K28,K32,K34,K37)</f>
        <v>7158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4728</v>
      </c>
      <c r="D34" s="70" t="s">
        <v>31</v>
      </c>
      <c r="E34" s="70" t="s">
        <v>31</v>
      </c>
      <c r="F34" s="74">
        <f>SUM(F35:F36)</f>
        <v>4728</v>
      </c>
      <c r="G34" s="71" t="s">
        <v>31</v>
      </c>
      <c r="H34" s="68">
        <f t="shared" si="1"/>
        <v>4728</v>
      </c>
      <c r="I34" s="70" t="s">
        <v>31</v>
      </c>
      <c r="J34" s="70" t="s">
        <v>31</v>
      </c>
      <c r="K34" s="74">
        <f>SUM(K35:K36)</f>
        <v>4728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4728</v>
      </c>
      <c r="D35" s="78" t="s">
        <v>31</v>
      </c>
      <c r="E35" s="78" t="s">
        <v>31</v>
      </c>
      <c r="F35" s="79">
        <v>4728</v>
      </c>
      <c r="G35" s="80" t="s">
        <v>31</v>
      </c>
      <c r="H35" s="77">
        <f t="shared" si="1"/>
        <v>4728</v>
      </c>
      <c r="I35" s="78" t="s">
        <v>31</v>
      </c>
      <c r="J35" s="78" t="s">
        <v>31</v>
      </c>
      <c r="K35" s="79">
        <v>4728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2430</v>
      </c>
      <c r="D37" s="70" t="s">
        <v>31</v>
      </c>
      <c r="E37" s="70" t="s">
        <v>31</v>
      </c>
      <c r="F37" s="74">
        <f>SUM(F38:F41)</f>
        <v>2430</v>
      </c>
      <c r="G37" s="71" t="s">
        <v>31</v>
      </c>
      <c r="H37" s="68">
        <f t="shared" si="1"/>
        <v>2430</v>
      </c>
      <c r="I37" s="70" t="s">
        <v>31</v>
      </c>
      <c r="J37" s="70" t="s">
        <v>31</v>
      </c>
      <c r="K37" s="74">
        <f>SUM(K38:K41)</f>
        <v>2430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2430</v>
      </c>
      <c r="D41" s="84" t="s">
        <v>31</v>
      </c>
      <c r="E41" s="84" t="s">
        <v>31</v>
      </c>
      <c r="F41" s="85">
        <v>2430</v>
      </c>
      <c r="G41" s="86" t="s">
        <v>31</v>
      </c>
      <c r="H41" s="83">
        <f t="shared" si="1"/>
        <v>2430</v>
      </c>
      <c r="I41" s="84" t="s">
        <v>31</v>
      </c>
      <c r="J41" s="84" t="s">
        <v>31</v>
      </c>
      <c r="K41" s="85">
        <v>2430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530436</v>
      </c>
      <c r="D49" s="128">
        <f>SUM(D50,D295)</f>
        <v>259102</v>
      </c>
      <c r="E49" s="128">
        <f>SUM(E50,E295)</f>
        <v>264176</v>
      </c>
      <c r="F49" s="128">
        <f>SUM(F50,F295)</f>
        <v>7158</v>
      </c>
      <c r="G49" s="129">
        <f>SUM(G50,G295)</f>
        <v>0</v>
      </c>
      <c r="H49" s="127">
        <f t="shared" ref="H49:H111" si="3">SUM(I49:L49)</f>
        <v>505187</v>
      </c>
      <c r="I49" s="128">
        <f>SUM(I50,I295)</f>
        <v>236075</v>
      </c>
      <c r="J49" s="128">
        <f>SUM(J50,J295)</f>
        <v>261954</v>
      </c>
      <c r="K49" s="128">
        <f>SUM(K50,K295)</f>
        <v>7158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530436</v>
      </c>
      <c r="D50" s="134">
        <f>SUM(D51,D191)</f>
        <v>259102</v>
      </c>
      <c r="E50" s="134">
        <f>SUM(E51,E191)</f>
        <v>264176</v>
      </c>
      <c r="F50" s="134">
        <f>SUM(F51,F191)</f>
        <v>7158</v>
      </c>
      <c r="G50" s="135">
        <f>SUM(G51,G191)</f>
        <v>0</v>
      </c>
      <c r="H50" s="133">
        <f t="shared" si="3"/>
        <v>505187</v>
      </c>
      <c r="I50" s="134">
        <f>SUM(I51,I191)</f>
        <v>236075</v>
      </c>
      <c r="J50" s="134">
        <f>SUM(J51,J191)</f>
        <v>261954</v>
      </c>
      <c r="K50" s="134">
        <f>SUM(K51,K191)</f>
        <v>7158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498660</v>
      </c>
      <c r="D51" s="139">
        <f>SUM(D52,D73,D170,D184)</f>
        <v>227326</v>
      </c>
      <c r="E51" s="139">
        <f>SUM(E52,E73,E170,E184)</f>
        <v>264176</v>
      </c>
      <c r="F51" s="139">
        <f>SUM(F52,F73,F170,F184)</f>
        <v>7158</v>
      </c>
      <c r="G51" s="140">
        <f>SUM(G52,G73,G170,G184)</f>
        <v>0</v>
      </c>
      <c r="H51" s="138">
        <f t="shared" si="3"/>
        <v>491829</v>
      </c>
      <c r="I51" s="139">
        <f>SUM(I52,I73,I170,I184)</f>
        <v>222717</v>
      </c>
      <c r="J51" s="139">
        <f>SUM(J52,J73,J170,J184)</f>
        <v>261954</v>
      </c>
      <c r="K51" s="139">
        <f>SUM(K52,K73,K170,K184)</f>
        <v>7158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408408</v>
      </c>
      <c r="D52" s="144">
        <f>SUM(D53,D66)</f>
        <v>144232</v>
      </c>
      <c r="E52" s="144">
        <f>SUM(E53,E66)</f>
        <v>264176</v>
      </c>
      <c r="F52" s="144">
        <f>SUM(F53,F66)</f>
        <v>0</v>
      </c>
      <c r="G52" s="145">
        <f>SUM(G53,G66)</f>
        <v>0</v>
      </c>
      <c r="H52" s="143">
        <f t="shared" si="3"/>
        <v>404753</v>
      </c>
      <c r="I52" s="144">
        <f>SUM(I53,I66)</f>
        <v>142799</v>
      </c>
      <c r="J52" s="144">
        <f>SUM(J53,J66)</f>
        <v>261954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316422</v>
      </c>
      <c r="D53" s="74">
        <f>SUM(D54,D57,D65)</f>
        <v>104531</v>
      </c>
      <c r="E53" s="74">
        <f>SUM(E54,E57,E65)</f>
        <v>211891</v>
      </c>
      <c r="F53" s="74">
        <f>SUM(F54,F57,F65)</f>
        <v>0</v>
      </c>
      <c r="G53" s="148">
        <f>SUM(G54,G57,G65)</f>
        <v>0</v>
      </c>
      <c r="H53" s="68">
        <f t="shared" si="3"/>
        <v>313199</v>
      </c>
      <c r="I53" s="74">
        <f>SUM(I54,I57,I65)</f>
        <v>103098</v>
      </c>
      <c r="J53" s="74">
        <f>SUM(J54,J57,J65)</f>
        <v>210101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303298</v>
      </c>
      <c r="D54" s="152">
        <f>SUM(D55:D56)</f>
        <v>97950</v>
      </c>
      <c r="E54" s="152">
        <f>SUM(E55:E56)</f>
        <v>205348</v>
      </c>
      <c r="F54" s="152">
        <f>SUM(F55:F56)</f>
        <v>0</v>
      </c>
      <c r="G54" s="153">
        <f>SUM(G55:G56)</f>
        <v>0</v>
      </c>
      <c r="H54" s="151">
        <f t="shared" si="3"/>
        <v>301508</v>
      </c>
      <c r="I54" s="152">
        <f>SUM(I55:I56)</f>
        <v>97950</v>
      </c>
      <c r="J54" s="152">
        <f>SUM(J55:J56)</f>
        <v>203558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303298</v>
      </c>
      <c r="D56" s="85">
        <v>97950</v>
      </c>
      <c r="E56" s="85">
        <v>205348</v>
      </c>
      <c r="F56" s="85"/>
      <c r="G56" s="157"/>
      <c r="H56" s="83">
        <f t="shared" si="3"/>
        <v>301508</v>
      </c>
      <c r="I56" s="85">
        <v>97950</v>
      </c>
      <c r="J56" s="85">
        <v>203558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12317</v>
      </c>
      <c r="D57" s="160">
        <f>SUM(D58:D64)</f>
        <v>5774</v>
      </c>
      <c r="E57" s="160">
        <f>SUM(E58:E64)</f>
        <v>6543</v>
      </c>
      <c r="F57" s="160">
        <f>SUM(F58:F64)</f>
        <v>0</v>
      </c>
      <c r="G57" s="161">
        <f>SUM(G58:G64)</f>
        <v>0</v>
      </c>
      <c r="H57" s="83">
        <f t="shared" si="3"/>
        <v>11691</v>
      </c>
      <c r="I57" s="160">
        <f>SUM(I58:I64)</f>
        <v>5148</v>
      </c>
      <c r="J57" s="160">
        <f>SUM(J58:J64)</f>
        <v>6543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1920</v>
      </c>
      <c r="D60" s="85"/>
      <c r="E60" s="85">
        <v>1920</v>
      </c>
      <c r="F60" s="85"/>
      <c r="G60" s="157"/>
      <c r="H60" s="83">
        <f t="shared" si="3"/>
        <v>1920</v>
      </c>
      <c r="I60" s="85"/>
      <c r="J60" s="85">
        <v>1920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626</v>
      </c>
      <c r="D61" s="85">
        <v>626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2161</v>
      </c>
      <c r="D62" s="85">
        <v>2161</v>
      </c>
      <c r="E62" s="85"/>
      <c r="F62" s="85"/>
      <c r="G62" s="157"/>
      <c r="H62" s="83">
        <f t="shared" si="3"/>
        <v>2161</v>
      </c>
      <c r="I62" s="85">
        <v>2161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4623</v>
      </c>
      <c r="D64" s="85"/>
      <c r="E64" s="85">
        <v>4623</v>
      </c>
      <c r="F64" s="85"/>
      <c r="G64" s="157"/>
      <c r="H64" s="83">
        <f t="shared" si="3"/>
        <v>4623</v>
      </c>
      <c r="I64" s="85"/>
      <c r="J64" s="85">
        <v>4623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807</v>
      </c>
      <c r="D65" s="163">
        <v>807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91986</v>
      </c>
      <c r="D66" s="74">
        <f>SUM(D67:D68)</f>
        <v>39701</v>
      </c>
      <c r="E66" s="74">
        <f>SUM(E67:E68)</f>
        <v>52285</v>
      </c>
      <c r="F66" s="74">
        <f>SUM(F67:F68)</f>
        <v>0</v>
      </c>
      <c r="G66" s="166">
        <f>SUM(G67:G68)</f>
        <v>0</v>
      </c>
      <c r="H66" s="68">
        <f t="shared" si="3"/>
        <v>91554</v>
      </c>
      <c r="I66" s="74">
        <f>SUM(I67:I68)</f>
        <v>39701</v>
      </c>
      <c r="J66" s="74">
        <f>SUM(J67:J68)</f>
        <v>51853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77464</v>
      </c>
      <c r="D67" s="79">
        <v>26179</v>
      </c>
      <c r="E67" s="79">
        <v>51285</v>
      </c>
      <c r="F67" s="79"/>
      <c r="G67" s="155"/>
      <c r="H67" s="77">
        <f t="shared" si="3"/>
        <v>77032</v>
      </c>
      <c r="I67" s="79">
        <v>26179</v>
      </c>
      <c r="J67" s="79">
        <v>50853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14522</v>
      </c>
      <c r="D68" s="160">
        <f>SUM(D69:D72)</f>
        <v>13522</v>
      </c>
      <c r="E68" s="160">
        <f>SUM(E69:E72)</f>
        <v>1000</v>
      </c>
      <c r="F68" s="160">
        <f>SUM(F69:F72)</f>
        <v>0</v>
      </c>
      <c r="G68" s="161">
        <f>SUM(G69:G72)</f>
        <v>0</v>
      </c>
      <c r="H68" s="83">
        <f t="shared" si="3"/>
        <v>14522</v>
      </c>
      <c r="I68" s="160">
        <f>SUM(I69:I72)</f>
        <v>13522</v>
      </c>
      <c r="J68" s="160">
        <f>SUM(J69:J72)</f>
        <v>1000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6572</v>
      </c>
      <c r="D69" s="85">
        <v>5572</v>
      </c>
      <c r="E69" s="85">
        <v>1000</v>
      </c>
      <c r="F69" s="85"/>
      <c r="G69" s="157"/>
      <c r="H69" s="83">
        <f t="shared" si="3"/>
        <v>6572</v>
      </c>
      <c r="I69" s="85">
        <v>5572</v>
      </c>
      <c r="J69" s="85">
        <v>1000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7950</v>
      </c>
      <c r="D71" s="85">
        <v>7950</v>
      </c>
      <c r="E71" s="85"/>
      <c r="F71" s="85"/>
      <c r="G71" s="157"/>
      <c r="H71" s="83">
        <f t="shared" si="3"/>
        <v>7950</v>
      </c>
      <c r="I71" s="85">
        <v>7950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90252</v>
      </c>
      <c r="D73" s="144">
        <f>SUM(D74,D81,D128,D161,D162,D169)</f>
        <v>83094</v>
      </c>
      <c r="E73" s="144">
        <f>SUM(E74,E81,E128,E161,E162,E169)</f>
        <v>0</v>
      </c>
      <c r="F73" s="144">
        <f>SUM(F74,F81,F128,F161,F162,F169)</f>
        <v>7158</v>
      </c>
      <c r="G73" s="145">
        <f>SUM(G74,G81,G128,G161,G162,G169)</f>
        <v>0</v>
      </c>
      <c r="H73" s="143">
        <f t="shared" si="3"/>
        <v>87076</v>
      </c>
      <c r="I73" s="144">
        <f>SUM(I74,I81,I128,I161,I162,I169)</f>
        <v>79918</v>
      </c>
      <c r="J73" s="144">
        <f>SUM(J74,J81,J128,J161,J162,J169)</f>
        <v>0</v>
      </c>
      <c r="K73" s="144">
        <f>SUM(K74,K81,K128,K161,K162,K169)</f>
        <v>7158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77750</v>
      </c>
      <c r="D81" s="74">
        <f>SUM(D82,D87,D93,D101,D110,D114,D120,D126)</f>
        <v>70592</v>
      </c>
      <c r="E81" s="74">
        <f>SUM(E82,E87,E93,E101,E110,E114,E120,E126)</f>
        <v>0</v>
      </c>
      <c r="F81" s="74">
        <f>SUM(F82,F87,F93,F101,F110,F114,F120,F126)</f>
        <v>7158</v>
      </c>
      <c r="G81" s="166">
        <f>SUM(G82,G87,G93,G101,G110,G114,G120,G126)</f>
        <v>0</v>
      </c>
      <c r="H81" s="68">
        <f t="shared" si="3"/>
        <v>77377</v>
      </c>
      <c r="I81" s="74">
        <f>SUM(I82,I87,I93,I101,I110,I114,I120,I126)</f>
        <v>70219</v>
      </c>
      <c r="J81" s="74">
        <f>SUM(J82,J87,J93,J101,J110,J114,J120,J126)</f>
        <v>0</v>
      </c>
      <c r="K81" s="74">
        <f>SUM(K82,K87,K93,K101,K110,K114,K120,K126)</f>
        <v>7158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2133</v>
      </c>
      <c r="D82" s="152">
        <f>SUM(D83:D86)</f>
        <v>1437</v>
      </c>
      <c r="E82" s="152">
        <f>SUM(E83:E86)</f>
        <v>0</v>
      </c>
      <c r="F82" s="152">
        <f>SUM(F83:F86)</f>
        <v>696</v>
      </c>
      <c r="G82" s="152">
        <f>SUM(G83:G86)</f>
        <v>0</v>
      </c>
      <c r="H82" s="151">
        <f t="shared" si="3"/>
        <v>2064</v>
      </c>
      <c r="I82" s="152">
        <f>SUM(I83:I86)</f>
        <v>1368</v>
      </c>
      <c r="J82" s="152">
        <f>SUM(J83:J86)</f>
        <v>0</v>
      </c>
      <c r="K82" s="152">
        <f>SUM(K83:K86)</f>
        <v>696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1449</v>
      </c>
      <c r="D84" s="85">
        <v>753</v>
      </c>
      <c r="E84" s="85"/>
      <c r="F84" s="85">
        <v>696</v>
      </c>
      <c r="G84" s="157"/>
      <c r="H84" s="83">
        <f t="shared" si="3"/>
        <v>1449</v>
      </c>
      <c r="I84" s="85">
        <v>753</v>
      </c>
      <c r="J84" s="85"/>
      <c r="K84" s="85">
        <v>696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170</v>
      </c>
      <c r="D85" s="85">
        <v>170</v>
      </c>
      <c r="E85" s="85"/>
      <c r="F85" s="85"/>
      <c r="G85" s="157"/>
      <c r="H85" s="83">
        <f t="shared" si="3"/>
        <v>170</v>
      </c>
      <c r="I85" s="85">
        <v>170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514</v>
      </c>
      <c r="D86" s="85">
        <v>514</v>
      </c>
      <c r="E86" s="85"/>
      <c r="F86" s="85"/>
      <c r="G86" s="157"/>
      <c r="H86" s="83">
        <f t="shared" si="3"/>
        <v>445</v>
      </c>
      <c r="I86" s="85">
        <v>445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68068</v>
      </c>
      <c r="D87" s="160">
        <f>SUM(D88:D92)</f>
        <v>61606</v>
      </c>
      <c r="E87" s="160">
        <f>SUM(E88:E92)</f>
        <v>0</v>
      </c>
      <c r="F87" s="160">
        <f>SUM(F88:F92)</f>
        <v>6462</v>
      </c>
      <c r="G87" s="161">
        <f>SUM(G88:G92)</f>
        <v>0</v>
      </c>
      <c r="H87" s="83">
        <f t="shared" si="3"/>
        <v>66996</v>
      </c>
      <c r="I87" s="160">
        <f>SUM(I88:I92)</f>
        <v>60534</v>
      </c>
      <c r="J87" s="160">
        <f>SUM(J88:J92)</f>
        <v>0</v>
      </c>
      <c r="K87" s="160">
        <f>SUM(K88:K92)</f>
        <v>6462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46858</v>
      </c>
      <c r="D88" s="85">
        <v>41723</v>
      </c>
      <c r="E88" s="85"/>
      <c r="F88" s="85">
        <v>5135</v>
      </c>
      <c r="G88" s="157"/>
      <c r="H88" s="83">
        <f t="shared" si="3"/>
        <v>47199</v>
      </c>
      <c r="I88" s="85">
        <v>42064</v>
      </c>
      <c r="J88" s="85"/>
      <c r="K88" s="85">
        <v>5135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5165</v>
      </c>
      <c r="D89" s="85">
        <v>5165</v>
      </c>
      <c r="E89" s="85"/>
      <c r="F89" s="85"/>
      <c r="G89" s="157"/>
      <c r="H89" s="83">
        <f t="shared" si="3"/>
        <v>4269</v>
      </c>
      <c r="I89" s="85">
        <f>3769+500</f>
        <v>4269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15580</v>
      </c>
      <c r="D90" s="85">
        <v>14253</v>
      </c>
      <c r="E90" s="85"/>
      <c r="F90" s="85">
        <v>1327</v>
      </c>
      <c r="G90" s="157"/>
      <c r="H90" s="83">
        <f t="shared" si="3"/>
        <v>15063</v>
      </c>
      <c r="I90" s="85">
        <f>13036+700</f>
        <v>13736</v>
      </c>
      <c r="J90" s="85"/>
      <c r="K90" s="85">
        <v>1327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465</v>
      </c>
      <c r="D91" s="85">
        <v>465</v>
      </c>
      <c r="E91" s="85"/>
      <c r="F91" s="85"/>
      <c r="G91" s="157"/>
      <c r="H91" s="83">
        <f t="shared" si="3"/>
        <v>465</v>
      </c>
      <c r="I91" s="85">
        <v>465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3985</v>
      </c>
      <c r="D93" s="160">
        <f>SUM(D94:D100)</f>
        <v>3985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2913</v>
      </c>
      <c r="I93" s="160">
        <f>SUM(I94:I100)</f>
        <v>2913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325</v>
      </c>
      <c r="D94" s="85">
        <v>325</v>
      </c>
      <c r="E94" s="85"/>
      <c r="F94" s="85"/>
      <c r="G94" s="157"/>
      <c r="H94" s="83">
        <f t="shared" si="3"/>
        <v>325</v>
      </c>
      <c r="I94" s="85">
        <f>100+225</f>
        <v>325</v>
      </c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908</v>
      </c>
      <c r="D95" s="85">
        <v>908</v>
      </c>
      <c r="E95" s="85"/>
      <c r="F95" s="85"/>
      <c r="G95" s="157"/>
      <c r="H95" s="83">
        <f t="shared" si="3"/>
        <v>908</v>
      </c>
      <c r="I95" s="85">
        <v>908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1318</v>
      </c>
      <c r="D97" s="85">
        <v>1318</v>
      </c>
      <c r="E97" s="85"/>
      <c r="F97" s="85"/>
      <c r="G97" s="157"/>
      <c r="H97" s="83">
        <f t="shared" si="3"/>
        <v>585</v>
      </c>
      <c r="I97" s="85">
        <v>585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399</v>
      </c>
      <c r="D98" s="85">
        <v>399</v>
      </c>
      <c r="E98" s="85"/>
      <c r="F98" s="85"/>
      <c r="G98" s="157"/>
      <c r="H98" s="83">
        <f t="shared" si="3"/>
        <v>60</v>
      </c>
      <c r="I98" s="85">
        <v>60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1035</v>
      </c>
      <c r="D100" s="85">
        <v>1035</v>
      </c>
      <c r="E100" s="85"/>
      <c r="F100" s="85"/>
      <c r="G100" s="157"/>
      <c r="H100" s="83">
        <f t="shared" si="3"/>
        <v>1035</v>
      </c>
      <c r="I100" s="85">
        <v>1035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3405</v>
      </c>
      <c r="D101" s="160">
        <f>SUM(D102:D109)</f>
        <v>3405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3405</v>
      </c>
      <c r="I101" s="160">
        <f>SUM(I102:I109)</f>
        <v>3405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1010</v>
      </c>
      <c r="D104" s="85">
        <v>1010</v>
      </c>
      <c r="E104" s="85"/>
      <c r="F104" s="85"/>
      <c r="G104" s="157"/>
      <c r="H104" s="83">
        <f t="shared" si="3"/>
        <v>1010</v>
      </c>
      <c r="I104" s="85">
        <v>1010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2395</v>
      </c>
      <c r="D105" s="85">
        <v>2395</v>
      </c>
      <c r="E105" s="85"/>
      <c r="F105" s="85"/>
      <c r="G105" s="157"/>
      <c r="H105" s="83">
        <f t="shared" si="3"/>
        <v>2395</v>
      </c>
      <c r="I105" s="85">
        <v>2395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147</v>
      </c>
      <c r="D110" s="160">
        <f>SUM(D111:D113)</f>
        <v>147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147</v>
      </c>
      <c r="I110" s="160">
        <f>SUM(I111:I113)</f>
        <v>147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147</v>
      </c>
      <c r="D113" s="85">
        <v>147</v>
      </c>
      <c r="E113" s="85"/>
      <c r="F113" s="85"/>
      <c r="G113" s="157"/>
      <c r="H113" s="83">
        <f>SUM(I113:L113)</f>
        <v>147</v>
      </c>
      <c r="I113" s="85">
        <v>147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12</v>
      </c>
      <c r="D114" s="160">
        <f>SUM(D115:D119)</f>
        <v>12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12</v>
      </c>
      <c r="I114" s="160">
        <f>SUM(I115:I119)</f>
        <v>12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12</v>
      </c>
      <c r="D116" s="85">
        <v>12</v>
      </c>
      <c r="E116" s="85"/>
      <c r="F116" s="85"/>
      <c r="G116" s="157"/>
      <c r="H116" s="83">
        <f t="shared" si="5"/>
        <v>12</v>
      </c>
      <c r="I116" s="85">
        <v>12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1840</v>
      </c>
      <c r="I120" s="160">
        <f>SUM(I121:I125)</f>
        <v>1840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1840</v>
      </c>
      <c r="I122" s="85">
        <v>1840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12502</v>
      </c>
      <c r="D128" s="74">
        <f>SUM(D129,D133,D137,D138,D141,D148,D156,D157,D160)</f>
        <v>12502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9699</v>
      </c>
      <c r="I128" s="74">
        <f>SUM(I129,I133,I137,I138,I141,I148,I156,I157,I160)</f>
        <v>9699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6779</v>
      </c>
      <c r="D129" s="169">
        <f>SUM(D130:D132)</f>
        <v>6779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3976</v>
      </c>
      <c r="I129" s="169">
        <f>SUM(I130:I132)</f>
        <v>3976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1783</v>
      </c>
      <c r="D130" s="85">
        <v>1783</v>
      </c>
      <c r="E130" s="85"/>
      <c r="F130" s="85"/>
      <c r="G130" s="157"/>
      <c r="H130" s="83">
        <f t="shared" si="5"/>
        <v>1783</v>
      </c>
      <c r="I130" s="85">
        <v>1783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4996</v>
      </c>
      <c r="D131" s="85">
        <v>4996</v>
      </c>
      <c r="E131" s="85"/>
      <c r="F131" s="85"/>
      <c r="G131" s="157"/>
      <c r="H131" s="83">
        <f t="shared" si="5"/>
        <v>2193</v>
      </c>
      <c r="I131" s="85">
        <f>1433+760</f>
        <v>2193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205</v>
      </c>
      <c r="D133" s="160">
        <f>SUM(D134:D136)</f>
        <v>205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205</v>
      </c>
      <c r="I133" s="160">
        <f>SUM(I134:I136)</f>
        <v>205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205</v>
      </c>
      <c r="D135" s="85">
        <v>205</v>
      </c>
      <c r="E135" s="85"/>
      <c r="F135" s="85"/>
      <c r="G135" s="157"/>
      <c r="H135" s="83">
        <f t="shared" si="5"/>
        <v>205</v>
      </c>
      <c r="I135" s="85">
        <v>205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300</v>
      </c>
      <c r="D138" s="160">
        <f>SUM(D139:D140)</f>
        <v>300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300</v>
      </c>
      <c r="I138" s="160">
        <f>SUM(I139:I140)</f>
        <v>300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300</v>
      </c>
      <c r="D139" s="85">
        <v>300</v>
      </c>
      <c r="E139" s="85"/>
      <c r="F139" s="85"/>
      <c r="G139" s="157"/>
      <c r="H139" s="83">
        <f t="shared" si="5"/>
        <v>300</v>
      </c>
      <c r="I139" s="85">
        <v>300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2171</v>
      </c>
      <c r="D141" s="152">
        <f>SUM(D142:D147)</f>
        <v>2171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2171</v>
      </c>
      <c r="I141" s="152">
        <f>SUM(I142:I147)</f>
        <v>2171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750</v>
      </c>
      <c r="D142" s="79">
        <v>750</v>
      </c>
      <c r="E142" s="79"/>
      <c r="F142" s="79"/>
      <c r="G142" s="155"/>
      <c r="H142" s="77">
        <f t="shared" si="5"/>
        <v>750</v>
      </c>
      <c r="I142" s="79">
        <v>750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983</v>
      </c>
      <c r="D143" s="85">
        <v>983</v>
      </c>
      <c r="E143" s="85"/>
      <c r="F143" s="85"/>
      <c r="G143" s="157"/>
      <c r="H143" s="83">
        <f t="shared" si="5"/>
        <v>983</v>
      </c>
      <c r="I143" s="85">
        <v>983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438</v>
      </c>
      <c r="D146" s="85">
        <v>438</v>
      </c>
      <c r="E146" s="85"/>
      <c r="F146" s="85"/>
      <c r="G146" s="157"/>
      <c r="H146" s="83">
        <f t="shared" si="5"/>
        <v>438</v>
      </c>
      <c r="I146" s="85">
        <v>438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2747</v>
      </c>
      <c r="D156" s="163">
        <v>2747</v>
      </c>
      <c r="E156" s="163"/>
      <c r="F156" s="163"/>
      <c r="G156" s="164"/>
      <c r="H156" s="151">
        <f t="shared" si="5"/>
        <v>2747</v>
      </c>
      <c r="I156" s="163">
        <v>2747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300</v>
      </c>
      <c r="D160" s="163">
        <v>300</v>
      </c>
      <c r="E160" s="163"/>
      <c r="F160" s="163"/>
      <c r="G160" s="164"/>
      <c r="H160" s="151">
        <f t="shared" si="5"/>
        <v>300</v>
      </c>
      <c r="I160" s="163">
        <v>300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31776</v>
      </c>
      <c r="D191" s="139">
        <f>SUM(D192,D231,D266,D279,D283)</f>
        <v>31776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13358</v>
      </c>
      <c r="I191" s="139">
        <f>SUM(I192,I231,I266,I279,I283)</f>
        <v>13358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31776</v>
      </c>
      <c r="D192" s="144">
        <f>D193+D201+D227</f>
        <v>31776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13358</v>
      </c>
      <c r="I192" s="144">
        <f>I193+I201+I227</f>
        <v>13358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573</v>
      </c>
      <c r="D193" s="74">
        <f>D194+D195+D198+D199+D200</f>
        <v>573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784</v>
      </c>
      <c r="I193" s="74">
        <f>I194+I195+I198+I199+I200</f>
        <v>784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573</v>
      </c>
      <c r="D195" s="160">
        <f>D196+D197</f>
        <v>573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784</v>
      </c>
      <c r="I195" s="160">
        <f>I196+I197</f>
        <v>784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573</v>
      </c>
      <c r="D196" s="85">
        <v>573</v>
      </c>
      <c r="E196" s="85"/>
      <c r="F196" s="85"/>
      <c r="G196" s="157"/>
      <c r="H196" s="83">
        <f t="shared" si="20"/>
        <v>784</v>
      </c>
      <c r="I196" s="85">
        <v>784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31203</v>
      </c>
      <c r="D201" s="74">
        <f>D202+D212+D213+D222+D223+D224+D226</f>
        <v>31203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12574</v>
      </c>
      <c r="I201" s="74">
        <f>I202+I212+I213+I222+I223+I224+I226</f>
        <v>12574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31203</v>
      </c>
      <c r="D213" s="160">
        <f>SUM(D214:D221)</f>
        <v>31203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12574</v>
      </c>
      <c r="I213" s="160">
        <f>SUM(I214:I221)</f>
        <v>12574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8814</v>
      </c>
      <c r="D216" s="85">
        <v>8814</v>
      </c>
      <c r="E216" s="85"/>
      <c r="F216" s="85"/>
      <c r="G216" s="157"/>
      <c r="H216" s="83">
        <f t="shared" si="20"/>
        <v>8814</v>
      </c>
      <c r="I216" s="85">
        <v>8814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4115</v>
      </c>
      <c r="D220" s="85">
        <v>4115</v>
      </c>
      <c r="E220" s="85"/>
      <c r="F220" s="85"/>
      <c r="G220" s="157"/>
      <c r="H220" s="83">
        <f t="shared" si="20"/>
        <v>3760</v>
      </c>
      <c r="I220" s="85">
        <v>3760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18274</v>
      </c>
      <c r="D221" s="85">
        <v>18274</v>
      </c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530436</v>
      </c>
      <c r="D298" s="260">
        <f>SUM(D295,D283,D279,D266,D231,D192,D184,D170,D73,D52)</f>
        <v>259102</v>
      </c>
      <c r="E298" s="260">
        <f t="shared" ref="E298:G298" si="61">SUM(E295,E283,E279,E266,E231,E192,E184,E170,E73,E52)</f>
        <v>264176</v>
      </c>
      <c r="F298" s="260">
        <f t="shared" si="61"/>
        <v>7158</v>
      </c>
      <c r="G298" s="261">
        <f t="shared" si="61"/>
        <v>0</v>
      </c>
      <c r="H298" s="262">
        <f>SUM(H295,H283,H279,H266,H231,H192,H184,H170,H73,H52)</f>
        <v>505187</v>
      </c>
      <c r="I298" s="260">
        <f>SUM(I295,I283,I279,I266,I231,I192,I184,I170,I73,I52)</f>
        <v>236075</v>
      </c>
      <c r="J298" s="260">
        <f t="shared" ref="J298:L298" si="62">SUM(J295,J283,J279,J266,J231,J192,J184,J170,J73,J52)</f>
        <v>261954</v>
      </c>
      <c r="K298" s="260">
        <f t="shared" si="62"/>
        <v>7158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&amp;RT&amp;"Times New Roman,Regular"&amp;8āme Nr. 09.9.1.&amp;"Arial,Regular"&amp;10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391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392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394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395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396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397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43691</v>
      </c>
      <c r="D21" s="40">
        <f>SUM(D22,D25,D26,D42)</f>
        <v>38996</v>
      </c>
      <c r="E21" s="40">
        <f>SUM(E22,E25)</f>
        <v>4695</v>
      </c>
      <c r="F21" s="40">
        <f>SUM(F22,F27)</f>
        <v>0</v>
      </c>
      <c r="G21" s="41">
        <f>SUM(G22,G44)</f>
        <v>0</v>
      </c>
      <c r="H21" s="39">
        <f t="shared" ref="H21:H46" si="1">SUM(I21:L21)</f>
        <v>41413</v>
      </c>
      <c r="I21" s="40">
        <f>SUM(I22,I25,I26,I42)</f>
        <v>30548</v>
      </c>
      <c r="J21" s="40">
        <f>SUM(J22,J25)</f>
        <v>10865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43691</v>
      </c>
      <c r="D25" s="63">
        <v>38996</v>
      </c>
      <c r="E25" s="63">
        <v>4695</v>
      </c>
      <c r="F25" s="64" t="s">
        <v>31</v>
      </c>
      <c r="G25" s="65" t="s">
        <v>31</v>
      </c>
      <c r="H25" s="62">
        <f t="shared" si="1"/>
        <v>41413</v>
      </c>
      <c r="I25" s="63">
        <f>I49</f>
        <v>30548</v>
      </c>
      <c r="J25" s="63">
        <f>J49</f>
        <v>10865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43691</v>
      </c>
      <c r="D49" s="128">
        <f>SUM(D50,D295)</f>
        <v>38996</v>
      </c>
      <c r="E49" s="128">
        <f>SUM(E50,E295)</f>
        <v>4695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41413</v>
      </c>
      <c r="I49" s="128">
        <f>SUM(I50,I295)</f>
        <v>30548</v>
      </c>
      <c r="J49" s="128">
        <f>SUM(J50,J295)</f>
        <v>10865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43691</v>
      </c>
      <c r="D50" s="134">
        <f>SUM(D51,D191)</f>
        <v>38996</v>
      </c>
      <c r="E50" s="134">
        <f>SUM(E51,E191)</f>
        <v>4695</v>
      </c>
      <c r="F50" s="134">
        <f>SUM(F51,F191)</f>
        <v>0</v>
      </c>
      <c r="G50" s="135">
        <f>SUM(G51,G191)</f>
        <v>0</v>
      </c>
      <c r="H50" s="133">
        <f t="shared" si="3"/>
        <v>41413</v>
      </c>
      <c r="I50" s="134">
        <f>SUM(I51,I191)</f>
        <v>30548</v>
      </c>
      <c r="J50" s="134">
        <f>SUM(J51,J191)</f>
        <v>10865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43691</v>
      </c>
      <c r="D51" s="139">
        <f>SUM(D52,D73,D170,D184)</f>
        <v>38996</v>
      </c>
      <c r="E51" s="139">
        <f>SUM(E52,E73,E170,E184)</f>
        <v>4695</v>
      </c>
      <c r="F51" s="139">
        <f>SUM(F52,F73,F170,F184)</f>
        <v>0</v>
      </c>
      <c r="G51" s="140">
        <f>SUM(G52,G73,G170,G184)</f>
        <v>0</v>
      </c>
      <c r="H51" s="138">
        <f t="shared" si="3"/>
        <v>41413</v>
      </c>
      <c r="I51" s="139">
        <f>SUM(I52,I73,I170,I184)</f>
        <v>30548</v>
      </c>
      <c r="J51" s="139">
        <f>SUM(J52,J73,J170,J184)</f>
        <v>10865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43691</v>
      </c>
      <c r="D73" s="144">
        <f>SUM(D74,D81,D128,D161,D162,D169)</f>
        <v>38996</v>
      </c>
      <c r="E73" s="144">
        <f>SUM(E74,E81,E128,E161,E162,E169)</f>
        <v>4695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41413</v>
      </c>
      <c r="I73" s="144">
        <f>SUM(I74,I81,I128,I161,I162,I169)</f>
        <v>30548</v>
      </c>
      <c r="J73" s="144">
        <f>SUM(J74,J81,J128,J161,J162,J169)</f>
        <v>10865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43691</v>
      </c>
      <c r="D128" s="74">
        <f>SUM(D129,D133,D137,D138,D141,D148,D156,D157,D160)</f>
        <v>38996</v>
      </c>
      <c r="E128" s="74">
        <f>SUM(E129,E133,E137,E138,E141,E148,E156,E157,E160)</f>
        <v>4695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41413</v>
      </c>
      <c r="I128" s="74">
        <f>SUM(I129,I133,I137,I138,I141,I148,I156,I157,I160)</f>
        <v>30548</v>
      </c>
      <c r="J128" s="74">
        <f>SUM(J129,J133,J137,J138,J141,J148,J156,J157,J160)</f>
        <v>10865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43691</v>
      </c>
      <c r="D148" s="160">
        <f>SUM(D149:D155)</f>
        <v>38996</v>
      </c>
      <c r="E148" s="160">
        <f>SUM(E149:E155)</f>
        <v>4695</v>
      </c>
      <c r="F148" s="160">
        <f>SUM(F149:F155)</f>
        <v>0</v>
      </c>
      <c r="G148" s="161">
        <f>SUM(G149:G155)</f>
        <v>0</v>
      </c>
      <c r="H148" s="83">
        <f t="shared" si="5"/>
        <v>41413</v>
      </c>
      <c r="I148" s="160">
        <f>SUM(I149:I155)</f>
        <v>30548</v>
      </c>
      <c r="J148" s="160">
        <f>SUM(J149:J155)</f>
        <v>10865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43691</v>
      </c>
      <c r="D151" s="85">
        <v>38996</v>
      </c>
      <c r="E151" s="85">
        <v>4695</v>
      </c>
      <c r="F151" s="85"/>
      <c r="G151" s="157"/>
      <c r="H151" s="83">
        <f t="shared" si="5"/>
        <v>41413</v>
      </c>
      <c r="I151" s="85">
        <v>30548</v>
      </c>
      <c r="J151" s="85">
        <v>10865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43691</v>
      </c>
      <c r="D298" s="260">
        <f>SUM(D295,D283,D279,D266,D231,D192,D184,D170,D73,D52)</f>
        <v>38996</v>
      </c>
      <c r="E298" s="260">
        <f t="shared" ref="E298:G298" si="61">SUM(E295,E283,E279,E266,E231,E192,E184,E170,E73,E52)</f>
        <v>4695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41413</v>
      </c>
      <c r="I298" s="260">
        <f>SUM(I295,I283,I279,I266,I231,I192,I184,I170,I73,I52)</f>
        <v>30548</v>
      </c>
      <c r="J298" s="260">
        <f t="shared" ref="J298:L298" si="62">SUM(J295,J283,J279,J266,J231,J192,J184,J170,J73,J52)</f>
        <v>10865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Nr.09.9.2.</oddHeader>
    <oddFooter xml:space="preserve">&amp;L&amp;"Times New Roman,Regular"&amp;8&amp;D; &amp;T&amp;R&amp;"Times New Roman,Regular"&amp;8&amp;P (&amp;N)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zoomScaleSheetLayoutView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256" width="9.140625" style="5"/>
    <col min="257" max="257" width="10.85546875" style="5" customWidth="1"/>
    <col min="258" max="258" width="28" style="5" customWidth="1"/>
    <col min="259" max="259" width="8.7109375" style="5" customWidth="1"/>
    <col min="260" max="260" width="9.5703125" style="5" customWidth="1"/>
    <col min="261" max="262" width="8.7109375" style="5" customWidth="1"/>
    <col min="263" max="263" width="8.28515625" style="5" customWidth="1"/>
    <col min="264" max="267" width="8.7109375" style="5" customWidth="1"/>
    <col min="268" max="268" width="7.5703125" style="5" customWidth="1"/>
    <col min="269" max="512" width="9.140625" style="5"/>
    <col min="513" max="513" width="10.85546875" style="5" customWidth="1"/>
    <col min="514" max="514" width="28" style="5" customWidth="1"/>
    <col min="515" max="515" width="8.7109375" style="5" customWidth="1"/>
    <col min="516" max="516" width="9.5703125" style="5" customWidth="1"/>
    <col min="517" max="518" width="8.7109375" style="5" customWidth="1"/>
    <col min="519" max="519" width="8.28515625" style="5" customWidth="1"/>
    <col min="520" max="523" width="8.7109375" style="5" customWidth="1"/>
    <col min="524" max="524" width="7.5703125" style="5" customWidth="1"/>
    <col min="525" max="768" width="9.140625" style="5"/>
    <col min="769" max="769" width="10.85546875" style="5" customWidth="1"/>
    <col min="770" max="770" width="28" style="5" customWidth="1"/>
    <col min="771" max="771" width="8.7109375" style="5" customWidth="1"/>
    <col min="772" max="772" width="9.5703125" style="5" customWidth="1"/>
    <col min="773" max="774" width="8.7109375" style="5" customWidth="1"/>
    <col min="775" max="775" width="8.28515625" style="5" customWidth="1"/>
    <col min="776" max="779" width="8.7109375" style="5" customWidth="1"/>
    <col min="780" max="780" width="7.5703125" style="5" customWidth="1"/>
    <col min="781" max="1024" width="9.140625" style="5"/>
    <col min="1025" max="1025" width="10.85546875" style="5" customWidth="1"/>
    <col min="1026" max="1026" width="28" style="5" customWidth="1"/>
    <col min="1027" max="1027" width="8.7109375" style="5" customWidth="1"/>
    <col min="1028" max="1028" width="9.5703125" style="5" customWidth="1"/>
    <col min="1029" max="1030" width="8.7109375" style="5" customWidth="1"/>
    <col min="1031" max="1031" width="8.28515625" style="5" customWidth="1"/>
    <col min="1032" max="1035" width="8.7109375" style="5" customWidth="1"/>
    <col min="1036" max="1036" width="7.5703125" style="5" customWidth="1"/>
    <col min="1037" max="1280" width="9.140625" style="5"/>
    <col min="1281" max="1281" width="10.85546875" style="5" customWidth="1"/>
    <col min="1282" max="1282" width="28" style="5" customWidth="1"/>
    <col min="1283" max="1283" width="8.7109375" style="5" customWidth="1"/>
    <col min="1284" max="1284" width="9.5703125" style="5" customWidth="1"/>
    <col min="1285" max="1286" width="8.7109375" style="5" customWidth="1"/>
    <col min="1287" max="1287" width="8.28515625" style="5" customWidth="1"/>
    <col min="1288" max="1291" width="8.7109375" style="5" customWidth="1"/>
    <col min="1292" max="1292" width="7.5703125" style="5" customWidth="1"/>
    <col min="1293" max="1536" width="9.140625" style="5"/>
    <col min="1537" max="1537" width="10.85546875" style="5" customWidth="1"/>
    <col min="1538" max="1538" width="28" style="5" customWidth="1"/>
    <col min="1539" max="1539" width="8.7109375" style="5" customWidth="1"/>
    <col min="1540" max="1540" width="9.5703125" style="5" customWidth="1"/>
    <col min="1541" max="1542" width="8.7109375" style="5" customWidth="1"/>
    <col min="1543" max="1543" width="8.28515625" style="5" customWidth="1"/>
    <col min="1544" max="1547" width="8.7109375" style="5" customWidth="1"/>
    <col min="1548" max="1548" width="7.5703125" style="5" customWidth="1"/>
    <col min="1549" max="1792" width="9.140625" style="5"/>
    <col min="1793" max="1793" width="10.85546875" style="5" customWidth="1"/>
    <col min="1794" max="1794" width="28" style="5" customWidth="1"/>
    <col min="1795" max="1795" width="8.7109375" style="5" customWidth="1"/>
    <col min="1796" max="1796" width="9.5703125" style="5" customWidth="1"/>
    <col min="1797" max="1798" width="8.7109375" style="5" customWidth="1"/>
    <col min="1799" max="1799" width="8.28515625" style="5" customWidth="1"/>
    <col min="1800" max="1803" width="8.7109375" style="5" customWidth="1"/>
    <col min="1804" max="1804" width="7.5703125" style="5" customWidth="1"/>
    <col min="1805" max="2048" width="9.140625" style="5"/>
    <col min="2049" max="2049" width="10.85546875" style="5" customWidth="1"/>
    <col min="2050" max="2050" width="28" style="5" customWidth="1"/>
    <col min="2051" max="2051" width="8.7109375" style="5" customWidth="1"/>
    <col min="2052" max="2052" width="9.5703125" style="5" customWidth="1"/>
    <col min="2053" max="2054" width="8.7109375" style="5" customWidth="1"/>
    <col min="2055" max="2055" width="8.28515625" style="5" customWidth="1"/>
    <col min="2056" max="2059" width="8.7109375" style="5" customWidth="1"/>
    <col min="2060" max="2060" width="7.5703125" style="5" customWidth="1"/>
    <col min="2061" max="2304" width="9.140625" style="5"/>
    <col min="2305" max="2305" width="10.85546875" style="5" customWidth="1"/>
    <col min="2306" max="2306" width="28" style="5" customWidth="1"/>
    <col min="2307" max="2307" width="8.7109375" style="5" customWidth="1"/>
    <col min="2308" max="2308" width="9.5703125" style="5" customWidth="1"/>
    <col min="2309" max="2310" width="8.7109375" style="5" customWidth="1"/>
    <col min="2311" max="2311" width="8.28515625" style="5" customWidth="1"/>
    <col min="2312" max="2315" width="8.7109375" style="5" customWidth="1"/>
    <col min="2316" max="2316" width="7.5703125" style="5" customWidth="1"/>
    <col min="2317" max="2560" width="9.140625" style="5"/>
    <col min="2561" max="2561" width="10.85546875" style="5" customWidth="1"/>
    <col min="2562" max="2562" width="28" style="5" customWidth="1"/>
    <col min="2563" max="2563" width="8.7109375" style="5" customWidth="1"/>
    <col min="2564" max="2564" width="9.5703125" style="5" customWidth="1"/>
    <col min="2565" max="2566" width="8.7109375" style="5" customWidth="1"/>
    <col min="2567" max="2567" width="8.28515625" style="5" customWidth="1"/>
    <col min="2568" max="2571" width="8.7109375" style="5" customWidth="1"/>
    <col min="2572" max="2572" width="7.5703125" style="5" customWidth="1"/>
    <col min="2573" max="2816" width="9.140625" style="5"/>
    <col min="2817" max="2817" width="10.85546875" style="5" customWidth="1"/>
    <col min="2818" max="2818" width="28" style="5" customWidth="1"/>
    <col min="2819" max="2819" width="8.7109375" style="5" customWidth="1"/>
    <col min="2820" max="2820" width="9.5703125" style="5" customWidth="1"/>
    <col min="2821" max="2822" width="8.7109375" style="5" customWidth="1"/>
    <col min="2823" max="2823" width="8.28515625" style="5" customWidth="1"/>
    <col min="2824" max="2827" width="8.7109375" style="5" customWidth="1"/>
    <col min="2828" max="2828" width="7.5703125" style="5" customWidth="1"/>
    <col min="2829" max="3072" width="9.140625" style="5"/>
    <col min="3073" max="3073" width="10.85546875" style="5" customWidth="1"/>
    <col min="3074" max="3074" width="28" style="5" customWidth="1"/>
    <col min="3075" max="3075" width="8.7109375" style="5" customWidth="1"/>
    <col min="3076" max="3076" width="9.5703125" style="5" customWidth="1"/>
    <col min="3077" max="3078" width="8.7109375" style="5" customWidth="1"/>
    <col min="3079" max="3079" width="8.28515625" style="5" customWidth="1"/>
    <col min="3080" max="3083" width="8.7109375" style="5" customWidth="1"/>
    <col min="3084" max="3084" width="7.5703125" style="5" customWidth="1"/>
    <col min="3085" max="3328" width="9.140625" style="5"/>
    <col min="3329" max="3329" width="10.85546875" style="5" customWidth="1"/>
    <col min="3330" max="3330" width="28" style="5" customWidth="1"/>
    <col min="3331" max="3331" width="8.7109375" style="5" customWidth="1"/>
    <col min="3332" max="3332" width="9.5703125" style="5" customWidth="1"/>
    <col min="3333" max="3334" width="8.7109375" style="5" customWidth="1"/>
    <col min="3335" max="3335" width="8.28515625" style="5" customWidth="1"/>
    <col min="3336" max="3339" width="8.7109375" style="5" customWidth="1"/>
    <col min="3340" max="3340" width="7.5703125" style="5" customWidth="1"/>
    <col min="3341" max="3584" width="9.140625" style="5"/>
    <col min="3585" max="3585" width="10.85546875" style="5" customWidth="1"/>
    <col min="3586" max="3586" width="28" style="5" customWidth="1"/>
    <col min="3587" max="3587" width="8.7109375" style="5" customWidth="1"/>
    <col min="3588" max="3588" width="9.5703125" style="5" customWidth="1"/>
    <col min="3589" max="3590" width="8.7109375" style="5" customWidth="1"/>
    <col min="3591" max="3591" width="8.28515625" style="5" customWidth="1"/>
    <col min="3592" max="3595" width="8.7109375" style="5" customWidth="1"/>
    <col min="3596" max="3596" width="7.5703125" style="5" customWidth="1"/>
    <col min="3597" max="3840" width="9.140625" style="5"/>
    <col min="3841" max="3841" width="10.85546875" style="5" customWidth="1"/>
    <col min="3842" max="3842" width="28" style="5" customWidth="1"/>
    <col min="3843" max="3843" width="8.7109375" style="5" customWidth="1"/>
    <col min="3844" max="3844" width="9.5703125" style="5" customWidth="1"/>
    <col min="3845" max="3846" width="8.7109375" style="5" customWidth="1"/>
    <col min="3847" max="3847" width="8.28515625" style="5" customWidth="1"/>
    <col min="3848" max="3851" width="8.7109375" style="5" customWidth="1"/>
    <col min="3852" max="3852" width="7.5703125" style="5" customWidth="1"/>
    <col min="3853" max="4096" width="9.140625" style="5"/>
    <col min="4097" max="4097" width="10.85546875" style="5" customWidth="1"/>
    <col min="4098" max="4098" width="28" style="5" customWidth="1"/>
    <col min="4099" max="4099" width="8.7109375" style="5" customWidth="1"/>
    <col min="4100" max="4100" width="9.5703125" style="5" customWidth="1"/>
    <col min="4101" max="4102" width="8.7109375" style="5" customWidth="1"/>
    <col min="4103" max="4103" width="8.28515625" style="5" customWidth="1"/>
    <col min="4104" max="4107" width="8.7109375" style="5" customWidth="1"/>
    <col min="4108" max="4108" width="7.5703125" style="5" customWidth="1"/>
    <col min="4109" max="4352" width="9.140625" style="5"/>
    <col min="4353" max="4353" width="10.85546875" style="5" customWidth="1"/>
    <col min="4354" max="4354" width="28" style="5" customWidth="1"/>
    <col min="4355" max="4355" width="8.7109375" style="5" customWidth="1"/>
    <col min="4356" max="4356" width="9.5703125" style="5" customWidth="1"/>
    <col min="4357" max="4358" width="8.7109375" style="5" customWidth="1"/>
    <col min="4359" max="4359" width="8.28515625" style="5" customWidth="1"/>
    <col min="4360" max="4363" width="8.7109375" style="5" customWidth="1"/>
    <col min="4364" max="4364" width="7.5703125" style="5" customWidth="1"/>
    <col min="4365" max="4608" width="9.140625" style="5"/>
    <col min="4609" max="4609" width="10.85546875" style="5" customWidth="1"/>
    <col min="4610" max="4610" width="28" style="5" customWidth="1"/>
    <col min="4611" max="4611" width="8.7109375" style="5" customWidth="1"/>
    <col min="4612" max="4612" width="9.5703125" style="5" customWidth="1"/>
    <col min="4613" max="4614" width="8.7109375" style="5" customWidth="1"/>
    <col min="4615" max="4615" width="8.28515625" style="5" customWidth="1"/>
    <col min="4616" max="4619" width="8.7109375" style="5" customWidth="1"/>
    <col min="4620" max="4620" width="7.5703125" style="5" customWidth="1"/>
    <col min="4621" max="4864" width="9.140625" style="5"/>
    <col min="4865" max="4865" width="10.85546875" style="5" customWidth="1"/>
    <col min="4866" max="4866" width="28" style="5" customWidth="1"/>
    <col min="4867" max="4867" width="8.7109375" style="5" customWidth="1"/>
    <col min="4868" max="4868" width="9.5703125" style="5" customWidth="1"/>
    <col min="4869" max="4870" width="8.7109375" style="5" customWidth="1"/>
    <col min="4871" max="4871" width="8.28515625" style="5" customWidth="1"/>
    <col min="4872" max="4875" width="8.7109375" style="5" customWidth="1"/>
    <col min="4876" max="4876" width="7.5703125" style="5" customWidth="1"/>
    <col min="4877" max="5120" width="9.140625" style="5"/>
    <col min="5121" max="5121" width="10.85546875" style="5" customWidth="1"/>
    <col min="5122" max="5122" width="28" style="5" customWidth="1"/>
    <col min="5123" max="5123" width="8.7109375" style="5" customWidth="1"/>
    <col min="5124" max="5124" width="9.5703125" style="5" customWidth="1"/>
    <col min="5125" max="5126" width="8.7109375" style="5" customWidth="1"/>
    <col min="5127" max="5127" width="8.28515625" style="5" customWidth="1"/>
    <col min="5128" max="5131" width="8.7109375" style="5" customWidth="1"/>
    <col min="5132" max="5132" width="7.5703125" style="5" customWidth="1"/>
    <col min="5133" max="5376" width="9.140625" style="5"/>
    <col min="5377" max="5377" width="10.85546875" style="5" customWidth="1"/>
    <col min="5378" max="5378" width="28" style="5" customWidth="1"/>
    <col min="5379" max="5379" width="8.7109375" style="5" customWidth="1"/>
    <col min="5380" max="5380" width="9.5703125" style="5" customWidth="1"/>
    <col min="5381" max="5382" width="8.7109375" style="5" customWidth="1"/>
    <col min="5383" max="5383" width="8.28515625" style="5" customWidth="1"/>
    <col min="5384" max="5387" width="8.7109375" style="5" customWidth="1"/>
    <col min="5388" max="5388" width="7.5703125" style="5" customWidth="1"/>
    <col min="5389" max="5632" width="9.140625" style="5"/>
    <col min="5633" max="5633" width="10.85546875" style="5" customWidth="1"/>
    <col min="5634" max="5634" width="28" style="5" customWidth="1"/>
    <col min="5635" max="5635" width="8.7109375" style="5" customWidth="1"/>
    <col min="5636" max="5636" width="9.5703125" style="5" customWidth="1"/>
    <col min="5637" max="5638" width="8.7109375" style="5" customWidth="1"/>
    <col min="5639" max="5639" width="8.28515625" style="5" customWidth="1"/>
    <col min="5640" max="5643" width="8.7109375" style="5" customWidth="1"/>
    <col min="5644" max="5644" width="7.5703125" style="5" customWidth="1"/>
    <col min="5645" max="5888" width="9.140625" style="5"/>
    <col min="5889" max="5889" width="10.85546875" style="5" customWidth="1"/>
    <col min="5890" max="5890" width="28" style="5" customWidth="1"/>
    <col min="5891" max="5891" width="8.7109375" style="5" customWidth="1"/>
    <col min="5892" max="5892" width="9.5703125" style="5" customWidth="1"/>
    <col min="5893" max="5894" width="8.7109375" style="5" customWidth="1"/>
    <col min="5895" max="5895" width="8.28515625" style="5" customWidth="1"/>
    <col min="5896" max="5899" width="8.7109375" style="5" customWidth="1"/>
    <col min="5900" max="5900" width="7.5703125" style="5" customWidth="1"/>
    <col min="5901" max="6144" width="9.140625" style="5"/>
    <col min="6145" max="6145" width="10.85546875" style="5" customWidth="1"/>
    <col min="6146" max="6146" width="28" style="5" customWidth="1"/>
    <col min="6147" max="6147" width="8.7109375" style="5" customWidth="1"/>
    <col min="6148" max="6148" width="9.5703125" style="5" customWidth="1"/>
    <col min="6149" max="6150" width="8.7109375" style="5" customWidth="1"/>
    <col min="6151" max="6151" width="8.28515625" style="5" customWidth="1"/>
    <col min="6152" max="6155" width="8.7109375" style="5" customWidth="1"/>
    <col min="6156" max="6156" width="7.5703125" style="5" customWidth="1"/>
    <col min="6157" max="6400" width="9.140625" style="5"/>
    <col min="6401" max="6401" width="10.85546875" style="5" customWidth="1"/>
    <col min="6402" max="6402" width="28" style="5" customWidth="1"/>
    <col min="6403" max="6403" width="8.7109375" style="5" customWidth="1"/>
    <col min="6404" max="6404" width="9.5703125" style="5" customWidth="1"/>
    <col min="6405" max="6406" width="8.7109375" style="5" customWidth="1"/>
    <col min="6407" max="6407" width="8.28515625" style="5" customWidth="1"/>
    <col min="6408" max="6411" width="8.7109375" style="5" customWidth="1"/>
    <col min="6412" max="6412" width="7.5703125" style="5" customWidth="1"/>
    <col min="6413" max="6656" width="9.140625" style="5"/>
    <col min="6657" max="6657" width="10.85546875" style="5" customWidth="1"/>
    <col min="6658" max="6658" width="28" style="5" customWidth="1"/>
    <col min="6659" max="6659" width="8.7109375" style="5" customWidth="1"/>
    <col min="6660" max="6660" width="9.5703125" style="5" customWidth="1"/>
    <col min="6661" max="6662" width="8.7109375" style="5" customWidth="1"/>
    <col min="6663" max="6663" width="8.28515625" style="5" customWidth="1"/>
    <col min="6664" max="6667" width="8.7109375" style="5" customWidth="1"/>
    <col min="6668" max="6668" width="7.5703125" style="5" customWidth="1"/>
    <col min="6669" max="6912" width="9.140625" style="5"/>
    <col min="6913" max="6913" width="10.85546875" style="5" customWidth="1"/>
    <col min="6914" max="6914" width="28" style="5" customWidth="1"/>
    <col min="6915" max="6915" width="8.7109375" style="5" customWidth="1"/>
    <col min="6916" max="6916" width="9.5703125" style="5" customWidth="1"/>
    <col min="6917" max="6918" width="8.7109375" style="5" customWidth="1"/>
    <col min="6919" max="6919" width="8.28515625" style="5" customWidth="1"/>
    <col min="6920" max="6923" width="8.7109375" style="5" customWidth="1"/>
    <col min="6924" max="6924" width="7.5703125" style="5" customWidth="1"/>
    <col min="6925" max="7168" width="9.140625" style="5"/>
    <col min="7169" max="7169" width="10.85546875" style="5" customWidth="1"/>
    <col min="7170" max="7170" width="28" style="5" customWidth="1"/>
    <col min="7171" max="7171" width="8.7109375" style="5" customWidth="1"/>
    <col min="7172" max="7172" width="9.5703125" style="5" customWidth="1"/>
    <col min="7173" max="7174" width="8.7109375" style="5" customWidth="1"/>
    <col min="7175" max="7175" width="8.28515625" style="5" customWidth="1"/>
    <col min="7176" max="7179" width="8.7109375" style="5" customWidth="1"/>
    <col min="7180" max="7180" width="7.5703125" style="5" customWidth="1"/>
    <col min="7181" max="7424" width="9.140625" style="5"/>
    <col min="7425" max="7425" width="10.85546875" style="5" customWidth="1"/>
    <col min="7426" max="7426" width="28" style="5" customWidth="1"/>
    <col min="7427" max="7427" width="8.7109375" style="5" customWidth="1"/>
    <col min="7428" max="7428" width="9.5703125" style="5" customWidth="1"/>
    <col min="7429" max="7430" width="8.7109375" style="5" customWidth="1"/>
    <col min="7431" max="7431" width="8.28515625" style="5" customWidth="1"/>
    <col min="7432" max="7435" width="8.7109375" style="5" customWidth="1"/>
    <col min="7436" max="7436" width="7.5703125" style="5" customWidth="1"/>
    <col min="7437" max="7680" width="9.140625" style="5"/>
    <col min="7681" max="7681" width="10.85546875" style="5" customWidth="1"/>
    <col min="7682" max="7682" width="28" style="5" customWidth="1"/>
    <col min="7683" max="7683" width="8.7109375" style="5" customWidth="1"/>
    <col min="7684" max="7684" width="9.5703125" style="5" customWidth="1"/>
    <col min="7685" max="7686" width="8.7109375" style="5" customWidth="1"/>
    <col min="7687" max="7687" width="8.28515625" style="5" customWidth="1"/>
    <col min="7688" max="7691" width="8.7109375" style="5" customWidth="1"/>
    <col min="7692" max="7692" width="7.5703125" style="5" customWidth="1"/>
    <col min="7693" max="7936" width="9.140625" style="5"/>
    <col min="7937" max="7937" width="10.85546875" style="5" customWidth="1"/>
    <col min="7938" max="7938" width="28" style="5" customWidth="1"/>
    <col min="7939" max="7939" width="8.7109375" style="5" customWidth="1"/>
    <col min="7940" max="7940" width="9.5703125" style="5" customWidth="1"/>
    <col min="7941" max="7942" width="8.7109375" style="5" customWidth="1"/>
    <col min="7943" max="7943" width="8.28515625" style="5" customWidth="1"/>
    <col min="7944" max="7947" width="8.7109375" style="5" customWidth="1"/>
    <col min="7948" max="7948" width="7.5703125" style="5" customWidth="1"/>
    <col min="7949" max="8192" width="9.140625" style="5"/>
    <col min="8193" max="8193" width="10.85546875" style="5" customWidth="1"/>
    <col min="8194" max="8194" width="28" style="5" customWidth="1"/>
    <col min="8195" max="8195" width="8.7109375" style="5" customWidth="1"/>
    <col min="8196" max="8196" width="9.5703125" style="5" customWidth="1"/>
    <col min="8197" max="8198" width="8.7109375" style="5" customWidth="1"/>
    <col min="8199" max="8199" width="8.28515625" style="5" customWidth="1"/>
    <col min="8200" max="8203" width="8.7109375" style="5" customWidth="1"/>
    <col min="8204" max="8204" width="7.5703125" style="5" customWidth="1"/>
    <col min="8205" max="8448" width="9.140625" style="5"/>
    <col min="8449" max="8449" width="10.85546875" style="5" customWidth="1"/>
    <col min="8450" max="8450" width="28" style="5" customWidth="1"/>
    <col min="8451" max="8451" width="8.7109375" style="5" customWidth="1"/>
    <col min="8452" max="8452" width="9.5703125" style="5" customWidth="1"/>
    <col min="8453" max="8454" width="8.7109375" style="5" customWidth="1"/>
    <col min="8455" max="8455" width="8.28515625" style="5" customWidth="1"/>
    <col min="8456" max="8459" width="8.7109375" style="5" customWidth="1"/>
    <col min="8460" max="8460" width="7.5703125" style="5" customWidth="1"/>
    <col min="8461" max="8704" width="9.140625" style="5"/>
    <col min="8705" max="8705" width="10.85546875" style="5" customWidth="1"/>
    <col min="8706" max="8706" width="28" style="5" customWidth="1"/>
    <col min="8707" max="8707" width="8.7109375" style="5" customWidth="1"/>
    <col min="8708" max="8708" width="9.5703125" style="5" customWidth="1"/>
    <col min="8709" max="8710" width="8.7109375" style="5" customWidth="1"/>
    <col min="8711" max="8711" width="8.28515625" style="5" customWidth="1"/>
    <col min="8712" max="8715" width="8.7109375" style="5" customWidth="1"/>
    <col min="8716" max="8716" width="7.5703125" style="5" customWidth="1"/>
    <col min="8717" max="8960" width="9.140625" style="5"/>
    <col min="8961" max="8961" width="10.85546875" style="5" customWidth="1"/>
    <col min="8962" max="8962" width="28" style="5" customWidth="1"/>
    <col min="8963" max="8963" width="8.7109375" style="5" customWidth="1"/>
    <col min="8964" max="8964" width="9.5703125" style="5" customWidth="1"/>
    <col min="8965" max="8966" width="8.7109375" style="5" customWidth="1"/>
    <col min="8967" max="8967" width="8.28515625" style="5" customWidth="1"/>
    <col min="8968" max="8971" width="8.7109375" style="5" customWidth="1"/>
    <col min="8972" max="8972" width="7.5703125" style="5" customWidth="1"/>
    <col min="8973" max="9216" width="9.140625" style="5"/>
    <col min="9217" max="9217" width="10.85546875" style="5" customWidth="1"/>
    <col min="9218" max="9218" width="28" style="5" customWidth="1"/>
    <col min="9219" max="9219" width="8.7109375" style="5" customWidth="1"/>
    <col min="9220" max="9220" width="9.5703125" style="5" customWidth="1"/>
    <col min="9221" max="9222" width="8.7109375" style="5" customWidth="1"/>
    <col min="9223" max="9223" width="8.28515625" style="5" customWidth="1"/>
    <col min="9224" max="9227" width="8.7109375" style="5" customWidth="1"/>
    <col min="9228" max="9228" width="7.5703125" style="5" customWidth="1"/>
    <col min="9229" max="9472" width="9.140625" style="5"/>
    <col min="9473" max="9473" width="10.85546875" style="5" customWidth="1"/>
    <col min="9474" max="9474" width="28" style="5" customWidth="1"/>
    <col min="9475" max="9475" width="8.7109375" style="5" customWidth="1"/>
    <col min="9476" max="9476" width="9.5703125" style="5" customWidth="1"/>
    <col min="9477" max="9478" width="8.7109375" style="5" customWidth="1"/>
    <col min="9479" max="9479" width="8.28515625" style="5" customWidth="1"/>
    <col min="9480" max="9483" width="8.7109375" style="5" customWidth="1"/>
    <col min="9484" max="9484" width="7.5703125" style="5" customWidth="1"/>
    <col min="9485" max="9728" width="9.140625" style="5"/>
    <col min="9729" max="9729" width="10.85546875" style="5" customWidth="1"/>
    <col min="9730" max="9730" width="28" style="5" customWidth="1"/>
    <col min="9731" max="9731" width="8.7109375" style="5" customWidth="1"/>
    <col min="9732" max="9732" width="9.5703125" style="5" customWidth="1"/>
    <col min="9733" max="9734" width="8.7109375" style="5" customWidth="1"/>
    <col min="9735" max="9735" width="8.28515625" style="5" customWidth="1"/>
    <col min="9736" max="9739" width="8.7109375" style="5" customWidth="1"/>
    <col min="9740" max="9740" width="7.5703125" style="5" customWidth="1"/>
    <col min="9741" max="9984" width="9.140625" style="5"/>
    <col min="9985" max="9985" width="10.85546875" style="5" customWidth="1"/>
    <col min="9986" max="9986" width="28" style="5" customWidth="1"/>
    <col min="9987" max="9987" width="8.7109375" style="5" customWidth="1"/>
    <col min="9988" max="9988" width="9.5703125" style="5" customWidth="1"/>
    <col min="9989" max="9990" width="8.7109375" style="5" customWidth="1"/>
    <col min="9991" max="9991" width="8.28515625" style="5" customWidth="1"/>
    <col min="9992" max="9995" width="8.7109375" style="5" customWidth="1"/>
    <col min="9996" max="9996" width="7.5703125" style="5" customWidth="1"/>
    <col min="9997" max="10240" width="9.140625" style="5"/>
    <col min="10241" max="10241" width="10.85546875" style="5" customWidth="1"/>
    <col min="10242" max="10242" width="28" style="5" customWidth="1"/>
    <col min="10243" max="10243" width="8.7109375" style="5" customWidth="1"/>
    <col min="10244" max="10244" width="9.5703125" style="5" customWidth="1"/>
    <col min="10245" max="10246" width="8.7109375" style="5" customWidth="1"/>
    <col min="10247" max="10247" width="8.28515625" style="5" customWidth="1"/>
    <col min="10248" max="10251" width="8.7109375" style="5" customWidth="1"/>
    <col min="10252" max="10252" width="7.5703125" style="5" customWidth="1"/>
    <col min="10253" max="10496" width="9.140625" style="5"/>
    <col min="10497" max="10497" width="10.85546875" style="5" customWidth="1"/>
    <col min="10498" max="10498" width="28" style="5" customWidth="1"/>
    <col min="10499" max="10499" width="8.7109375" style="5" customWidth="1"/>
    <col min="10500" max="10500" width="9.5703125" style="5" customWidth="1"/>
    <col min="10501" max="10502" width="8.7109375" style="5" customWidth="1"/>
    <col min="10503" max="10503" width="8.28515625" style="5" customWidth="1"/>
    <col min="10504" max="10507" width="8.7109375" style="5" customWidth="1"/>
    <col min="10508" max="10508" width="7.5703125" style="5" customWidth="1"/>
    <col min="10509" max="10752" width="9.140625" style="5"/>
    <col min="10753" max="10753" width="10.85546875" style="5" customWidth="1"/>
    <col min="10754" max="10754" width="28" style="5" customWidth="1"/>
    <col min="10755" max="10755" width="8.7109375" style="5" customWidth="1"/>
    <col min="10756" max="10756" width="9.5703125" style="5" customWidth="1"/>
    <col min="10757" max="10758" width="8.7109375" style="5" customWidth="1"/>
    <col min="10759" max="10759" width="8.28515625" style="5" customWidth="1"/>
    <col min="10760" max="10763" width="8.7109375" style="5" customWidth="1"/>
    <col min="10764" max="10764" width="7.5703125" style="5" customWidth="1"/>
    <col min="10765" max="11008" width="9.140625" style="5"/>
    <col min="11009" max="11009" width="10.85546875" style="5" customWidth="1"/>
    <col min="11010" max="11010" width="28" style="5" customWidth="1"/>
    <col min="11011" max="11011" width="8.7109375" style="5" customWidth="1"/>
    <col min="11012" max="11012" width="9.5703125" style="5" customWidth="1"/>
    <col min="11013" max="11014" width="8.7109375" style="5" customWidth="1"/>
    <col min="11015" max="11015" width="8.28515625" style="5" customWidth="1"/>
    <col min="11016" max="11019" width="8.7109375" style="5" customWidth="1"/>
    <col min="11020" max="11020" width="7.5703125" style="5" customWidth="1"/>
    <col min="11021" max="11264" width="9.140625" style="5"/>
    <col min="11265" max="11265" width="10.85546875" style="5" customWidth="1"/>
    <col min="11266" max="11266" width="28" style="5" customWidth="1"/>
    <col min="11267" max="11267" width="8.7109375" style="5" customWidth="1"/>
    <col min="11268" max="11268" width="9.5703125" style="5" customWidth="1"/>
    <col min="11269" max="11270" width="8.7109375" style="5" customWidth="1"/>
    <col min="11271" max="11271" width="8.28515625" style="5" customWidth="1"/>
    <col min="11272" max="11275" width="8.7109375" style="5" customWidth="1"/>
    <col min="11276" max="11276" width="7.5703125" style="5" customWidth="1"/>
    <col min="11277" max="11520" width="9.140625" style="5"/>
    <col min="11521" max="11521" width="10.85546875" style="5" customWidth="1"/>
    <col min="11522" max="11522" width="28" style="5" customWidth="1"/>
    <col min="11523" max="11523" width="8.7109375" style="5" customWidth="1"/>
    <col min="11524" max="11524" width="9.5703125" style="5" customWidth="1"/>
    <col min="11525" max="11526" width="8.7109375" style="5" customWidth="1"/>
    <col min="11527" max="11527" width="8.28515625" style="5" customWidth="1"/>
    <col min="11528" max="11531" width="8.7109375" style="5" customWidth="1"/>
    <col min="11532" max="11532" width="7.5703125" style="5" customWidth="1"/>
    <col min="11533" max="11776" width="9.140625" style="5"/>
    <col min="11777" max="11777" width="10.85546875" style="5" customWidth="1"/>
    <col min="11778" max="11778" width="28" style="5" customWidth="1"/>
    <col min="11779" max="11779" width="8.7109375" style="5" customWidth="1"/>
    <col min="11780" max="11780" width="9.5703125" style="5" customWidth="1"/>
    <col min="11781" max="11782" width="8.7109375" style="5" customWidth="1"/>
    <col min="11783" max="11783" width="8.28515625" style="5" customWidth="1"/>
    <col min="11784" max="11787" width="8.7109375" style="5" customWidth="1"/>
    <col min="11788" max="11788" width="7.5703125" style="5" customWidth="1"/>
    <col min="11789" max="12032" width="9.140625" style="5"/>
    <col min="12033" max="12033" width="10.85546875" style="5" customWidth="1"/>
    <col min="12034" max="12034" width="28" style="5" customWidth="1"/>
    <col min="12035" max="12035" width="8.7109375" style="5" customWidth="1"/>
    <col min="12036" max="12036" width="9.5703125" style="5" customWidth="1"/>
    <col min="12037" max="12038" width="8.7109375" style="5" customWidth="1"/>
    <col min="12039" max="12039" width="8.28515625" style="5" customWidth="1"/>
    <col min="12040" max="12043" width="8.7109375" style="5" customWidth="1"/>
    <col min="12044" max="12044" width="7.5703125" style="5" customWidth="1"/>
    <col min="12045" max="12288" width="9.140625" style="5"/>
    <col min="12289" max="12289" width="10.85546875" style="5" customWidth="1"/>
    <col min="12290" max="12290" width="28" style="5" customWidth="1"/>
    <col min="12291" max="12291" width="8.7109375" style="5" customWidth="1"/>
    <col min="12292" max="12292" width="9.5703125" style="5" customWidth="1"/>
    <col min="12293" max="12294" width="8.7109375" style="5" customWidth="1"/>
    <col min="12295" max="12295" width="8.28515625" style="5" customWidth="1"/>
    <col min="12296" max="12299" width="8.7109375" style="5" customWidth="1"/>
    <col min="12300" max="12300" width="7.5703125" style="5" customWidth="1"/>
    <col min="12301" max="12544" width="9.140625" style="5"/>
    <col min="12545" max="12545" width="10.85546875" style="5" customWidth="1"/>
    <col min="12546" max="12546" width="28" style="5" customWidth="1"/>
    <col min="12547" max="12547" width="8.7109375" style="5" customWidth="1"/>
    <col min="12548" max="12548" width="9.5703125" style="5" customWidth="1"/>
    <col min="12549" max="12550" width="8.7109375" style="5" customWidth="1"/>
    <col min="12551" max="12551" width="8.28515625" style="5" customWidth="1"/>
    <col min="12552" max="12555" width="8.7109375" style="5" customWidth="1"/>
    <col min="12556" max="12556" width="7.5703125" style="5" customWidth="1"/>
    <col min="12557" max="12800" width="9.140625" style="5"/>
    <col min="12801" max="12801" width="10.85546875" style="5" customWidth="1"/>
    <col min="12802" max="12802" width="28" style="5" customWidth="1"/>
    <col min="12803" max="12803" width="8.7109375" style="5" customWidth="1"/>
    <col min="12804" max="12804" width="9.5703125" style="5" customWidth="1"/>
    <col min="12805" max="12806" width="8.7109375" style="5" customWidth="1"/>
    <col min="12807" max="12807" width="8.28515625" style="5" customWidth="1"/>
    <col min="12808" max="12811" width="8.7109375" style="5" customWidth="1"/>
    <col min="12812" max="12812" width="7.5703125" style="5" customWidth="1"/>
    <col min="12813" max="13056" width="9.140625" style="5"/>
    <col min="13057" max="13057" width="10.85546875" style="5" customWidth="1"/>
    <col min="13058" max="13058" width="28" style="5" customWidth="1"/>
    <col min="13059" max="13059" width="8.7109375" style="5" customWidth="1"/>
    <col min="13060" max="13060" width="9.5703125" style="5" customWidth="1"/>
    <col min="13061" max="13062" width="8.7109375" style="5" customWidth="1"/>
    <col min="13063" max="13063" width="8.28515625" style="5" customWidth="1"/>
    <col min="13064" max="13067" width="8.7109375" style="5" customWidth="1"/>
    <col min="13068" max="13068" width="7.5703125" style="5" customWidth="1"/>
    <col min="13069" max="13312" width="9.140625" style="5"/>
    <col min="13313" max="13313" width="10.85546875" style="5" customWidth="1"/>
    <col min="13314" max="13314" width="28" style="5" customWidth="1"/>
    <col min="13315" max="13315" width="8.7109375" style="5" customWidth="1"/>
    <col min="13316" max="13316" width="9.5703125" style="5" customWidth="1"/>
    <col min="13317" max="13318" width="8.7109375" style="5" customWidth="1"/>
    <col min="13319" max="13319" width="8.28515625" style="5" customWidth="1"/>
    <col min="13320" max="13323" width="8.7109375" style="5" customWidth="1"/>
    <col min="13324" max="13324" width="7.5703125" style="5" customWidth="1"/>
    <col min="13325" max="13568" width="9.140625" style="5"/>
    <col min="13569" max="13569" width="10.85546875" style="5" customWidth="1"/>
    <col min="13570" max="13570" width="28" style="5" customWidth="1"/>
    <col min="13571" max="13571" width="8.7109375" style="5" customWidth="1"/>
    <col min="13572" max="13572" width="9.5703125" style="5" customWidth="1"/>
    <col min="13573" max="13574" width="8.7109375" style="5" customWidth="1"/>
    <col min="13575" max="13575" width="8.28515625" style="5" customWidth="1"/>
    <col min="13576" max="13579" width="8.7109375" style="5" customWidth="1"/>
    <col min="13580" max="13580" width="7.5703125" style="5" customWidth="1"/>
    <col min="13581" max="13824" width="9.140625" style="5"/>
    <col min="13825" max="13825" width="10.85546875" style="5" customWidth="1"/>
    <col min="13826" max="13826" width="28" style="5" customWidth="1"/>
    <col min="13827" max="13827" width="8.7109375" style="5" customWidth="1"/>
    <col min="13828" max="13828" width="9.5703125" style="5" customWidth="1"/>
    <col min="13829" max="13830" width="8.7109375" style="5" customWidth="1"/>
    <col min="13831" max="13831" width="8.28515625" style="5" customWidth="1"/>
    <col min="13832" max="13835" width="8.7109375" style="5" customWidth="1"/>
    <col min="13836" max="13836" width="7.5703125" style="5" customWidth="1"/>
    <col min="13837" max="14080" width="9.140625" style="5"/>
    <col min="14081" max="14081" width="10.85546875" style="5" customWidth="1"/>
    <col min="14082" max="14082" width="28" style="5" customWidth="1"/>
    <col min="14083" max="14083" width="8.7109375" style="5" customWidth="1"/>
    <col min="14084" max="14084" width="9.5703125" style="5" customWidth="1"/>
    <col min="14085" max="14086" width="8.7109375" style="5" customWidth="1"/>
    <col min="14087" max="14087" width="8.28515625" style="5" customWidth="1"/>
    <col min="14088" max="14091" width="8.7109375" style="5" customWidth="1"/>
    <col min="14092" max="14092" width="7.5703125" style="5" customWidth="1"/>
    <col min="14093" max="14336" width="9.140625" style="5"/>
    <col min="14337" max="14337" width="10.85546875" style="5" customWidth="1"/>
    <col min="14338" max="14338" width="28" style="5" customWidth="1"/>
    <col min="14339" max="14339" width="8.7109375" style="5" customWidth="1"/>
    <col min="14340" max="14340" width="9.5703125" style="5" customWidth="1"/>
    <col min="14341" max="14342" width="8.7109375" style="5" customWidth="1"/>
    <col min="14343" max="14343" width="8.28515625" style="5" customWidth="1"/>
    <col min="14344" max="14347" width="8.7109375" style="5" customWidth="1"/>
    <col min="14348" max="14348" width="7.5703125" style="5" customWidth="1"/>
    <col min="14349" max="14592" width="9.140625" style="5"/>
    <col min="14593" max="14593" width="10.85546875" style="5" customWidth="1"/>
    <col min="14594" max="14594" width="28" style="5" customWidth="1"/>
    <col min="14595" max="14595" width="8.7109375" style="5" customWidth="1"/>
    <col min="14596" max="14596" width="9.5703125" style="5" customWidth="1"/>
    <col min="14597" max="14598" width="8.7109375" style="5" customWidth="1"/>
    <col min="14599" max="14599" width="8.28515625" style="5" customWidth="1"/>
    <col min="14600" max="14603" width="8.7109375" style="5" customWidth="1"/>
    <col min="14604" max="14604" width="7.5703125" style="5" customWidth="1"/>
    <col min="14605" max="14848" width="9.140625" style="5"/>
    <col min="14849" max="14849" width="10.85546875" style="5" customWidth="1"/>
    <col min="14850" max="14850" width="28" style="5" customWidth="1"/>
    <col min="14851" max="14851" width="8.7109375" style="5" customWidth="1"/>
    <col min="14852" max="14852" width="9.5703125" style="5" customWidth="1"/>
    <col min="14853" max="14854" width="8.7109375" style="5" customWidth="1"/>
    <col min="14855" max="14855" width="8.28515625" style="5" customWidth="1"/>
    <col min="14856" max="14859" width="8.7109375" style="5" customWidth="1"/>
    <col min="14860" max="14860" width="7.5703125" style="5" customWidth="1"/>
    <col min="14861" max="15104" width="9.140625" style="5"/>
    <col min="15105" max="15105" width="10.85546875" style="5" customWidth="1"/>
    <col min="15106" max="15106" width="28" style="5" customWidth="1"/>
    <col min="15107" max="15107" width="8.7109375" style="5" customWidth="1"/>
    <col min="15108" max="15108" width="9.5703125" style="5" customWidth="1"/>
    <col min="15109" max="15110" width="8.7109375" style="5" customWidth="1"/>
    <col min="15111" max="15111" width="8.28515625" style="5" customWidth="1"/>
    <col min="15112" max="15115" width="8.7109375" style="5" customWidth="1"/>
    <col min="15116" max="15116" width="7.5703125" style="5" customWidth="1"/>
    <col min="15117" max="15360" width="9.140625" style="5"/>
    <col min="15361" max="15361" width="10.85546875" style="5" customWidth="1"/>
    <col min="15362" max="15362" width="28" style="5" customWidth="1"/>
    <col min="15363" max="15363" width="8.7109375" style="5" customWidth="1"/>
    <col min="15364" max="15364" width="9.5703125" style="5" customWidth="1"/>
    <col min="15365" max="15366" width="8.7109375" style="5" customWidth="1"/>
    <col min="15367" max="15367" width="8.28515625" style="5" customWidth="1"/>
    <col min="15368" max="15371" width="8.7109375" style="5" customWidth="1"/>
    <col min="15372" max="15372" width="7.5703125" style="5" customWidth="1"/>
    <col min="15373" max="15616" width="9.140625" style="5"/>
    <col min="15617" max="15617" width="10.85546875" style="5" customWidth="1"/>
    <col min="15618" max="15618" width="28" style="5" customWidth="1"/>
    <col min="15619" max="15619" width="8.7109375" style="5" customWidth="1"/>
    <col min="15620" max="15620" width="9.5703125" style="5" customWidth="1"/>
    <col min="15621" max="15622" width="8.7109375" style="5" customWidth="1"/>
    <col min="15623" max="15623" width="8.28515625" style="5" customWidth="1"/>
    <col min="15624" max="15627" width="8.7109375" style="5" customWidth="1"/>
    <col min="15628" max="15628" width="7.5703125" style="5" customWidth="1"/>
    <col min="15629" max="15872" width="9.140625" style="5"/>
    <col min="15873" max="15873" width="10.85546875" style="5" customWidth="1"/>
    <col min="15874" max="15874" width="28" style="5" customWidth="1"/>
    <col min="15875" max="15875" width="8.7109375" style="5" customWidth="1"/>
    <col min="15876" max="15876" width="9.5703125" style="5" customWidth="1"/>
    <col min="15877" max="15878" width="8.7109375" style="5" customWidth="1"/>
    <col min="15879" max="15879" width="8.28515625" style="5" customWidth="1"/>
    <col min="15880" max="15883" width="8.7109375" style="5" customWidth="1"/>
    <col min="15884" max="15884" width="7.5703125" style="5" customWidth="1"/>
    <col min="15885" max="16128" width="9.140625" style="5"/>
    <col min="16129" max="16129" width="10.85546875" style="5" customWidth="1"/>
    <col min="16130" max="16130" width="28" style="5" customWidth="1"/>
    <col min="16131" max="16131" width="8.7109375" style="5" customWidth="1"/>
    <col min="16132" max="16132" width="9.5703125" style="5" customWidth="1"/>
    <col min="16133" max="16134" width="8.7109375" style="5" customWidth="1"/>
    <col min="16135" max="16135" width="8.28515625" style="5" customWidth="1"/>
    <col min="16136" max="16139" width="8.7109375" style="5" customWidth="1"/>
    <col min="16140" max="16140" width="7.5703125" style="5" customWidth="1"/>
    <col min="16141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398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399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368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400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401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402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403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211341</v>
      </c>
      <c r="D21" s="40">
        <f>SUM(D22,D25,D26,D42)</f>
        <v>115801</v>
      </c>
      <c r="E21" s="40">
        <f>SUM(E22,E25)</f>
        <v>60151</v>
      </c>
      <c r="F21" s="40">
        <f>SUM(F22,F27)</f>
        <v>31641</v>
      </c>
      <c r="G21" s="41">
        <f>SUM(G22,G44)</f>
        <v>3748</v>
      </c>
      <c r="H21" s="39">
        <f t="shared" ref="H21:H46" si="1">SUM(I21:L21)</f>
        <v>212726</v>
      </c>
      <c r="I21" s="40">
        <f>SUM(I22,I25,I26,I42)</f>
        <v>111984</v>
      </c>
      <c r="J21" s="40">
        <f>SUM(J22,J25)</f>
        <v>65353</v>
      </c>
      <c r="K21" s="40">
        <f>SUM(K22,K27)</f>
        <v>31641</v>
      </c>
      <c r="L21" s="42">
        <f>SUM(L22,L44)</f>
        <v>3748</v>
      </c>
    </row>
    <row r="22" spans="1:14" ht="21.75" customHeight="1" thickTop="1" x14ac:dyDescent="0.25">
      <c r="A22" s="43"/>
      <c r="B22" s="44" t="s">
        <v>27</v>
      </c>
      <c r="C22" s="45">
        <f t="shared" si="0"/>
        <v>4409</v>
      </c>
      <c r="D22" s="46">
        <f>SUM(D23:D24)</f>
        <v>0</v>
      </c>
      <c r="E22" s="46">
        <f>SUM(E23:E24)</f>
        <v>0</v>
      </c>
      <c r="F22" s="46">
        <f>SUM(F23:F24)</f>
        <v>2661</v>
      </c>
      <c r="G22" s="47">
        <f>SUM(G23:G24)</f>
        <v>1748</v>
      </c>
      <c r="H22" s="45">
        <f t="shared" si="1"/>
        <v>4409</v>
      </c>
      <c r="I22" s="46">
        <f>SUM(I23:I24)</f>
        <v>0</v>
      </c>
      <c r="J22" s="46">
        <f>SUM(J23:J24)</f>
        <v>0</v>
      </c>
      <c r="K22" s="46">
        <f>SUM(K23:K24)</f>
        <v>2661</v>
      </c>
      <c r="L22" s="48">
        <f>SUM(L23:L24)</f>
        <v>1748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4409</v>
      </c>
      <c r="D24" s="58"/>
      <c r="E24" s="58"/>
      <c r="F24" s="58">
        <v>2661</v>
      </c>
      <c r="G24" s="59">
        <v>1748</v>
      </c>
      <c r="H24" s="57">
        <f t="shared" si="1"/>
        <v>4409</v>
      </c>
      <c r="I24" s="58"/>
      <c r="J24" s="58"/>
      <c r="K24" s="58">
        <v>2661</v>
      </c>
      <c r="L24" s="60">
        <v>1748</v>
      </c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175952</v>
      </c>
      <c r="D25" s="63">
        <v>115801</v>
      </c>
      <c r="E25" s="63">
        <v>60151</v>
      </c>
      <c r="F25" s="64" t="s">
        <v>31</v>
      </c>
      <c r="G25" s="65" t="s">
        <v>31</v>
      </c>
      <c r="H25" s="62">
        <f t="shared" si="1"/>
        <v>177337</v>
      </c>
      <c r="I25" s="63">
        <v>111984</v>
      </c>
      <c r="J25" s="63">
        <v>65353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28980</v>
      </c>
      <c r="D27" s="70" t="s">
        <v>31</v>
      </c>
      <c r="E27" s="70" t="s">
        <v>31</v>
      </c>
      <c r="F27" s="74">
        <f>SUM(F28,F32,F34,F37)</f>
        <v>28980</v>
      </c>
      <c r="G27" s="71" t="s">
        <v>31</v>
      </c>
      <c r="H27" s="68">
        <f t="shared" si="1"/>
        <v>28980</v>
      </c>
      <c r="I27" s="70" t="s">
        <v>31</v>
      </c>
      <c r="J27" s="70" t="s">
        <v>31</v>
      </c>
      <c r="K27" s="74">
        <f>SUM(K28,K32,K34,K37)</f>
        <v>28980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9500</v>
      </c>
      <c r="D28" s="70" t="s">
        <v>31</v>
      </c>
      <c r="E28" s="70" t="s">
        <v>31</v>
      </c>
      <c r="F28" s="74">
        <f>SUM(F29:F31)</f>
        <v>9500</v>
      </c>
      <c r="G28" s="71" t="s">
        <v>31</v>
      </c>
      <c r="H28" s="68">
        <f t="shared" si="1"/>
        <v>9500</v>
      </c>
      <c r="I28" s="70" t="s">
        <v>31</v>
      </c>
      <c r="J28" s="70" t="s">
        <v>31</v>
      </c>
      <c r="K28" s="74">
        <f>SUM(K29:K31)</f>
        <v>9500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9500</v>
      </c>
      <c r="D29" s="78" t="s">
        <v>31</v>
      </c>
      <c r="E29" s="78" t="s">
        <v>31</v>
      </c>
      <c r="F29" s="79">
        <v>9500</v>
      </c>
      <c r="G29" s="80" t="s">
        <v>31</v>
      </c>
      <c r="H29" s="77">
        <f t="shared" si="1"/>
        <v>9500</v>
      </c>
      <c r="I29" s="78" t="s">
        <v>31</v>
      </c>
      <c r="J29" s="78" t="s">
        <v>31</v>
      </c>
      <c r="K29" s="79">
        <v>9500</v>
      </c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180</v>
      </c>
      <c r="D34" s="70" t="s">
        <v>31</v>
      </c>
      <c r="E34" s="70" t="s">
        <v>31</v>
      </c>
      <c r="F34" s="74">
        <f>SUM(F35:F36)</f>
        <v>180</v>
      </c>
      <c r="G34" s="71" t="s">
        <v>31</v>
      </c>
      <c r="H34" s="68">
        <f t="shared" si="1"/>
        <v>180</v>
      </c>
      <c r="I34" s="70" t="s">
        <v>31</v>
      </c>
      <c r="J34" s="70" t="s">
        <v>31</v>
      </c>
      <c r="K34" s="74">
        <f>SUM(K35:K36)</f>
        <v>180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180</v>
      </c>
      <c r="D35" s="78" t="s">
        <v>31</v>
      </c>
      <c r="E35" s="78" t="s">
        <v>31</v>
      </c>
      <c r="F35" s="79">
        <v>180</v>
      </c>
      <c r="G35" s="80" t="s">
        <v>31</v>
      </c>
      <c r="H35" s="77">
        <f t="shared" si="1"/>
        <v>180</v>
      </c>
      <c r="I35" s="78" t="s">
        <v>31</v>
      </c>
      <c r="J35" s="78" t="s">
        <v>31</v>
      </c>
      <c r="K35" s="79">
        <v>180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19300</v>
      </c>
      <c r="D37" s="70" t="s">
        <v>31</v>
      </c>
      <c r="E37" s="70" t="s">
        <v>31</v>
      </c>
      <c r="F37" s="74">
        <f>SUM(F38:F41)</f>
        <v>19300</v>
      </c>
      <c r="G37" s="71" t="s">
        <v>31</v>
      </c>
      <c r="H37" s="68">
        <f t="shared" si="1"/>
        <v>19300</v>
      </c>
      <c r="I37" s="70" t="s">
        <v>31</v>
      </c>
      <c r="J37" s="70" t="s">
        <v>31</v>
      </c>
      <c r="K37" s="74">
        <f>SUM(K38:K41)</f>
        <v>19300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19300</v>
      </c>
      <c r="D41" s="84" t="s">
        <v>31</v>
      </c>
      <c r="E41" s="84" t="s">
        <v>31</v>
      </c>
      <c r="F41" s="85">
        <v>19300</v>
      </c>
      <c r="G41" s="86" t="s">
        <v>31</v>
      </c>
      <c r="H41" s="83">
        <f t="shared" si="1"/>
        <v>19300</v>
      </c>
      <c r="I41" s="84" t="s">
        <v>31</v>
      </c>
      <c r="J41" s="84" t="s">
        <v>31</v>
      </c>
      <c r="K41" s="85">
        <v>19300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2000</v>
      </c>
      <c r="D44" s="105" t="s">
        <v>31</v>
      </c>
      <c r="E44" s="105" t="s">
        <v>31</v>
      </c>
      <c r="F44" s="105" t="s">
        <v>31</v>
      </c>
      <c r="G44" s="106">
        <f>SUM(G45:G46)</f>
        <v>2000</v>
      </c>
      <c r="H44" s="104">
        <f t="shared" si="1"/>
        <v>2000</v>
      </c>
      <c r="I44" s="105" t="s">
        <v>31</v>
      </c>
      <c r="J44" s="105" t="s">
        <v>31</v>
      </c>
      <c r="K44" s="105" t="s">
        <v>31</v>
      </c>
      <c r="L44" s="107">
        <f>SUM(L45:L46)</f>
        <v>2000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2000</v>
      </c>
      <c r="D46" s="111" t="s">
        <v>31</v>
      </c>
      <c r="E46" s="111" t="s">
        <v>31</v>
      </c>
      <c r="F46" s="111" t="s">
        <v>31</v>
      </c>
      <c r="G46" s="112">
        <v>2000</v>
      </c>
      <c r="H46" s="114">
        <f t="shared" si="1"/>
        <v>2000</v>
      </c>
      <c r="I46" s="111" t="s">
        <v>31</v>
      </c>
      <c r="J46" s="111" t="s">
        <v>31</v>
      </c>
      <c r="K46" s="111" t="s">
        <v>31</v>
      </c>
      <c r="L46" s="113">
        <v>2000</v>
      </c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211341</v>
      </c>
      <c r="D49" s="128">
        <f>SUM(D50,D295)</f>
        <v>115801</v>
      </c>
      <c r="E49" s="128">
        <f>SUM(E50,E295)</f>
        <v>60151</v>
      </c>
      <c r="F49" s="128">
        <f>SUM(F50,F295)</f>
        <v>31641</v>
      </c>
      <c r="G49" s="129">
        <f>SUM(G50,G295)</f>
        <v>3748</v>
      </c>
      <c r="H49" s="127">
        <f t="shared" ref="H49:H111" si="3">SUM(I49:L49)</f>
        <v>212726</v>
      </c>
      <c r="I49" s="128">
        <f>SUM(I50,I295)</f>
        <v>111984</v>
      </c>
      <c r="J49" s="128">
        <f>SUM(J50,J295)</f>
        <v>65353</v>
      </c>
      <c r="K49" s="128">
        <f>SUM(K50,K295)</f>
        <v>31641</v>
      </c>
      <c r="L49" s="130">
        <f>SUM(L50,L295)</f>
        <v>3748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210226</v>
      </c>
      <c r="D50" s="134">
        <f>SUM(D51,D191)</f>
        <v>115801</v>
      </c>
      <c r="E50" s="134">
        <f>SUM(E51,E191)</f>
        <v>60151</v>
      </c>
      <c r="F50" s="134">
        <f>SUM(F51,F191)</f>
        <v>31304</v>
      </c>
      <c r="G50" s="135">
        <f>SUM(G51,G191)</f>
        <v>2970</v>
      </c>
      <c r="H50" s="133">
        <f t="shared" si="3"/>
        <v>211815</v>
      </c>
      <c r="I50" s="134">
        <f>SUM(I51,I191)</f>
        <v>111984</v>
      </c>
      <c r="J50" s="134">
        <f>SUM(J51,J191)</f>
        <v>65353</v>
      </c>
      <c r="K50" s="134">
        <f>SUM(K51,K191)</f>
        <v>31508</v>
      </c>
      <c r="L50" s="136">
        <f>SUM(L51,L191)</f>
        <v>2970</v>
      </c>
    </row>
    <row r="51" spans="1:12" s="36" customFormat="1" ht="24" x14ac:dyDescent="0.25">
      <c r="A51" s="137"/>
      <c r="B51" s="30" t="s">
        <v>55</v>
      </c>
      <c r="C51" s="138">
        <f t="shared" si="2"/>
        <v>208886</v>
      </c>
      <c r="D51" s="139">
        <f>SUM(D52,D73,D170,D184)</f>
        <v>114861</v>
      </c>
      <c r="E51" s="139">
        <f>SUM(E52,E73,E170,E184)</f>
        <v>60151</v>
      </c>
      <c r="F51" s="139">
        <f>SUM(F52,F73,F170,F184)</f>
        <v>31304</v>
      </c>
      <c r="G51" s="140">
        <f>SUM(G52,G73,G170,G184)</f>
        <v>2570</v>
      </c>
      <c r="H51" s="138">
        <f t="shared" si="3"/>
        <v>210279</v>
      </c>
      <c r="I51" s="139">
        <f>SUM(I52,I73,I170,I184)</f>
        <v>110848</v>
      </c>
      <c r="J51" s="139">
        <f>SUM(J52,J73,J170,J184)</f>
        <v>65353</v>
      </c>
      <c r="K51" s="139">
        <f>SUM(K52,K73,K170,K184)</f>
        <v>31508</v>
      </c>
      <c r="L51" s="141">
        <f>SUM(L52,L73,L170,L184)</f>
        <v>2570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180353</v>
      </c>
      <c r="D52" s="144">
        <f>SUM(D53,D66)</f>
        <v>95318</v>
      </c>
      <c r="E52" s="144">
        <f>SUM(E53,E66)</f>
        <v>60151</v>
      </c>
      <c r="F52" s="144">
        <f>SUM(F53,F66)</f>
        <v>24884</v>
      </c>
      <c r="G52" s="145">
        <f>SUM(G53,G66)</f>
        <v>0</v>
      </c>
      <c r="H52" s="143">
        <f t="shared" si="3"/>
        <v>183179</v>
      </c>
      <c r="I52" s="144">
        <f>SUM(I53,I66)</f>
        <v>94648</v>
      </c>
      <c r="J52" s="144">
        <f>SUM(J53,J66)</f>
        <v>65353</v>
      </c>
      <c r="K52" s="144">
        <f>SUM(K53,K66)</f>
        <v>23178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139336</v>
      </c>
      <c r="D53" s="74">
        <f>SUM(D54,D57,D65)</f>
        <v>71409</v>
      </c>
      <c r="E53" s="74">
        <f>SUM(E54,E57,E65)</f>
        <v>47974</v>
      </c>
      <c r="F53" s="74">
        <f>SUM(F54,F57,F65)</f>
        <v>19953</v>
      </c>
      <c r="G53" s="148">
        <f>SUM(G54,G57,G65)</f>
        <v>0</v>
      </c>
      <c r="H53" s="68">
        <f t="shared" si="3"/>
        <v>141318</v>
      </c>
      <c r="I53" s="74">
        <f>SUM(I54,I57,I65)</f>
        <v>70739</v>
      </c>
      <c r="J53" s="74">
        <f>SUM(J54,J57,J65)</f>
        <v>52370</v>
      </c>
      <c r="K53" s="74">
        <f>SUM(K54,K57,K65)</f>
        <v>18209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134922</v>
      </c>
      <c r="D54" s="152">
        <f>SUM(D55:D56)</f>
        <v>69355</v>
      </c>
      <c r="E54" s="152">
        <f>SUM(E55:E56)</f>
        <v>47974</v>
      </c>
      <c r="F54" s="152">
        <f>SUM(F55:F56)</f>
        <v>17593</v>
      </c>
      <c r="G54" s="153">
        <f>SUM(G55:G56)</f>
        <v>0</v>
      </c>
      <c r="H54" s="151">
        <f t="shared" si="3"/>
        <v>139934</v>
      </c>
      <c r="I54" s="152">
        <f>SUM(I55:I56)</f>
        <v>69355</v>
      </c>
      <c r="J54" s="152">
        <f>SUM(J55:J56)</f>
        <v>52370</v>
      </c>
      <c r="K54" s="152">
        <f>SUM(K55:K56)</f>
        <v>18209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134922</v>
      </c>
      <c r="D56" s="85">
        <v>69355</v>
      </c>
      <c r="E56" s="85">
        <v>47974</v>
      </c>
      <c r="F56" s="85">
        <v>17593</v>
      </c>
      <c r="G56" s="157"/>
      <c r="H56" s="83">
        <f t="shared" si="3"/>
        <v>139934</v>
      </c>
      <c r="I56" s="85">
        <v>69355</v>
      </c>
      <c r="J56" s="85">
        <f>28202+24168</f>
        <v>52370</v>
      </c>
      <c r="K56" s="85">
        <v>18209</v>
      </c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4414</v>
      </c>
      <c r="D57" s="160">
        <f>SUM(D58:D64)</f>
        <v>2054</v>
      </c>
      <c r="E57" s="160">
        <f>SUM(E58:E64)</f>
        <v>0</v>
      </c>
      <c r="F57" s="160">
        <f>SUM(F58:F64)</f>
        <v>2360</v>
      </c>
      <c r="G57" s="161">
        <f>SUM(G58:G64)</f>
        <v>0</v>
      </c>
      <c r="H57" s="83">
        <f t="shared" si="3"/>
        <v>1384</v>
      </c>
      <c r="I57" s="160">
        <f>SUM(I58:I64)</f>
        <v>1384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670</v>
      </c>
      <c r="D61" s="85">
        <v>670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3733</v>
      </c>
      <c r="D62" s="85">
        <v>1373</v>
      </c>
      <c r="E62" s="85"/>
      <c r="F62" s="85">
        <v>2360</v>
      </c>
      <c r="G62" s="157"/>
      <c r="H62" s="83">
        <f t="shared" si="3"/>
        <v>1373</v>
      </c>
      <c r="I62" s="85">
        <v>1373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11</v>
      </c>
      <c r="D64" s="85">
        <v>11</v>
      </c>
      <c r="E64" s="85"/>
      <c r="F64" s="85"/>
      <c r="G64" s="157"/>
      <c r="H64" s="83">
        <f t="shared" si="3"/>
        <v>11</v>
      </c>
      <c r="I64" s="85">
        <v>11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41017</v>
      </c>
      <c r="D66" s="74">
        <f>SUM(D67:D68)</f>
        <v>23909</v>
      </c>
      <c r="E66" s="74">
        <f>SUM(E67:E68)</f>
        <v>12177</v>
      </c>
      <c r="F66" s="74">
        <f>SUM(F67:F68)</f>
        <v>4931</v>
      </c>
      <c r="G66" s="166">
        <f>SUM(G67:G68)</f>
        <v>0</v>
      </c>
      <c r="H66" s="68">
        <f t="shared" si="3"/>
        <v>41861</v>
      </c>
      <c r="I66" s="74">
        <f>SUM(I67:I68)</f>
        <v>23909</v>
      </c>
      <c r="J66" s="74">
        <f>SUM(J67:J68)</f>
        <v>12983</v>
      </c>
      <c r="K66" s="74">
        <f>SUM(K67:K68)</f>
        <v>4969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34096</v>
      </c>
      <c r="D67" s="79">
        <v>17588</v>
      </c>
      <c r="E67" s="79">
        <v>11677</v>
      </c>
      <c r="F67" s="79">
        <v>4831</v>
      </c>
      <c r="G67" s="155"/>
      <c r="H67" s="77">
        <f t="shared" si="3"/>
        <v>34771</v>
      </c>
      <c r="I67" s="79">
        <v>17588</v>
      </c>
      <c r="J67" s="79">
        <f>6842+5841</f>
        <v>12683</v>
      </c>
      <c r="K67" s="79">
        <v>4500</v>
      </c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6921</v>
      </c>
      <c r="D68" s="160">
        <f>SUM(D69:D72)</f>
        <v>6321</v>
      </c>
      <c r="E68" s="160">
        <f>SUM(E69:E72)</f>
        <v>500</v>
      </c>
      <c r="F68" s="160">
        <f>SUM(F69:F72)</f>
        <v>100</v>
      </c>
      <c r="G68" s="161">
        <f>SUM(G69:G72)</f>
        <v>0</v>
      </c>
      <c r="H68" s="83">
        <f t="shared" si="3"/>
        <v>7090</v>
      </c>
      <c r="I68" s="160">
        <f>SUM(I69:I72)</f>
        <v>6321</v>
      </c>
      <c r="J68" s="160">
        <f>SUM(J69:J72)</f>
        <v>300</v>
      </c>
      <c r="K68" s="160">
        <f>SUM(K69:K72)</f>
        <v>469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2871</v>
      </c>
      <c r="D69" s="85">
        <v>2271</v>
      </c>
      <c r="E69" s="85">
        <v>500</v>
      </c>
      <c r="F69" s="85">
        <v>100</v>
      </c>
      <c r="G69" s="157"/>
      <c r="H69" s="83">
        <f t="shared" si="3"/>
        <v>3040</v>
      </c>
      <c r="I69" s="85">
        <v>2271</v>
      </c>
      <c r="J69" s="85">
        <f>200+100</f>
        <v>300</v>
      </c>
      <c r="K69" s="85">
        <v>469</v>
      </c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4050</v>
      </c>
      <c r="D71" s="85">
        <v>4050</v>
      </c>
      <c r="E71" s="85"/>
      <c r="F71" s="85"/>
      <c r="G71" s="157"/>
      <c r="H71" s="83">
        <f t="shared" si="3"/>
        <v>4050</v>
      </c>
      <c r="I71" s="85">
        <v>4050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28533</v>
      </c>
      <c r="D73" s="144">
        <f>SUM(D74,D81,D128,D161,D162,D169)</f>
        <v>19543</v>
      </c>
      <c r="E73" s="144">
        <f>SUM(E74,E81,E128,E161,E162,E169)</f>
        <v>0</v>
      </c>
      <c r="F73" s="144">
        <f>SUM(F74,F81,F128,F161,F162,F169)</f>
        <v>6420</v>
      </c>
      <c r="G73" s="145">
        <f>SUM(G74,G81,G128,G161,G162,G169)</f>
        <v>2570</v>
      </c>
      <c r="H73" s="143">
        <f t="shared" si="3"/>
        <v>27100</v>
      </c>
      <c r="I73" s="144">
        <f>SUM(I74,I81,I128,I161,I162,I169)</f>
        <v>16200</v>
      </c>
      <c r="J73" s="144">
        <f>SUM(J74,J81,J128,J161,J162,J169)</f>
        <v>0</v>
      </c>
      <c r="K73" s="144">
        <f>SUM(K74,K81,K128,K161,K162,K169)</f>
        <v>8330</v>
      </c>
      <c r="L73" s="146">
        <f>SUM(L74,L81,L128,L161,L162,L169)</f>
        <v>2570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100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100</v>
      </c>
      <c r="H74" s="68">
        <f t="shared" si="3"/>
        <v>100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100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100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100</v>
      </c>
      <c r="H75" s="77">
        <f t="shared" si="3"/>
        <v>100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100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100</v>
      </c>
      <c r="D77" s="85"/>
      <c r="E77" s="85"/>
      <c r="F77" s="85"/>
      <c r="G77" s="157">
        <v>100</v>
      </c>
      <c r="H77" s="83">
        <f t="shared" si="3"/>
        <v>100</v>
      </c>
      <c r="I77" s="85"/>
      <c r="J77" s="85"/>
      <c r="K77" s="85"/>
      <c r="L77" s="158">
        <v>100</v>
      </c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20033</v>
      </c>
      <c r="D81" s="74">
        <f>SUM(D82,D87,D93,D101,D110,D114,D120,D126)</f>
        <v>17553</v>
      </c>
      <c r="E81" s="74">
        <f>SUM(E82,E87,E93,E101,E110,E114,E120,E126)</f>
        <v>0</v>
      </c>
      <c r="F81" s="74">
        <f>SUM(F82,F87,F93,F101,F110,F114,F120,F126)</f>
        <v>1660</v>
      </c>
      <c r="G81" s="166">
        <f>SUM(G82,G87,G93,G101,G110,G114,G120,G126)</f>
        <v>820</v>
      </c>
      <c r="H81" s="68">
        <f t="shared" si="3"/>
        <v>19300</v>
      </c>
      <c r="I81" s="74">
        <f>SUM(I82,I87,I93,I101,I110,I114,I120,I126)</f>
        <v>14910</v>
      </c>
      <c r="J81" s="74">
        <f>SUM(J82,J87,J93,J101,J110,J114,J120,J126)</f>
        <v>0</v>
      </c>
      <c r="K81" s="74">
        <f>SUM(K82,K87,K93,K101,K110,K114,K120,K126)</f>
        <v>3570</v>
      </c>
      <c r="L81" s="172">
        <f>SUM(L82,L87,L93,L101,L110,L114,L120,L126)</f>
        <v>820</v>
      </c>
    </row>
    <row r="82" spans="1:12" ht="24" x14ac:dyDescent="0.25">
      <c r="A82" s="150">
        <v>2210</v>
      </c>
      <c r="B82" s="109" t="s">
        <v>84</v>
      </c>
      <c r="C82" s="151">
        <f t="shared" si="2"/>
        <v>1365</v>
      </c>
      <c r="D82" s="152">
        <f>SUM(D83:D86)</f>
        <v>685</v>
      </c>
      <c r="E82" s="152">
        <f>SUM(E83:E86)</f>
        <v>0</v>
      </c>
      <c r="F82" s="152">
        <f>SUM(F83:F86)</f>
        <v>560</v>
      </c>
      <c r="G82" s="152">
        <f>SUM(G83:G86)</f>
        <v>120</v>
      </c>
      <c r="H82" s="151">
        <f t="shared" si="3"/>
        <v>1265</v>
      </c>
      <c r="I82" s="152">
        <f>SUM(I83:I86)</f>
        <v>585</v>
      </c>
      <c r="J82" s="152">
        <f>SUM(J83:J86)</f>
        <v>0</v>
      </c>
      <c r="K82" s="152">
        <f>SUM(K83:K86)</f>
        <v>560</v>
      </c>
      <c r="L82" s="154">
        <f>SUM(L83:L86)</f>
        <v>120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885</v>
      </c>
      <c r="D84" s="85">
        <v>685</v>
      </c>
      <c r="E84" s="85"/>
      <c r="F84" s="85">
        <v>200</v>
      </c>
      <c r="G84" s="157"/>
      <c r="H84" s="83">
        <f t="shared" si="3"/>
        <v>785</v>
      </c>
      <c r="I84" s="85">
        <v>585</v>
      </c>
      <c r="J84" s="85"/>
      <c r="K84" s="85">
        <v>200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360</v>
      </c>
      <c r="D85" s="85"/>
      <c r="E85" s="85"/>
      <c r="F85" s="85">
        <v>360</v>
      </c>
      <c r="G85" s="157"/>
      <c r="H85" s="83">
        <f t="shared" si="3"/>
        <v>360</v>
      </c>
      <c r="I85" s="85"/>
      <c r="J85" s="85"/>
      <c r="K85" s="85">
        <v>360</v>
      </c>
      <c r="L85" s="158"/>
    </row>
    <row r="86" spans="1:12" x14ac:dyDescent="0.25">
      <c r="A86" s="56">
        <v>2219</v>
      </c>
      <c r="B86" s="82" t="s">
        <v>88</v>
      </c>
      <c r="C86" s="83">
        <f t="shared" si="2"/>
        <v>120</v>
      </c>
      <c r="D86" s="85"/>
      <c r="E86" s="85"/>
      <c r="F86" s="85"/>
      <c r="G86" s="157">
        <v>120</v>
      </c>
      <c r="H86" s="83">
        <f t="shared" si="3"/>
        <v>120</v>
      </c>
      <c r="I86" s="85"/>
      <c r="J86" s="85"/>
      <c r="K86" s="85"/>
      <c r="L86" s="158">
        <v>120</v>
      </c>
    </row>
    <row r="87" spans="1:12" ht="24" x14ac:dyDescent="0.25">
      <c r="A87" s="159">
        <v>2220</v>
      </c>
      <c r="B87" s="82" t="s">
        <v>89</v>
      </c>
      <c r="C87" s="83">
        <f t="shared" si="2"/>
        <v>8987</v>
      </c>
      <c r="D87" s="160">
        <f>SUM(D88:D92)</f>
        <v>8787</v>
      </c>
      <c r="E87" s="160">
        <f>SUM(E88:E92)</f>
        <v>0</v>
      </c>
      <c r="F87" s="160">
        <f>SUM(F88:F92)</f>
        <v>200</v>
      </c>
      <c r="G87" s="161">
        <f>SUM(G88:G92)</f>
        <v>0</v>
      </c>
      <c r="H87" s="83">
        <f t="shared" si="3"/>
        <v>8529</v>
      </c>
      <c r="I87" s="160">
        <f>SUM(I88:I92)</f>
        <v>6999</v>
      </c>
      <c r="J87" s="160">
        <f>SUM(J88:J92)</f>
        <v>0</v>
      </c>
      <c r="K87" s="160">
        <f>SUM(K88:K92)</f>
        <v>1530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5512</v>
      </c>
      <c r="D88" s="85">
        <v>5512</v>
      </c>
      <c r="E88" s="85"/>
      <c r="F88" s="85"/>
      <c r="G88" s="157"/>
      <c r="H88" s="83">
        <f t="shared" si="3"/>
        <v>5012</v>
      </c>
      <c r="I88" s="85">
        <f>5012-1000</f>
        <v>4012</v>
      </c>
      <c r="J88" s="85"/>
      <c r="K88" s="85">
        <v>1000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540</v>
      </c>
      <c r="D89" s="85">
        <v>540</v>
      </c>
      <c r="E89" s="85"/>
      <c r="F89" s="85"/>
      <c r="G89" s="157"/>
      <c r="H89" s="83">
        <f t="shared" si="3"/>
        <v>422</v>
      </c>
      <c r="I89" s="85">
        <v>422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2700</v>
      </c>
      <c r="D90" s="85">
        <v>2500</v>
      </c>
      <c r="E90" s="85"/>
      <c r="F90" s="85">
        <v>200</v>
      </c>
      <c r="G90" s="157"/>
      <c r="H90" s="83">
        <f t="shared" si="3"/>
        <v>2860</v>
      </c>
      <c r="I90" s="85">
        <f>2660-330</f>
        <v>2330</v>
      </c>
      <c r="J90" s="85"/>
      <c r="K90" s="85">
        <f>200+330</f>
        <v>530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235</v>
      </c>
      <c r="D91" s="85">
        <v>235</v>
      </c>
      <c r="E91" s="85"/>
      <c r="F91" s="85"/>
      <c r="G91" s="157"/>
      <c r="H91" s="83">
        <f t="shared" si="3"/>
        <v>235</v>
      </c>
      <c r="I91" s="85">
        <v>235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1626</v>
      </c>
      <c r="D93" s="160">
        <f>SUM(D94:D100)</f>
        <v>1186</v>
      </c>
      <c r="E93" s="160">
        <f>SUM(E94:E100)</f>
        <v>0</v>
      </c>
      <c r="F93" s="160">
        <f>SUM(F94:F100)</f>
        <v>190</v>
      </c>
      <c r="G93" s="161">
        <f>SUM(G94:G100)</f>
        <v>250</v>
      </c>
      <c r="H93" s="83">
        <f t="shared" si="3"/>
        <v>1526</v>
      </c>
      <c r="I93" s="160">
        <f>SUM(I94:I100)</f>
        <v>1086</v>
      </c>
      <c r="J93" s="160">
        <f>SUM(J94:J100)</f>
        <v>0</v>
      </c>
      <c r="K93" s="160">
        <f>SUM(K94:K100)</f>
        <v>190</v>
      </c>
      <c r="L93" s="162">
        <f>SUM(L94:L100)</f>
        <v>250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806</v>
      </c>
      <c r="D95" s="85">
        <v>806</v>
      </c>
      <c r="E95" s="85"/>
      <c r="F95" s="85"/>
      <c r="G95" s="157"/>
      <c r="H95" s="83">
        <f t="shared" si="3"/>
        <v>806</v>
      </c>
      <c r="I95" s="85">
        <v>806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150</v>
      </c>
      <c r="D97" s="85">
        <v>150</v>
      </c>
      <c r="E97" s="85"/>
      <c r="F97" s="85"/>
      <c r="G97" s="157"/>
      <c r="H97" s="83">
        <f t="shared" si="3"/>
        <v>150</v>
      </c>
      <c r="I97" s="85">
        <v>150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300</v>
      </c>
      <c r="D98" s="85">
        <v>100</v>
      </c>
      <c r="E98" s="85"/>
      <c r="F98" s="85"/>
      <c r="G98" s="157">
        <v>200</v>
      </c>
      <c r="H98" s="83">
        <f t="shared" si="3"/>
        <v>200</v>
      </c>
      <c r="I98" s="85"/>
      <c r="J98" s="85"/>
      <c r="K98" s="85"/>
      <c r="L98" s="158">
        <v>200</v>
      </c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370</v>
      </c>
      <c r="D100" s="85">
        <v>130</v>
      </c>
      <c r="E100" s="85"/>
      <c r="F100" s="85">
        <v>190</v>
      </c>
      <c r="G100" s="157">
        <v>50</v>
      </c>
      <c r="H100" s="83">
        <f t="shared" si="3"/>
        <v>370</v>
      </c>
      <c r="I100" s="85">
        <v>130</v>
      </c>
      <c r="J100" s="85"/>
      <c r="K100" s="85">
        <v>190</v>
      </c>
      <c r="L100" s="158">
        <v>50</v>
      </c>
    </row>
    <row r="101" spans="1:12" ht="36" x14ac:dyDescent="0.25">
      <c r="A101" s="159">
        <v>2240</v>
      </c>
      <c r="B101" s="82" t="s">
        <v>103</v>
      </c>
      <c r="C101" s="83">
        <f t="shared" si="2"/>
        <v>1375</v>
      </c>
      <c r="D101" s="160">
        <f>SUM(D102:D109)</f>
        <v>905</v>
      </c>
      <c r="E101" s="160">
        <f>SUM(E102:E109)</f>
        <v>0</v>
      </c>
      <c r="F101" s="160">
        <f>SUM(F102:F109)</f>
        <v>410</v>
      </c>
      <c r="G101" s="161">
        <f>SUM(G102:G109)</f>
        <v>60</v>
      </c>
      <c r="H101" s="83">
        <f t="shared" si="3"/>
        <v>1300</v>
      </c>
      <c r="I101" s="160">
        <f>SUM(I102:I109)</f>
        <v>430</v>
      </c>
      <c r="J101" s="160">
        <f>SUM(J102:J109)</f>
        <v>0</v>
      </c>
      <c r="K101" s="160">
        <f>SUM(K102:K109)</f>
        <v>810</v>
      </c>
      <c r="L101" s="162">
        <f>SUM(L102:L109)</f>
        <v>60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415</v>
      </c>
      <c r="D104" s="85">
        <v>145</v>
      </c>
      <c r="E104" s="85"/>
      <c r="F104" s="85">
        <v>210</v>
      </c>
      <c r="G104" s="157">
        <v>60</v>
      </c>
      <c r="H104" s="83">
        <f t="shared" si="3"/>
        <v>415</v>
      </c>
      <c r="I104" s="85">
        <v>145</v>
      </c>
      <c r="J104" s="85"/>
      <c r="K104" s="85">
        <v>210</v>
      </c>
      <c r="L104" s="158">
        <v>60</v>
      </c>
    </row>
    <row r="105" spans="1:12" x14ac:dyDescent="0.25">
      <c r="A105" s="56">
        <v>2244</v>
      </c>
      <c r="B105" s="82" t="s">
        <v>107</v>
      </c>
      <c r="C105" s="83">
        <f t="shared" si="2"/>
        <v>960</v>
      </c>
      <c r="D105" s="85">
        <v>760</v>
      </c>
      <c r="E105" s="85"/>
      <c r="F105" s="85">
        <v>200</v>
      </c>
      <c r="G105" s="157"/>
      <c r="H105" s="83">
        <f t="shared" si="3"/>
        <v>885</v>
      </c>
      <c r="I105" s="85">
        <v>285</v>
      </c>
      <c r="J105" s="85"/>
      <c r="K105" s="85">
        <f>200+400</f>
        <v>600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160</v>
      </c>
      <c r="D110" s="160">
        <f>SUM(D111:D113)</f>
        <v>130</v>
      </c>
      <c r="E110" s="160">
        <f>SUM(E111:E113)</f>
        <v>0</v>
      </c>
      <c r="F110" s="160">
        <f>SUM(F111:F113)</f>
        <v>0</v>
      </c>
      <c r="G110" s="173">
        <f>SUM(G111:G113)</f>
        <v>30</v>
      </c>
      <c r="H110" s="83">
        <f t="shared" si="3"/>
        <v>160</v>
      </c>
      <c r="I110" s="160">
        <f>SUM(I111:I113)</f>
        <v>0</v>
      </c>
      <c r="J110" s="160">
        <f>SUM(J111:J113)</f>
        <v>0</v>
      </c>
      <c r="K110" s="160">
        <f>SUM(K111:K113)</f>
        <v>130</v>
      </c>
      <c r="L110" s="162">
        <f>SUM(L111:L113)</f>
        <v>30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160</v>
      </c>
      <c r="D113" s="85">
        <v>130</v>
      </c>
      <c r="E113" s="85"/>
      <c r="F113" s="85"/>
      <c r="G113" s="157">
        <v>30</v>
      </c>
      <c r="H113" s="83">
        <f>SUM(I113:L113)</f>
        <v>160</v>
      </c>
      <c r="I113" s="85"/>
      <c r="J113" s="85"/>
      <c r="K113" s="85">
        <v>130</v>
      </c>
      <c r="L113" s="158">
        <v>30</v>
      </c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60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60</v>
      </c>
      <c r="H114" s="83">
        <f t="shared" ref="H114:H185" si="5">SUM(I114:L114)</f>
        <v>60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60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60</v>
      </c>
      <c r="D116" s="85"/>
      <c r="E116" s="85"/>
      <c r="F116" s="85"/>
      <c r="G116" s="157">
        <v>60</v>
      </c>
      <c r="H116" s="83">
        <f t="shared" si="5"/>
        <v>60</v>
      </c>
      <c r="I116" s="85"/>
      <c r="J116" s="85"/>
      <c r="K116" s="85"/>
      <c r="L116" s="158">
        <v>60</v>
      </c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6460</v>
      </c>
      <c r="D120" s="160">
        <f>SUM(D121:D125)</f>
        <v>5860</v>
      </c>
      <c r="E120" s="160">
        <f>SUM(E121:E125)</f>
        <v>0</v>
      </c>
      <c r="F120" s="160">
        <f>SUM(F121:F125)</f>
        <v>300</v>
      </c>
      <c r="G120" s="161">
        <f>SUM(G121:G125)</f>
        <v>300</v>
      </c>
      <c r="H120" s="83">
        <f t="shared" si="5"/>
        <v>6460</v>
      </c>
      <c r="I120" s="160">
        <f>SUM(I121:I125)</f>
        <v>5810</v>
      </c>
      <c r="J120" s="160">
        <f>SUM(J121:J125)</f>
        <v>0</v>
      </c>
      <c r="K120" s="160">
        <f>SUM(K121:K125)</f>
        <v>350</v>
      </c>
      <c r="L120" s="162">
        <f>SUM(L121:L125)</f>
        <v>300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5760</v>
      </c>
      <c r="D122" s="85">
        <v>5760</v>
      </c>
      <c r="E122" s="85"/>
      <c r="F122" s="85"/>
      <c r="G122" s="157"/>
      <c r="H122" s="83">
        <f t="shared" si="5"/>
        <v>5760</v>
      </c>
      <c r="I122" s="85">
        <v>5760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700</v>
      </c>
      <c r="D125" s="85">
        <v>100</v>
      </c>
      <c r="E125" s="85"/>
      <c r="F125" s="85">
        <v>300</v>
      </c>
      <c r="G125" s="157">
        <v>300</v>
      </c>
      <c r="H125" s="83">
        <f t="shared" si="5"/>
        <v>700</v>
      </c>
      <c r="I125" s="85">
        <v>50</v>
      </c>
      <c r="J125" s="85"/>
      <c r="K125" s="85">
        <v>350</v>
      </c>
      <c r="L125" s="158">
        <v>300</v>
      </c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8400</v>
      </c>
      <c r="D128" s="74">
        <f>SUM(D129,D133,D137,D138,D141,D148,D156,D157,D160)</f>
        <v>1990</v>
      </c>
      <c r="E128" s="74">
        <f>SUM(E129,E133,E137,E138,E141,E148,E156,E157,E160)</f>
        <v>0</v>
      </c>
      <c r="F128" s="74">
        <f>SUM(F129,F133,F137,F138,F141,F148,F156,F157,F160)</f>
        <v>4760</v>
      </c>
      <c r="G128" s="166">
        <f>SUM(G129,G133,G137,G138,G141,G148,G156,G157,G160)</f>
        <v>1650</v>
      </c>
      <c r="H128" s="68">
        <f t="shared" si="5"/>
        <v>7700</v>
      </c>
      <c r="I128" s="74">
        <f>SUM(I129,I133,I137,I138,I141,I148,I156,I157,I160)</f>
        <v>1290</v>
      </c>
      <c r="J128" s="74">
        <f>SUM(J129,J133,J137,J138,J141,J148,J156,J157,J160)</f>
        <v>0</v>
      </c>
      <c r="K128" s="74">
        <f>SUM(K129,K133,K137,K138,K141,K148,K156,K157,K160)</f>
        <v>4760</v>
      </c>
      <c r="L128" s="167">
        <f>SUM(L129,L133,L137,L138,L141,L148,L156,L157,L160)</f>
        <v>1650</v>
      </c>
    </row>
    <row r="129" spans="1:12" x14ac:dyDescent="0.25">
      <c r="A129" s="168">
        <v>2310</v>
      </c>
      <c r="B129" s="76" t="s">
        <v>131</v>
      </c>
      <c r="C129" s="77">
        <f t="shared" si="4"/>
        <v>900</v>
      </c>
      <c r="D129" s="169">
        <f>SUM(D130:D132)</f>
        <v>400</v>
      </c>
      <c r="E129" s="169">
        <f>SUM(E130:E132)</f>
        <v>0</v>
      </c>
      <c r="F129" s="169">
        <f>SUM(F130:F132)</f>
        <v>200</v>
      </c>
      <c r="G129" s="170">
        <f>SUM(G130:G132)</f>
        <v>300</v>
      </c>
      <c r="H129" s="77">
        <f t="shared" si="5"/>
        <v>940</v>
      </c>
      <c r="I129" s="169">
        <f>SUM(I130:I132)</f>
        <v>440</v>
      </c>
      <c r="J129" s="169">
        <f>SUM(J130:J132)</f>
        <v>0</v>
      </c>
      <c r="K129" s="169">
        <f>SUM(K130:K132)</f>
        <v>200</v>
      </c>
      <c r="L129" s="171">
        <f>SUM(L130:L132)</f>
        <v>300</v>
      </c>
    </row>
    <row r="130" spans="1:12" x14ac:dyDescent="0.25">
      <c r="A130" s="56">
        <v>2311</v>
      </c>
      <c r="B130" s="82" t="s">
        <v>132</v>
      </c>
      <c r="C130" s="83">
        <f t="shared" si="4"/>
        <v>800</v>
      </c>
      <c r="D130" s="85">
        <v>400</v>
      </c>
      <c r="E130" s="85"/>
      <c r="F130" s="85">
        <v>200</v>
      </c>
      <c r="G130" s="157">
        <v>200</v>
      </c>
      <c r="H130" s="83">
        <f t="shared" si="5"/>
        <v>650</v>
      </c>
      <c r="I130" s="85">
        <v>250</v>
      </c>
      <c r="J130" s="85"/>
      <c r="K130" s="85">
        <v>200</v>
      </c>
      <c r="L130" s="158">
        <v>200</v>
      </c>
    </row>
    <row r="131" spans="1:12" x14ac:dyDescent="0.25">
      <c r="A131" s="56">
        <v>2312</v>
      </c>
      <c r="B131" s="82" t="s">
        <v>133</v>
      </c>
      <c r="C131" s="83">
        <f t="shared" si="4"/>
        <v>100</v>
      </c>
      <c r="D131" s="85"/>
      <c r="E131" s="85"/>
      <c r="F131" s="85"/>
      <c r="G131" s="157">
        <v>100</v>
      </c>
      <c r="H131" s="83">
        <f t="shared" si="5"/>
        <v>290</v>
      </c>
      <c r="I131" s="85">
        <v>190</v>
      </c>
      <c r="J131" s="85"/>
      <c r="K131" s="85"/>
      <c r="L131" s="158">
        <v>100</v>
      </c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2320</v>
      </c>
      <c r="D133" s="160">
        <f>SUM(D134:D136)</f>
        <v>220</v>
      </c>
      <c r="E133" s="160">
        <f>SUM(E134:E136)</f>
        <v>0</v>
      </c>
      <c r="F133" s="160">
        <f>SUM(F134:F136)</f>
        <v>1800</v>
      </c>
      <c r="G133" s="161">
        <f>SUM(G134:G136)</f>
        <v>300</v>
      </c>
      <c r="H133" s="83">
        <f t="shared" si="5"/>
        <v>2100</v>
      </c>
      <c r="I133" s="160">
        <f>SUM(I134:I136)</f>
        <v>0</v>
      </c>
      <c r="J133" s="160">
        <f>SUM(J134:J136)</f>
        <v>0</v>
      </c>
      <c r="K133" s="160">
        <f>SUM(K134:K136)</f>
        <v>1800</v>
      </c>
      <c r="L133" s="162">
        <f>SUM(L134:L136)</f>
        <v>300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2320</v>
      </c>
      <c r="D135" s="85">
        <v>220</v>
      </c>
      <c r="E135" s="85"/>
      <c r="F135" s="85">
        <v>1800</v>
      </c>
      <c r="G135" s="157">
        <v>300</v>
      </c>
      <c r="H135" s="83">
        <f t="shared" si="5"/>
        <v>2100</v>
      </c>
      <c r="I135" s="85"/>
      <c r="J135" s="85"/>
      <c r="K135" s="85">
        <v>1800</v>
      </c>
      <c r="L135" s="158">
        <v>300</v>
      </c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1440</v>
      </c>
      <c r="D141" s="152">
        <f>SUM(D142:D147)</f>
        <v>570</v>
      </c>
      <c r="E141" s="152">
        <f>SUM(E142:E147)</f>
        <v>0</v>
      </c>
      <c r="F141" s="152">
        <f>SUM(F142:F147)</f>
        <v>370</v>
      </c>
      <c r="G141" s="153">
        <f>SUM(G142:G147)</f>
        <v>500</v>
      </c>
      <c r="H141" s="151">
        <f t="shared" si="5"/>
        <v>1220</v>
      </c>
      <c r="I141" s="152">
        <f>SUM(I142:I147)</f>
        <v>350</v>
      </c>
      <c r="J141" s="152">
        <f>SUM(J142:J147)</f>
        <v>0</v>
      </c>
      <c r="K141" s="152">
        <f>SUM(K142:K147)</f>
        <v>370</v>
      </c>
      <c r="L141" s="154">
        <f>SUM(L142:L147)</f>
        <v>500</v>
      </c>
    </row>
    <row r="142" spans="1:12" x14ac:dyDescent="0.25">
      <c r="A142" s="50">
        <v>2351</v>
      </c>
      <c r="B142" s="76" t="s">
        <v>144</v>
      </c>
      <c r="C142" s="77">
        <f t="shared" si="4"/>
        <v>220</v>
      </c>
      <c r="D142" s="79">
        <v>100</v>
      </c>
      <c r="E142" s="79"/>
      <c r="F142" s="79">
        <v>70</v>
      </c>
      <c r="G142" s="155">
        <v>50</v>
      </c>
      <c r="H142" s="77">
        <f t="shared" si="5"/>
        <v>170</v>
      </c>
      <c r="I142" s="79">
        <v>50</v>
      </c>
      <c r="J142" s="79"/>
      <c r="K142" s="79">
        <v>70</v>
      </c>
      <c r="L142" s="156">
        <v>50</v>
      </c>
    </row>
    <row r="143" spans="1:12" x14ac:dyDescent="0.25">
      <c r="A143" s="56">
        <v>2352</v>
      </c>
      <c r="B143" s="82" t="s">
        <v>145</v>
      </c>
      <c r="C143" s="83">
        <f t="shared" si="4"/>
        <v>1020</v>
      </c>
      <c r="D143" s="85">
        <v>370</v>
      </c>
      <c r="E143" s="85"/>
      <c r="F143" s="85">
        <v>250</v>
      </c>
      <c r="G143" s="157">
        <v>400</v>
      </c>
      <c r="H143" s="83">
        <f t="shared" si="5"/>
        <v>850</v>
      </c>
      <c r="I143" s="85">
        <v>200</v>
      </c>
      <c r="J143" s="85"/>
      <c r="K143" s="85">
        <v>250</v>
      </c>
      <c r="L143" s="158">
        <v>400</v>
      </c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200</v>
      </c>
      <c r="D146" s="85">
        <v>100</v>
      </c>
      <c r="E146" s="85"/>
      <c r="F146" s="85">
        <v>50</v>
      </c>
      <c r="G146" s="157">
        <v>50</v>
      </c>
      <c r="H146" s="83">
        <f t="shared" si="5"/>
        <v>200</v>
      </c>
      <c r="I146" s="85">
        <v>100</v>
      </c>
      <c r="J146" s="85"/>
      <c r="K146" s="85">
        <v>50</v>
      </c>
      <c r="L146" s="158">
        <v>50</v>
      </c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50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50</v>
      </c>
      <c r="H148" s="83">
        <f t="shared" si="5"/>
        <v>50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50</v>
      </c>
    </row>
    <row r="149" spans="1:12" x14ac:dyDescent="0.25">
      <c r="A149" s="55">
        <v>2361</v>
      </c>
      <c r="B149" s="82" t="s">
        <v>151</v>
      </c>
      <c r="C149" s="83">
        <f t="shared" si="4"/>
        <v>50</v>
      </c>
      <c r="D149" s="85"/>
      <c r="E149" s="85"/>
      <c r="F149" s="85"/>
      <c r="G149" s="157">
        <v>50</v>
      </c>
      <c r="H149" s="83">
        <f t="shared" si="5"/>
        <v>50</v>
      </c>
      <c r="I149" s="85"/>
      <c r="J149" s="85"/>
      <c r="K149" s="85"/>
      <c r="L149" s="158">
        <v>50</v>
      </c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2990</v>
      </c>
      <c r="D156" s="163">
        <v>700</v>
      </c>
      <c r="E156" s="163"/>
      <c r="F156" s="163">
        <v>2090</v>
      </c>
      <c r="G156" s="164">
        <v>200</v>
      </c>
      <c r="H156" s="151">
        <f t="shared" si="5"/>
        <v>2690</v>
      </c>
      <c r="I156" s="163">
        <v>400</v>
      </c>
      <c r="J156" s="163"/>
      <c r="K156" s="163">
        <v>2090</v>
      </c>
      <c r="L156" s="165">
        <v>200</v>
      </c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700</v>
      </c>
      <c r="D160" s="163">
        <v>100</v>
      </c>
      <c r="E160" s="163"/>
      <c r="F160" s="163">
        <v>300</v>
      </c>
      <c r="G160" s="164">
        <v>300</v>
      </c>
      <c r="H160" s="151">
        <f t="shared" si="5"/>
        <v>700</v>
      </c>
      <c r="I160" s="163">
        <v>100</v>
      </c>
      <c r="J160" s="163"/>
      <c r="K160" s="163">
        <v>300</v>
      </c>
      <c r="L160" s="165">
        <v>300</v>
      </c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1340</v>
      </c>
      <c r="D191" s="139">
        <f>SUM(D192,D231,D266,D279,D283)</f>
        <v>940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400</v>
      </c>
      <c r="H191" s="138">
        <f t="shared" si="8"/>
        <v>1536</v>
      </c>
      <c r="I191" s="139">
        <f>SUM(I192,I231,I266,I279,I283)</f>
        <v>1136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400</v>
      </c>
    </row>
    <row r="192" spans="1:12" x14ac:dyDescent="0.25">
      <c r="A192" s="142">
        <v>5000</v>
      </c>
      <c r="B192" s="142" t="s">
        <v>194</v>
      </c>
      <c r="C192" s="143">
        <f t="shared" si="7"/>
        <v>1340</v>
      </c>
      <c r="D192" s="144">
        <f>D193+D201+D227</f>
        <v>940</v>
      </c>
      <c r="E192" s="144">
        <f>E193+E201+E227</f>
        <v>0</v>
      </c>
      <c r="F192" s="144">
        <f>F193+F201+F227</f>
        <v>0</v>
      </c>
      <c r="G192" s="144">
        <f>G193+G201+G227</f>
        <v>400</v>
      </c>
      <c r="H192" s="143">
        <f t="shared" si="8"/>
        <v>1536</v>
      </c>
      <c r="I192" s="144">
        <f>I193+I201+I227</f>
        <v>1136</v>
      </c>
      <c r="J192" s="144">
        <f>J193+J201+J227</f>
        <v>0</v>
      </c>
      <c r="K192" s="144">
        <f>K193+K201+K227</f>
        <v>0</v>
      </c>
      <c r="L192" s="198">
        <f>L193+L201+L227</f>
        <v>400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196</v>
      </c>
      <c r="I193" s="74">
        <f>I194+I195+I198+I199+I200</f>
        <v>196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196</v>
      </c>
      <c r="I195" s="160">
        <f>I196+I197</f>
        <v>196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196</v>
      </c>
      <c r="I196" s="85">
        <v>196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1340</v>
      </c>
      <c r="D201" s="74">
        <f>D202+D212+D213+D222+D223+D224+D226</f>
        <v>940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400</v>
      </c>
      <c r="H201" s="68">
        <f t="shared" si="8"/>
        <v>1340</v>
      </c>
      <c r="I201" s="74">
        <f>I202+I212+I213+I222+I223+I224+I226</f>
        <v>940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400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1340</v>
      </c>
      <c r="D213" s="160">
        <f>SUM(D214:D221)</f>
        <v>940</v>
      </c>
      <c r="E213" s="160">
        <f>SUM(E214:E221)</f>
        <v>0</v>
      </c>
      <c r="F213" s="160">
        <f>SUM(F214:F221)</f>
        <v>0</v>
      </c>
      <c r="G213" s="161">
        <f>SUM(G214:G221)</f>
        <v>400</v>
      </c>
      <c r="H213" s="83">
        <f t="shared" si="8"/>
        <v>1340</v>
      </c>
      <c r="I213" s="160">
        <f>SUM(I214:I221)</f>
        <v>940</v>
      </c>
      <c r="J213" s="160">
        <f>SUM(J214:J221)</f>
        <v>0</v>
      </c>
      <c r="K213" s="160">
        <f>SUM(K214:K221)</f>
        <v>0</v>
      </c>
      <c r="L213" s="162">
        <f>SUM(L214:L221)</f>
        <v>400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0</v>
      </c>
      <c r="D216" s="85"/>
      <c r="E216" s="85"/>
      <c r="F216" s="85"/>
      <c r="G216" s="157"/>
      <c r="H216" s="83">
        <f t="shared" si="8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940</v>
      </c>
      <c r="D220" s="85">
        <v>940</v>
      </c>
      <c r="E220" s="85"/>
      <c r="F220" s="85"/>
      <c r="G220" s="157"/>
      <c r="H220" s="83">
        <f t="shared" si="8"/>
        <v>940</v>
      </c>
      <c r="I220" s="85">
        <v>940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400</v>
      </c>
      <c r="D221" s="85"/>
      <c r="E221" s="85"/>
      <c r="F221" s="85"/>
      <c r="G221" s="157">
        <v>400</v>
      </c>
      <c r="H221" s="83">
        <f t="shared" si="8"/>
        <v>400</v>
      </c>
      <c r="I221" s="85"/>
      <c r="J221" s="85"/>
      <c r="K221" s="85"/>
      <c r="L221" s="158">
        <v>400</v>
      </c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1115</v>
      </c>
      <c r="D295" s="160">
        <f>SUM(D296:D297)</f>
        <v>0</v>
      </c>
      <c r="E295" s="160">
        <f>SUM(E296:E297)</f>
        <v>0</v>
      </c>
      <c r="F295" s="160">
        <f>SUM(F296:F297)</f>
        <v>337</v>
      </c>
      <c r="G295" s="161">
        <f>SUM(G296:G297)</f>
        <v>778</v>
      </c>
      <c r="H295" s="83">
        <f t="shared" si="10"/>
        <v>911</v>
      </c>
      <c r="I295" s="160">
        <f>SUM(I296:I297)</f>
        <v>0</v>
      </c>
      <c r="J295" s="160">
        <f>SUM(J296:J297)</f>
        <v>0</v>
      </c>
      <c r="K295" s="160">
        <f>SUM(K296:K297)</f>
        <v>133</v>
      </c>
      <c r="L295" s="162">
        <f>SUM(L296:L297)</f>
        <v>778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1115</v>
      </c>
      <c r="D297" s="79"/>
      <c r="E297" s="79"/>
      <c r="F297" s="79">
        <v>337</v>
      </c>
      <c r="G297" s="155">
        <v>778</v>
      </c>
      <c r="H297" s="77">
        <f t="shared" si="10"/>
        <v>911</v>
      </c>
      <c r="I297" s="79"/>
      <c r="J297" s="79"/>
      <c r="K297" s="79">
        <f>2162-2029</f>
        <v>133</v>
      </c>
      <c r="L297" s="156">
        <v>778</v>
      </c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211341</v>
      </c>
      <c r="D298" s="260">
        <f t="shared" si="11"/>
        <v>115801</v>
      </c>
      <c r="E298" s="260">
        <f t="shared" si="11"/>
        <v>60151</v>
      </c>
      <c r="F298" s="260">
        <f t="shared" si="11"/>
        <v>31641</v>
      </c>
      <c r="G298" s="261">
        <f t="shared" si="11"/>
        <v>3748</v>
      </c>
      <c r="H298" s="262">
        <f t="shared" si="11"/>
        <v>212726</v>
      </c>
      <c r="I298" s="260">
        <f t="shared" si="11"/>
        <v>111984</v>
      </c>
      <c r="J298" s="260">
        <f t="shared" si="11"/>
        <v>65353</v>
      </c>
      <c r="K298" s="260">
        <f t="shared" si="11"/>
        <v>31641</v>
      </c>
      <c r="L298" s="149">
        <f t="shared" si="11"/>
        <v>3748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-3294</v>
      </c>
      <c r="D300" s="266">
        <f>SUM(D25,D26,D42)-D50</f>
        <v>0</v>
      </c>
      <c r="E300" s="266">
        <f>SUM(E25,E26,E42)-E50</f>
        <v>0</v>
      </c>
      <c r="F300" s="266">
        <f>F27-F50</f>
        <v>-2324</v>
      </c>
      <c r="G300" s="267">
        <f>G44-G50</f>
        <v>-970</v>
      </c>
      <c r="H300" s="265">
        <f>SUM(I300:L300)</f>
        <v>-3498</v>
      </c>
      <c r="I300" s="266">
        <f>SUM(I25,I26,I42)-I50</f>
        <v>0</v>
      </c>
      <c r="J300" s="266">
        <f>SUM(J25,J26,J42)-J50</f>
        <v>0</v>
      </c>
      <c r="K300" s="266">
        <f>K27-K50</f>
        <v>-2528</v>
      </c>
      <c r="L300" s="268">
        <f>L44-L50</f>
        <v>-970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3294</v>
      </c>
      <c r="D302" s="266">
        <f t="shared" si="12"/>
        <v>0</v>
      </c>
      <c r="E302" s="266">
        <f t="shared" si="12"/>
        <v>0</v>
      </c>
      <c r="F302" s="266">
        <f t="shared" si="12"/>
        <v>2324</v>
      </c>
      <c r="G302" s="267">
        <f t="shared" si="12"/>
        <v>970</v>
      </c>
      <c r="H302" s="270">
        <f t="shared" si="12"/>
        <v>3498</v>
      </c>
      <c r="I302" s="266">
        <f t="shared" si="12"/>
        <v>0</v>
      </c>
      <c r="J302" s="266">
        <f t="shared" si="12"/>
        <v>0</v>
      </c>
      <c r="K302" s="266">
        <f t="shared" si="12"/>
        <v>2528</v>
      </c>
      <c r="L302" s="271">
        <f t="shared" si="12"/>
        <v>970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3294</v>
      </c>
      <c r="D303" s="266">
        <f t="shared" si="13"/>
        <v>0</v>
      </c>
      <c r="E303" s="266">
        <f t="shared" si="13"/>
        <v>0</v>
      </c>
      <c r="F303" s="266">
        <f t="shared" si="13"/>
        <v>2324</v>
      </c>
      <c r="G303" s="273">
        <f t="shared" si="13"/>
        <v>970</v>
      </c>
      <c r="H303" s="270">
        <f t="shared" si="13"/>
        <v>3498</v>
      </c>
      <c r="I303" s="266">
        <f t="shared" si="13"/>
        <v>0</v>
      </c>
      <c r="J303" s="266">
        <f t="shared" si="13"/>
        <v>0</v>
      </c>
      <c r="K303" s="266">
        <f t="shared" si="13"/>
        <v>2528</v>
      </c>
      <c r="L303" s="271">
        <f t="shared" si="13"/>
        <v>970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09.10.1.&amp;"Arial,Regular"&amp;10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404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405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406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407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408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409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410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303852</v>
      </c>
      <c r="D21" s="40">
        <f>SUM(D22,D25,D26,D42)</f>
        <v>293405</v>
      </c>
      <c r="E21" s="40">
        <f>SUM(E22,E25)</f>
        <v>0</v>
      </c>
      <c r="F21" s="40">
        <f>SUM(F22,F27)</f>
        <v>10447</v>
      </c>
      <c r="G21" s="41">
        <f>SUM(G22,G44)</f>
        <v>0</v>
      </c>
      <c r="H21" s="39">
        <f t="shared" ref="H21:H46" si="1">SUM(I21:L21)</f>
        <v>575532</v>
      </c>
      <c r="I21" s="40">
        <f>SUM(I22,I25,I26,I42)</f>
        <v>284464</v>
      </c>
      <c r="J21" s="40">
        <f>SUM(J22,J25)</f>
        <v>277083</v>
      </c>
      <c r="K21" s="40">
        <f>SUM(K22,K27)</f>
        <v>13985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3538</v>
      </c>
      <c r="I22" s="46">
        <f>SUM(I23:I24)</f>
        <v>0</v>
      </c>
      <c r="J22" s="46">
        <f>SUM(J23:J24)</f>
        <v>0</v>
      </c>
      <c r="K22" s="46">
        <f>SUM(K23:K24)</f>
        <v>3538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3538</v>
      </c>
      <c r="I24" s="58"/>
      <c r="J24" s="58"/>
      <c r="K24" s="58">
        <v>3538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293405</v>
      </c>
      <c r="D25" s="63">
        <v>293405</v>
      </c>
      <c r="E25" s="63"/>
      <c r="F25" s="64" t="s">
        <v>31</v>
      </c>
      <c r="G25" s="65" t="s">
        <v>31</v>
      </c>
      <c r="H25" s="62">
        <f t="shared" si="1"/>
        <v>561547</v>
      </c>
      <c r="I25" s="63">
        <v>284464</v>
      </c>
      <c r="J25" s="63">
        <v>277083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10447</v>
      </c>
      <c r="D27" s="70" t="s">
        <v>31</v>
      </c>
      <c r="E27" s="70" t="s">
        <v>31</v>
      </c>
      <c r="F27" s="74">
        <f>SUM(F28,F32,F34,F37)</f>
        <v>10447</v>
      </c>
      <c r="G27" s="71" t="s">
        <v>31</v>
      </c>
      <c r="H27" s="68">
        <f t="shared" si="1"/>
        <v>10447</v>
      </c>
      <c r="I27" s="70" t="s">
        <v>31</v>
      </c>
      <c r="J27" s="70" t="s">
        <v>31</v>
      </c>
      <c r="K27" s="74">
        <f>SUM(K28,K32,K34,K37)</f>
        <v>10447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10447</v>
      </c>
      <c r="D34" s="70" t="s">
        <v>31</v>
      </c>
      <c r="E34" s="70" t="s">
        <v>31</v>
      </c>
      <c r="F34" s="74">
        <f>SUM(F35:F36)</f>
        <v>10447</v>
      </c>
      <c r="G34" s="71" t="s">
        <v>31</v>
      </c>
      <c r="H34" s="68">
        <f t="shared" si="1"/>
        <v>10447</v>
      </c>
      <c r="I34" s="70" t="s">
        <v>31</v>
      </c>
      <c r="J34" s="70" t="s">
        <v>31</v>
      </c>
      <c r="K34" s="74">
        <f>SUM(K35:K36)</f>
        <v>10447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10447</v>
      </c>
      <c r="D35" s="78" t="s">
        <v>31</v>
      </c>
      <c r="E35" s="78" t="s">
        <v>31</v>
      </c>
      <c r="F35" s="79">
        <v>10447</v>
      </c>
      <c r="G35" s="80" t="s">
        <v>31</v>
      </c>
      <c r="H35" s="77">
        <f t="shared" si="1"/>
        <v>10447</v>
      </c>
      <c r="I35" s="78" t="s">
        <v>31</v>
      </c>
      <c r="J35" s="78" t="s">
        <v>31</v>
      </c>
      <c r="K35" s="79">
        <v>10447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303852.21999999997</v>
      </c>
      <c r="D49" s="128">
        <f>SUM(D50,D295)</f>
        <v>293405.21999999997</v>
      </c>
      <c r="E49" s="128">
        <f>SUM(E50,E295)</f>
        <v>0</v>
      </c>
      <c r="F49" s="128">
        <f>SUM(F50,F295)</f>
        <v>10447</v>
      </c>
      <c r="G49" s="129">
        <f>SUM(G50,G295)</f>
        <v>0</v>
      </c>
      <c r="H49" s="127">
        <f t="shared" ref="H49:H111" si="3">SUM(I49:L49)</f>
        <v>575532</v>
      </c>
      <c r="I49" s="128">
        <f>SUM(I50,I295)</f>
        <v>284464</v>
      </c>
      <c r="J49" s="128">
        <f>SUM(J50,J295)</f>
        <v>277083</v>
      </c>
      <c r="K49" s="128">
        <f>SUM(K50,K295)</f>
        <v>13985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303852.21999999997</v>
      </c>
      <c r="D50" s="134">
        <f>SUM(D51,D191)</f>
        <v>293405.21999999997</v>
      </c>
      <c r="E50" s="134">
        <f>SUM(E51,E191)</f>
        <v>0</v>
      </c>
      <c r="F50" s="134">
        <f>SUM(F51,F191)</f>
        <v>10447</v>
      </c>
      <c r="G50" s="135">
        <f>SUM(G51,G191)</f>
        <v>0</v>
      </c>
      <c r="H50" s="133">
        <f t="shared" si="3"/>
        <v>571994</v>
      </c>
      <c r="I50" s="134">
        <f>SUM(I51,I191)</f>
        <v>284464</v>
      </c>
      <c r="J50" s="134">
        <f>SUM(J51,J191)</f>
        <v>277083</v>
      </c>
      <c r="K50" s="134">
        <f>SUM(K51,K191)</f>
        <v>10447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296422.21999999997</v>
      </c>
      <c r="D51" s="139">
        <f>SUM(D52,D73,D170,D184)</f>
        <v>285975.21999999997</v>
      </c>
      <c r="E51" s="139">
        <f>SUM(E52,E73,E170,E184)</f>
        <v>0</v>
      </c>
      <c r="F51" s="139">
        <f>SUM(F52,F73,F170,F184)</f>
        <v>10447</v>
      </c>
      <c r="G51" s="140">
        <f>SUM(G52,G73,G170,G184)</f>
        <v>0</v>
      </c>
      <c r="H51" s="138">
        <f t="shared" si="3"/>
        <v>564564</v>
      </c>
      <c r="I51" s="139">
        <f>SUM(I52,I73,I170,I184)</f>
        <v>277034</v>
      </c>
      <c r="J51" s="139">
        <f>SUM(J52,J73,J170,J184)</f>
        <v>277083</v>
      </c>
      <c r="K51" s="139">
        <f>SUM(K52,K73,K170,K184)</f>
        <v>10447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176854.22</v>
      </c>
      <c r="D52" s="144">
        <f>SUM(D53,D66)</f>
        <v>176854.22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452875</v>
      </c>
      <c r="I52" s="144">
        <f>SUM(I53,I66)</f>
        <v>175792</v>
      </c>
      <c r="J52" s="144">
        <f>SUM(J53,J66)</f>
        <v>277083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127196.22</v>
      </c>
      <c r="D53" s="74">
        <f>SUM(D54,D57,D65)</f>
        <v>127196.22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348428</v>
      </c>
      <c r="I53" s="74">
        <f>SUM(I54,I57,I65)</f>
        <v>126134</v>
      </c>
      <c r="J53" s="74">
        <f>SUM(J54,J57,J65)</f>
        <v>222294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120146</v>
      </c>
      <c r="D54" s="152">
        <f>SUM(D55:D56)</f>
        <v>120146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341040</v>
      </c>
      <c r="I54" s="152">
        <f>SUM(I55:I56)</f>
        <v>120146</v>
      </c>
      <c r="J54" s="152">
        <f>SUM(J55:J56)</f>
        <v>220894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120146</v>
      </c>
      <c r="D56" s="85">
        <v>120146</v>
      </c>
      <c r="E56" s="85"/>
      <c r="F56" s="85"/>
      <c r="G56" s="157"/>
      <c r="H56" s="83">
        <f t="shared" si="3"/>
        <v>341040</v>
      </c>
      <c r="I56" s="85">
        <v>120146</v>
      </c>
      <c r="J56" s="85">
        <v>220894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7050.22</v>
      </c>
      <c r="D57" s="160">
        <f>SUM(D58:D64)</f>
        <v>7050.22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7388</v>
      </c>
      <c r="I57" s="160">
        <f>SUM(I58:I64)</f>
        <v>5988</v>
      </c>
      <c r="J57" s="160">
        <f>SUM(J58:J64)</f>
        <v>1400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2927.3</v>
      </c>
      <c r="D58" s="85">
        <v>2927.3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207.9</v>
      </c>
      <c r="D60" s="85">
        <v>207.9</v>
      </c>
      <c r="E60" s="85"/>
      <c r="F60" s="85"/>
      <c r="G60" s="157"/>
      <c r="H60" s="83">
        <f t="shared" si="3"/>
        <v>1208</v>
      </c>
      <c r="I60" s="85">
        <v>208</v>
      </c>
      <c r="J60" s="85">
        <v>1000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529.02</v>
      </c>
      <c r="D61" s="85">
        <v>529.02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2476</v>
      </c>
      <c r="D62" s="85">
        <v>2476</v>
      </c>
      <c r="E62" s="85"/>
      <c r="F62" s="85"/>
      <c r="G62" s="157"/>
      <c r="H62" s="83">
        <f t="shared" si="3"/>
        <v>2476</v>
      </c>
      <c r="I62" s="85">
        <v>2476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288</v>
      </c>
      <c r="D64" s="85">
        <v>288</v>
      </c>
      <c r="E64" s="85"/>
      <c r="F64" s="85"/>
      <c r="G64" s="157"/>
      <c r="H64" s="83">
        <f t="shared" si="3"/>
        <v>717</v>
      </c>
      <c r="I64" s="85">
        <v>317</v>
      </c>
      <c r="J64" s="85">
        <v>400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49658</v>
      </c>
      <c r="D66" s="74">
        <f>SUM(D67:D68)</f>
        <v>49658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104447</v>
      </c>
      <c r="I66" s="74">
        <f>SUM(I67:I68)</f>
        <v>49658</v>
      </c>
      <c r="J66" s="74">
        <f>SUM(J67:J68)</f>
        <v>54789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32209</v>
      </c>
      <c r="D67" s="79">
        <v>32209</v>
      </c>
      <c r="E67" s="79"/>
      <c r="F67" s="79"/>
      <c r="G67" s="155"/>
      <c r="H67" s="77">
        <f t="shared" si="3"/>
        <v>85998</v>
      </c>
      <c r="I67" s="79">
        <v>32209</v>
      </c>
      <c r="J67" s="79">
        <v>53789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17449</v>
      </c>
      <c r="D68" s="160">
        <f>SUM(D69:D72)</f>
        <v>17449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18449</v>
      </c>
      <c r="I68" s="160">
        <f>SUM(I69:I72)</f>
        <v>17449</v>
      </c>
      <c r="J68" s="160">
        <f>SUM(J69:J72)</f>
        <v>1000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7549</v>
      </c>
      <c r="D69" s="85">
        <v>7549</v>
      </c>
      <c r="E69" s="85"/>
      <c r="F69" s="85"/>
      <c r="G69" s="157"/>
      <c r="H69" s="83">
        <f t="shared" si="3"/>
        <v>8549</v>
      </c>
      <c r="I69" s="85">
        <v>7549</v>
      </c>
      <c r="J69" s="85">
        <v>1000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9900</v>
      </c>
      <c r="D71" s="85">
        <v>9900</v>
      </c>
      <c r="E71" s="85"/>
      <c r="F71" s="85"/>
      <c r="G71" s="157"/>
      <c r="H71" s="83">
        <f t="shared" si="3"/>
        <v>9900</v>
      </c>
      <c r="I71" s="85">
        <v>9900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119568</v>
      </c>
      <c r="D73" s="144">
        <f>SUM(D74,D81,D128,D161,D162,D169)</f>
        <v>109121</v>
      </c>
      <c r="E73" s="144">
        <f>SUM(E74,E81,E128,E161,E162,E169)</f>
        <v>0</v>
      </c>
      <c r="F73" s="144">
        <f>SUM(F74,F81,F128,F161,F162,F169)</f>
        <v>10447</v>
      </c>
      <c r="G73" s="145">
        <f>SUM(G74,G81,G128,G161,G162,G169)</f>
        <v>0</v>
      </c>
      <c r="H73" s="143">
        <f t="shared" si="3"/>
        <v>111689</v>
      </c>
      <c r="I73" s="144">
        <f>SUM(I74,I81,I128,I161,I162,I169)</f>
        <v>101242</v>
      </c>
      <c r="J73" s="144">
        <f>SUM(J74,J81,J128,J161,J162,J169)</f>
        <v>0</v>
      </c>
      <c r="K73" s="144">
        <f>SUM(K74,K81,K128,K161,K162,K169)</f>
        <v>10447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107637</v>
      </c>
      <c r="D81" s="74">
        <f>SUM(D82,D87,D93,D101,D110,D114,D120,D126)</f>
        <v>102121</v>
      </c>
      <c r="E81" s="74">
        <f>SUM(E82,E87,E93,E101,E110,E114,E120,E126)</f>
        <v>0</v>
      </c>
      <c r="F81" s="74">
        <f>SUM(F82,F87,F93,F101,F110,F114,F120,F126)</f>
        <v>5516</v>
      </c>
      <c r="G81" s="166">
        <f>SUM(G82,G87,G93,G101,G110,G114,G120,G126)</f>
        <v>0</v>
      </c>
      <c r="H81" s="68">
        <f t="shared" si="3"/>
        <v>99758</v>
      </c>
      <c r="I81" s="74">
        <f>SUM(I82,I87,I93,I101,I110,I114,I120,I126)</f>
        <v>94242</v>
      </c>
      <c r="J81" s="74">
        <f>SUM(J82,J87,J93,J101,J110,J114,J120,J126)</f>
        <v>0</v>
      </c>
      <c r="K81" s="74">
        <f>SUM(K82,K87,K93,K101,K110,K114,K120,K126)</f>
        <v>5516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1846</v>
      </c>
      <c r="D82" s="152">
        <f>SUM(D83:D86)</f>
        <v>1654</v>
      </c>
      <c r="E82" s="152">
        <f>SUM(E83:E86)</f>
        <v>0</v>
      </c>
      <c r="F82" s="152">
        <f>SUM(F83:F86)</f>
        <v>192</v>
      </c>
      <c r="G82" s="152">
        <f>SUM(G83:G86)</f>
        <v>0</v>
      </c>
      <c r="H82" s="151">
        <f t="shared" si="3"/>
        <v>1762</v>
      </c>
      <c r="I82" s="152">
        <f>SUM(I83:I86)</f>
        <v>1570</v>
      </c>
      <c r="J82" s="152">
        <f>SUM(J83:J86)</f>
        <v>0</v>
      </c>
      <c r="K82" s="152">
        <f>SUM(K83:K86)</f>
        <v>192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1440</v>
      </c>
      <c r="D84" s="85">
        <v>1348</v>
      </c>
      <c r="E84" s="85"/>
      <c r="F84" s="85">
        <v>92</v>
      </c>
      <c r="G84" s="157"/>
      <c r="H84" s="83">
        <f t="shared" si="3"/>
        <v>1356</v>
      </c>
      <c r="I84" s="85">
        <v>1264</v>
      </c>
      <c r="J84" s="85"/>
      <c r="K84" s="85">
        <v>92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306</v>
      </c>
      <c r="D85" s="85">
        <v>306</v>
      </c>
      <c r="E85" s="85"/>
      <c r="F85" s="85"/>
      <c r="G85" s="157"/>
      <c r="H85" s="83">
        <f t="shared" si="3"/>
        <v>306</v>
      </c>
      <c r="I85" s="85">
        <v>306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100</v>
      </c>
      <c r="D86" s="85"/>
      <c r="E86" s="85"/>
      <c r="F86" s="85">
        <v>100</v>
      </c>
      <c r="G86" s="157"/>
      <c r="H86" s="83">
        <f t="shared" si="3"/>
        <v>100</v>
      </c>
      <c r="I86" s="85"/>
      <c r="J86" s="85"/>
      <c r="K86" s="85">
        <v>100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99959</v>
      </c>
      <c r="D87" s="160">
        <f>SUM(D88:D92)</f>
        <v>96051</v>
      </c>
      <c r="E87" s="160">
        <f>SUM(E88:E92)</f>
        <v>0</v>
      </c>
      <c r="F87" s="160">
        <f>SUM(F88:F92)</f>
        <v>3908</v>
      </c>
      <c r="G87" s="161">
        <f>SUM(G88:G92)</f>
        <v>0</v>
      </c>
      <c r="H87" s="83">
        <f t="shared" si="3"/>
        <v>88205</v>
      </c>
      <c r="I87" s="160">
        <f>SUM(I88:I92)</f>
        <v>84297</v>
      </c>
      <c r="J87" s="160">
        <f>SUM(J88:J92)</f>
        <v>0</v>
      </c>
      <c r="K87" s="160">
        <f>SUM(K88:K92)</f>
        <v>3908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75426</v>
      </c>
      <c r="D88" s="85">
        <v>74426</v>
      </c>
      <c r="E88" s="85"/>
      <c r="F88" s="85">
        <v>1000</v>
      </c>
      <c r="G88" s="157"/>
      <c r="H88" s="83">
        <f t="shared" si="3"/>
        <v>67395</v>
      </c>
      <c r="I88" s="85">
        <v>66395</v>
      </c>
      <c r="J88" s="85"/>
      <c r="K88" s="85">
        <v>1000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7710</v>
      </c>
      <c r="D89" s="85">
        <v>6960</v>
      </c>
      <c r="E89" s="85"/>
      <c r="F89" s="85">
        <v>750</v>
      </c>
      <c r="G89" s="157"/>
      <c r="H89" s="83">
        <f t="shared" si="3"/>
        <v>5667</v>
      </c>
      <c r="I89" s="85">
        <v>4917</v>
      </c>
      <c r="J89" s="85"/>
      <c r="K89" s="85">
        <v>750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15728</v>
      </c>
      <c r="D90" s="85">
        <v>14048</v>
      </c>
      <c r="E90" s="85"/>
      <c r="F90" s="85">
        <v>1680</v>
      </c>
      <c r="G90" s="157"/>
      <c r="H90" s="83">
        <f t="shared" si="3"/>
        <v>14048</v>
      </c>
      <c r="I90" s="85">
        <v>12368</v>
      </c>
      <c r="J90" s="85"/>
      <c r="K90" s="85">
        <v>1680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1095</v>
      </c>
      <c r="D91" s="85">
        <v>617</v>
      </c>
      <c r="E91" s="85"/>
      <c r="F91" s="85">
        <v>478</v>
      </c>
      <c r="G91" s="157"/>
      <c r="H91" s="83">
        <f t="shared" si="3"/>
        <v>1095</v>
      </c>
      <c r="I91" s="85">
        <v>617</v>
      </c>
      <c r="J91" s="85"/>
      <c r="K91" s="85">
        <v>478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2747</v>
      </c>
      <c r="D93" s="160">
        <f>SUM(D94:D100)</f>
        <v>2747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2818</v>
      </c>
      <c r="I93" s="160">
        <f>SUM(I94:I100)</f>
        <v>2818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1219</v>
      </c>
      <c r="D95" s="85">
        <v>1219</v>
      </c>
      <c r="E95" s="85"/>
      <c r="F95" s="85"/>
      <c r="G95" s="157"/>
      <c r="H95" s="83">
        <f t="shared" si="3"/>
        <v>1219</v>
      </c>
      <c r="I95" s="85">
        <v>1219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568</v>
      </c>
      <c r="D97" s="85">
        <v>568</v>
      </c>
      <c r="E97" s="85"/>
      <c r="F97" s="85"/>
      <c r="G97" s="157"/>
      <c r="H97" s="83">
        <f t="shared" si="3"/>
        <v>639</v>
      </c>
      <c r="I97" s="85">
        <v>639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960</v>
      </c>
      <c r="D100" s="85">
        <v>960</v>
      </c>
      <c r="E100" s="85"/>
      <c r="F100" s="85"/>
      <c r="G100" s="157"/>
      <c r="H100" s="83">
        <f t="shared" si="3"/>
        <v>960</v>
      </c>
      <c r="I100" s="85">
        <v>960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2585</v>
      </c>
      <c r="D101" s="160">
        <f>SUM(D102:D109)</f>
        <v>1419</v>
      </c>
      <c r="E101" s="160">
        <f>SUM(E102:E109)</f>
        <v>0</v>
      </c>
      <c r="F101" s="160">
        <f>SUM(F102:F109)</f>
        <v>1166</v>
      </c>
      <c r="G101" s="161">
        <f>SUM(G102:G109)</f>
        <v>0</v>
      </c>
      <c r="H101" s="83">
        <f t="shared" si="3"/>
        <v>2585</v>
      </c>
      <c r="I101" s="160">
        <f>SUM(I102:I109)</f>
        <v>1419</v>
      </c>
      <c r="J101" s="160">
        <f>SUM(J102:J109)</f>
        <v>0</v>
      </c>
      <c r="K101" s="160">
        <f>SUM(K102:K109)</f>
        <v>1166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200</v>
      </c>
      <c r="D103" s="85"/>
      <c r="E103" s="85"/>
      <c r="F103" s="85">
        <v>200</v>
      </c>
      <c r="G103" s="157"/>
      <c r="H103" s="83">
        <f t="shared" si="3"/>
        <v>200</v>
      </c>
      <c r="I103" s="85"/>
      <c r="J103" s="85"/>
      <c r="K103" s="85">
        <v>200</v>
      </c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503</v>
      </c>
      <c r="D104" s="85">
        <v>432</v>
      </c>
      <c r="E104" s="85"/>
      <c r="F104" s="85">
        <v>71</v>
      </c>
      <c r="G104" s="157"/>
      <c r="H104" s="83">
        <f t="shared" si="3"/>
        <v>503</v>
      </c>
      <c r="I104" s="85">
        <v>432</v>
      </c>
      <c r="J104" s="85"/>
      <c r="K104" s="85">
        <v>71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1578</v>
      </c>
      <c r="D105" s="85">
        <v>987</v>
      </c>
      <c r="E105" s="85"/>
      <c r="F105" s="85">
        <v>591</v>
      </c>
      <c r="G105" s="157"/>
      <c r="H105" s="83">
        <f t="shared" si="3"/>
        <v>1578</v>
      </c>
      <c r="I105" s="85">
        <v>987</v>
      </c>
      <c r="J105" s="85"/>
      <c r="K105" s="85">
        <v>591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304</v>
      </c>
      <c r="D107" s="85"/>
      <c r="E107" s="85"/>
      <c r="F107" s="85">
        <v>304</v>
      </c>
      <c r="G107" s="157"/>
      <c r="H107" s="83">
        <f t="shared" si="3"/>
        <v>304</v>
      </c>
      <c r="I107" s="85"/>
      <c r="J107" s="85"/>
      <c r="K107" s="85">
        <v>304</v>
      </c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450</v>
      </c>
      <c r="D110" s="160">
        <f>SUM(D111:D113)</f>
        <v>200</v>
      </c>
      <c r="E110" s="160">
        <f>SUM(E111:E113)</f>
        <v>0</v>
      </c>
      <c r="F110" s="160">
        <f>SUM(F111:F113)</f>
        <v>250</v>
      </c>
      <c r="G110" s="173">
        <f>SUM(G111:G113)</f>
        <v>0</v>
      </c>
      <c r="H110" s="83">
        <f t="shared" si="3"/>
        <v>450</v>
      </c>
      <c r="I110" s="160">
        <f>SUM(I111:I113)</f>
        <v>200</v>
      </c>
      <c r="J110" s="160">
        <f>SUM(J111:J113)</f>
        <v>0</v>
      </c>
      <c r="K110" s="160">
        <f>SUM(K111:K113)</f>
        <v>250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450</v>
      </c>
      <c r="D113" s="85">
        <v>200</v>
      </c>
      <c r="E113" s="85"/>
      <c r="F113" s="85">
        <v>250</v>
      </c>
      <c r="G113" s="157"/>
      <c r="H113" s="83">
        <f>SUM(I113:L113)</f>
        <v>450</v>
      </c>
      <c r="I113" s="85">
        <v>200</v>
      </c>
      <c r="J113" s="85"/>
      <c r="K113" s="85">
        <v>250</v>
      </c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50</v>
      </c>
      <c r="D120" s="160">
        <f>SUM(D121:D125)</f>
        <v>50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3938</v>
      </c>
      <c r="I120" s="160">
        <f>SUM(I121:I125)</f>
        <v>3938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3888</v>
      </c>
      <c r="I122" s="85">
        <v>3888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50</v>
      </c>
      <c r="D125" s="85">
        <v>50</v>
      </c>
      <c r="E125" s="85"/>
      <c r="F125" s="85"/>
      <c r="G125" s="157"/>
      <c r="H125" s="83">
        <f t="shared" si="5"/>
        <v>50</v>
      </c>
      <c r="I125" s="85">
        <v>50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11731</v>
      </c>
      <c r="D128" s="74">
        <f>SUM(D129,D133,D137,D138,D141,D148,D156,D157,D160)</f>
        <v>7000</v>
      </c>
      <c r="E128" s="74">
        <f>SUM(E129,E133,E137,E138,E141,E148,E156,E157,E160)</f>
        <v>0</v>
      </c>
      <c r="F128" s="74">
        <f>SUM(F129,F133,F137,F138,F141,F148,F156,F157,F160)</f>
        <v>4731</v>
      </c>
      <c r="G128" s="166">
        <f>SUM(G129,G133,G137,G138,G141,G148,G156,G157,G160)</f>
        <v>0</v>
      </c>
      <c r="H128" s="68">
        <f t="shared" si="5"/>
        <v>11731</v>
      </c>
      <c r="I128" s="74">
        <f>SUM(I129,I133,I137,I138,I141,I148,I156,I157,I160)</f>
        <v>7000</v>
      </c>
      <c r="J128" s="74">
        <f>SUM(J129,J133,J137,J138,J141,J148,J156,J157,J160)</f>
        <v>0</v>
      </c>
      <c r="K128" s="74">
        <f>SUM(K129,K133,K137,K138,K141,K148,K156,K157,K160)</f>
        <v>4731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6700</v>
      </c>
      <c r="D129" s="169">
        <f>SUM(D130:D132)</f>
        <v>5600</v>
      </c>
      <c r="E129" s="169">
        <f>SUM(E130:E132)</f>
        <v>0</v>
      </c>
      <c r="F129" s="169">
        <f>SUM(F130:F132)</f>
        <v>1100</v>
      </c>
      <c r="G129" s="170">
        <f>SUM(G130:G132)</f>
        <v>0</v>
      </c>
      <c r="H129" s="77">
        <f t="shared" si="5"/>
        <v>6700</v>
      </c>
      <c r="I129" s="169">
        <f>SUM(I130:I132)</f>
        <v>5600</v>
      </c>
      <c r="J129" s="169">
        <f>SUM(J130:J132)</f>
        <v>0</v>
      </c>
      <c r="K129" s="169">
        <f>SUM(K130:K132)</f>
        <v>1100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1550</v>
      </c>
      <c r="D130" s="85">
        <v>600</v>
      </c>
      <c r="E130" s="85"/>
      <c r="F130" s="85">
        <v>950</v>
      </c>
      <c r="G130" s="157"/>
      <c r="H130" s="83">
        <f t="shared" si="5"/>
        <v>1550</v>
      </c>
      <c r="I130" s="85">
        <v>600</v>
      </c>
      <c r="J130" s="85"/>
      <c r="K130" s="85">
        <v>950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5150</v>
      </c>
      <c r="D131" s="85">
        <v>5000</v>
      </c>
      <c r="E131" s="85"/>
      <c r="F131" s="85">
        <v>150</v>
      </c>
      <c r="G131" s="157"/>
      <c r="H131" s="83">
        <f t="shared" si="5"/>
        <v>5150</v>
      </c>
      <c r="I131" s="85">
        <v>5000</v>
      </c>
      <c r="J131" s="85"/>
      <c r="K131" s="85">
        <v>150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1106</v>
      </c>
      <c r="D133" s="160">
        <f>SUM(D134:D136)</f>
        <v>0</v>
      </c>
      <c r="E133" s="160">
        <f>SUM(E134:E136)</f>
        <v>0</v>
      </c>
      <c r="F133" s="160">
        <f>SUM(F134:F136)</f>
        <v>1106</v>
      </c>
      <c r="G133" s="161">
        <f>SUM(G134:G136)</f>
        <v>0</v>
      </c>
      <c r="H133" s="83">
        <f t="shared" si="5"/>
        <v>1106</v>
      </c>
      <c r="I133" s="160">
        <f>SUM(I134:I136)</f>
        <v>0</v>
      </c>
      <c r="J133" s="160">
        <f>SUM(J134:J136)</f>
        <v>0</v>
      </c>
      <c r="K133" s="160">
        <f>SUM(K134:K136)</f>
        <v>1106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1106</v>
      </c>
      <c r="D135" s="85"/>
      <c r="E135" s="85"/>
      <c r="F135" s="85">
        <v>1106</v>
      </c>
      <c r="G135" s="157"/>
      <c r="H135" s="83">
        <f t="shared" si="5"/>
        <v>1106</v>
      </c>
      <c r="I135" s="85"/>
      <c r="J135" s="85"/>
      <c r="K135" s="85">
        <v>1106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150</v>
      </c>
      <c r="D138" s="160">
        <f>SUM(D139:D140)</f>
        <v>150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150</v>
      </c>
      <c r="I138" s="160">
        <f>SUM(I139:I140)</f>
        <v>150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150</v>
      </c>
      <c r="D139" s="85">
        <v>150</v>
      </c>
      <c r="E139" s="85"/>
      <c r="F139" s="85"/>
      <c r="G139" s="157"/>
      <c r="H139" s="83">
        <f t="shared" si="5"/>
        <v>150</v>
      </c>
      <c r="I139" s="85">
        <v>150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3150</v>
      </c>
      <c r="D141" s="152">
        <f>SUM(D142:D147)</f>
        <v>700</v>
      </c>
      <c r="E141" s="152">
        <f>SUM(E142:E147)</f>
        <v>0</v>
      </c>
      <c r="F141" s="152">
        <f>SUM(F142:F147)</f>
        <v>2450</v>
      </c>
      <c r="G141" s="153">
        <f>SUM(G142:G147)</f>
        <v>0</v>
      </c>
      <c r="H141" s="151">
        <f t="shared" si="5"/>
        <v>3150</v>
      </c>
      <c r="I141" s="152">
        <f>SUM(I142:I147)</f>
        <v>700</v>
      </c>
      <c r="J141" s="152">
        <f>SUM(J142:J147)</f>
        <v>0</v>
      </c>
      <c r="K141" s="152">
        <f>SUM(K142:K147)</f>
        <v>2450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650</v>
      </c>
      <c r="D142" s="79"/>
      <c r="E142" s="79"/>
      <c r="F142" s="79">
        <v>650</v>
      </c>
      <c r="G142" s="155"/>
      <c r="H142" s="77">
        <f t="shared" si="5"/>
        <v>650</v>
      </c>
      <c r="I142" s="79"/>
      <c r="J142" s="79"/>
      <c r="K142" s="79">
        <v>650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1500</v>
      </c>
      <c r="D143" s="85"/>
      <c r="E143" s="85"/>
      <c r="F143" s="85">
        <v>1500</v>
      </c>
      <c r="G143" s="157"/>
      <c r="H143" s="83">
        <f t="shared" si="5"/>
        <v>1500</v>
      </c>
      <c r="I143" s="85"/>
      <c r="J143" s="85"/>
      <c r="K143" s="85">
        <v>1500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50</v>
      </c>
      <c r="D145" s="85"/>
      <c r="E145" s="85"/>
      <c r="F145" s="85">
        <v>50</v>
      </c>
      <c r="G145" s="157"/>
      <c r="H145" s="83">
        <f t="shared" si="5"/>
        <v>50</v>
      </c>
      <c r="I145" s="85"/>
      <c r="J145" s="85"/>
      <c r="K145" s="85">
        <v>50</v>
      </c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950</v>
      </c>
      <c r="D146" s="85">
        <v>700</v>
      </c>
      <c r="E146" s="85"/>
      <c r="F146" s="85">
        <v>250</v>
      </c>
      <c r="G146" s="157"/>
      <c r="H146" s="83">
        <f t="shared" si="5"/>
        <v>950</v>
      </c>
      <c r="I146" s="85">
        <v>700</v>
      </c>
      <c r="J146" s="85"/>
      <c r="K146" s="85">
        <v>250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575</v>
      </c>
      <c r="D156" s="163">
        <v>500</v>
      </c>
      <c r="E156" s="163"/>
      <c r="F156" s="163">
        <v>75</v>
      </c>
      <c r="G156" s="164"/>
      <c r="H156" s="151">
        <f t="shared" si="5"/>
        <v>575</v>
      </c>
      <c r="I156" s="163">
        <v>500</v>
      </c>
      <c r="J156" s="163"/>
      <c r="K156" s="163">
        <v>75</v>
      </c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50</v>
      </c>
      <c r="D160" s="163">
        <v>50</v>
      </c>
      <c r="E160" s="163"/>
      <c r="F160" s="163"/>
      <c r="G160" s="164"/>
      <c r="H160" s="151">
        <f t="shared" si="5"/>
        <v>50</v>
      </c>
      <c r="I160" s="163">
        <v>50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200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200</v>
      </c>
      <c r="G162" s="74">
        <f t="shared" si="7"/>
        <v>0</v>
      </c>
      <c r="H162" s="68">
        <f t="shared" si="5"/>
        <v>200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200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200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200</v>
      </c>
      <c r="G163" s="169">
        <f t="shared" si="9"/>
        <v>0</v>
      </c>
      <c r="H163" s="77">
        <f t="shared" si="5"/>
        <v>200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200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 t="s">
        <v>390</v>
      </c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200</v>
      </c>
      <c r="D167" s="85"/>
      <c r="E167" s="85"/>
      <c r="F167" s="85">
        <v>200</v>
      </c>
      <c r="G167" s="157"/>
      <c r="H167" s="83">
        <f t="shared" si="5"/>
        <v>200</v>
      </c>
      <c r="I167" s="85"/>
      <c r="J167" s="85"/>
      <c r="K167" s="85">
        <v>200</v>
      </c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7430</v>
      </c>
      <c r="D191" s="139">
        <f>SUM(D192,D231,D266,D279,D283)</f>
        <v>7430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7430</v>
      </c>
      <c r="I191" s="139">
        <f>SUM(I192,I231,I266,I279,I283)</f>
        <v>7430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7430</v>
      </c>
      <c r="D192" s="144">
        <f>D193+D201+D227</f>
        <v>7430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7430</v>
      </c>
      <c r="I192" s="144">
        <f>I193+I201+I227</f>
        <v>7430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7430</v>
      </c>
      <c r="D201" s="74">
        <f>D202+D212+D213+D222+D223+D224+D226</f>
        <v>7430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7430</v>
      </c>
      <c r="I201" s="74">
        <f>I202+I212+I213+I222+I223+I224+I226</f>
        <v>7430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7430</v>
      </c>
      <c r="D213" s="160">
        <f>SUM(D214:D221)</f>
        <v>7430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7430</v>
      </c>
      <c r="I213" s="160">
        <f>SUM(I214:I221)</f>
        <v>7430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680</v>
      </c>
      <c r="D215" s="85">
        <v>680</v>
      </c>
      <c r="E215" s="85"/>
      <c r="F215" s="85"/>
      <c r="G215" s="157"/>
      <c r="H215" s="83">
        <f t="shared" si="20"/>
        <v>680</v>
      </c>
      <c r="I215" s="85">
        <v>680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6750</v>
      </c>
      <c r="D216" s="85">
        <v>6750</v>
      </c>
      <c r="E216" s="85"/>
      <c r="F216" s="85"/>
      <c r="G216" s="157"/>
      <c r="H216" s="83">
        <f t="shared" si="20"/>
        <v>6750</v>
      </c>
      <c r="I216" s="85">
        <v>6750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3538</v>
      </c>
      <c r="I295" s="160">
        <f>SUM(I296:I297)</f>
        <v>0</v>
      </c>
      <c r="J295" s="160">
        <f>SUM(J296:J297)</f>
        <v>0</v>
      </c>
      <c r="K295" s="160">
        <f>SUM(K296:K297)</f>
        <v>3538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3538</v>
      </c>
      <c r="I297" s="79"/>
      <c r="J297" s="79"/>
      <c r="K297" s="79">
        <v>3538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303852.21999999997</v>
      </c>
      <c r="D298" s="260">
        <f>SUM(D295,D283,D279,D266,D231,D192,D184,D170,D73,D52)</f>
        <v>293405.21999999997</v>
      </c>
      <c r="E298" s="260">
        <f t="shared" ref="E298:G298" si="61">SUM(E295,E283,E279,E266,E231,E192,E184,E170,E73,E52)</f>
        <v>0</v>
      </c>
      <c r="F298" s="260">
        <f t="shared" si="61"/>
        <v>10447</v>
      </c>
      <c r="G298" s="261">
        <f t="shared" si="61"/>
        <v>0</v>
      </c>
      <c r="H298" s="262">
        <f>SUM(H295,H283,H279,H266,H231,H192,H184,H170,H73,H52)</f>
        <v>575532</v>
      </c>
      <c r="I298" s="260">
        <f>SUM(I295,I283,I279,I266,I231,I192,I184,I170,I73,I52)</f>
        <v>284464</v>
      </c>
      <c r="J298" s="260">
        <f t="shared" ref="J298:L298" si="62">SUM(J295,J283,J279,J266,J231,J192,J184,J170,J73,J52)</f>
        <v>277083</v>
      </c>
      <c r="K298" s="260">
        <f t="shared" si="62"/>
        <v>13985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-0.21999999997206032</v>
      </c>
      <c r="D300" s="266">
        <f>SUM(D25,D26,D42)-D50</f>
        <v>-0.21999999997206032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09.11.1.&amp;"Arial,Regular"&amp;10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404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405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411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412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58848</v>
      </c>
      <c r="D21" s="40">
        <f>SUM(D22,D25,D26,D42)</f>
        <v>52474</v>
      </c>
      <c r="E21" s="40">
        <f>SUM(E22,E25)</f>
        <v>6374</v>
      </c>
      <c r="F21" s="40">
        <f>SUM(F22,F27)</f>
        <v>0</v>
      </c>
      <c r="G21" s="41">
        <f>SUM(G22,G44)</f>
        <v>0</v>
      </c>
      <c r="H21" s="39">
        <f t="shared" ref="H21:H46" si="1">SUM(I21:L21)</f>
        <v>51488</v>
      </c>
      <c r="I21" s="40">
        <f>SUM(I22,I25,I26,I42)</f>
        <v>37782</v>
      </c>
      <c r="J21" s="40">
        <f>SUM(J22,J25)</f>
        <v>13706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58848</v>
      </c>
      <c r="D25" s="63">
        <v>52474</v>
      </c>
      <c r="E25" s="63">
        <v>6374</v>
      </c>
      <c r="F25" s="64" t="s">
        <v>31</v>
      </c>
      <c r="G25" s="65" t="s">
        <v>31</v>
      </c>
      <c r="H25" s="62">
        <f t="shared" si="1"/>
        <v>51488</v>
      </c>
      <c r="I25" s="63">
        <f>I49</f>
        <v>37782</v>
      </c>
      <c r="J25" s="63">
        <f>J49</f>
        <v>13706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58848</v>
      </c>
      <c r="D49" s="128">
        <f>SUM(D50,D295)</f>
        <v>52474</v>
      </c>
      <c r="E49" s="128">
        <f>SUM(E50,E295)</f>
        <v>6374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51488</v>
      </c>
      <c r="I49" s="128">
        <f>SUM(I50,I295)</f>
        <v>37782</v>
      </c>
      <c r="J49" s="128">
        <f>SUM(J50,J295)</f>
        <v>13706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58848</v>
      </c>
      <c r="D50" s="134">
        <f>SUM(D51,D191)</f>
        <v>52474</v>
      </c>
      <c r="E50" s="134">
        <f>SUM(E51,E191)</f>
        <v>6374</v>
      </c>
      <c r="F50" s="134">
        <f>SUM(F51,F191)</f>
        <v>0</v>
      </c>
      <c r="G50" s="135">
        <f>SUM(G51,G191)</f>
        <v>0</v>
      </c>
      <c r="H50" s="133">
        <f t="shared" si="3"/>
        <v>51488</v>
      </c>
      <c r="I50" s="134">
        <f>SUM(I51,I191)</f>
        <v>37782</v>
      </c>
      <c r="J50" s="134">
        <f>SUM(J51,J191)</f>
        <v>13706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58848</v>
      </c>
      <c r="D51" s="139">
        <f>SUM(D52,D73,D170,D184)</f>
        <v>52474</v>
      </c>
      <c r="E51" s="139">
        <f>SUM(E52,E73,E170,E184)</f>
        <v>6374</v>
      </c>
      <c r="F51" s="139">
        <f>SUM(F52,F73,F170,F184)</f>
        <v>0</v>
      </c>
      <c r="G51" s="140">
        <f>SUM(G52,G73,G170,G184)</f>
        <v>0</v>
      </c>
      <c r="H51" s="138">
        <f t="shared" si="3"/>
        <v>51488</v>
      </c>
      <c r="I51" s="139">
        <f>SUM(I52,I73,I170,I184)</f>
        <v>37782</v>
      </c>
      <c r="J51" s="139">
        <f>SUM(J52,J73,J170,J184)</f>
        <v>13706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58848</v>
      </c>
      <c r="D73" s="144">
        <f>SUM(D74,D81,D128,D161,D162,D169)</f>
        <v>52474</v>
      </c>
      <c r="E73" s="144">
        <f>SUM(E74,E81,E128,E161,E162,E169)</f>
        <v>6374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51488</v>
      </c>
      <c r="I73" s="144">
        <f>SUM(I74,I81,I128,I161,I162,I169)</f>
        <v>37782</v>
      </c>
      <c r="J73" s="144">
        <f>SUM(J74,J81,J128,J161,J162,J169)</f>
        <v>13706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58848</v>
      </c>
      <c r="D128" s="74">
        <f>SUM(D129,D133,D137,D138,D141,D148,D156,D157,D160)</f>
        <v>52474</v>
      </c>
      <c r="E128" s="74">
        <f>SUM(E129,E133,E137,E138,E141,E148,E156,E157,E160)</f>
        <v>6374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51488</v>
      </c>
      <c r="I128" s="74">
        <f>SUM(I129,I133,I137,I138,I141,I148,I156,I157,I160)</f>
        <v>37782</v>
      </c>
      <c r="J128" s="74">
        <f>SUM(J129,J133,J137,J138,J141,J148,J156,J157,J160)</f>
        <v>13706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58848</v>
      </c>
      <c r="D148" s="160">
        <f>SUM(D149:D155)</f>
        <v>52474</v>
      </c>
      <c r="E148" s="160">
        <f>SUM(E149:E155)</f>
        <v>6374</v>
      </c>
      <c r="F148" s="160">
        <f>SUM(F149:F155)</f>
        <v>0</v>
      </c>
      <c r="G148" s="161">
        <f>SUM(G149:G155)</f>
        <v>0</v>
      </c>
      <c r="H148" s="83">
        <f t="shared" si="5"/>
        <v>51488</v>
      </c>
      <c r="I148" s="160">
        <f>SUM(I149:I155)</f>
        <v>37782</v>
      </c>
      <c r="J148" s="160">
        <f>SUM(J149:J155)</f>
        <v>13706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58848</v>
      </c>
      <c r="D151" s="85">
        <v>52474</v>
      </c>
      <c r="E151" s="85">
        <v>6374</v>
      </c>
      <c r="F151" s="85"/>
      <c r="G151" s="157"/>
      <c r="H151" s="83">
        <f t="shared" si="5"/>
        <v>51488</v>
      </c>
      <c r="I151" s="85">
        <v>37782</v>
      </c>
      <c r="J151" s="85">
        <v>13706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58848</v>
      </c>
      <c r="D298" s="260">
        <f>SUM(D295,D283,D279,D266,D231,D192,D184,D170,D73,D52)</f>
        <v>52474</v>
      </c>
      <c r="E298" s="260">
        <f t="shared" ref="E298:G298" si="61">SUM(E295,E283,E279,E266,E231,E192,E184,E170,E73,E52)</f>
        <v>6374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51488</v>
      </c>
      <c r="I298" s="260">
        <f>SUM(I295,I283,I279,I266,I231,I192,I184,I170,I73,I52)</f>
        <v>37782</v>
      </c>
      <c r="J298" s="260">
        <f t="shared" ref="J298:L298" si="62">SUM(J295,J283,J279,J266,J231,J192,J184,J170,J73,J52)</f>
        <v>13706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Nr.09.11.2.</oddHeader>
    <oddFooter xml:space="preserve">&amp;L&amp;"Times New Roman,Regular"&amp;8&amp;D; &amp;T&amp;R&amp;"Times New Roman,Regular"&amp;8&amp;P (&amp;N)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ht="12" customHeight="1" x14ac:dyDescent="0.25">
      <c r="A5" s="9" t="s">
        <v>1</v>
      </c>
      <c r="B5" s="13"/>
      <c r="C5" s="608" t="s">
        <v>413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414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415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416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417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418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419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471122</v>
      </c>
      <c r="D21" s="40">
        <f>SUM(D22,D25,D26,D42)</f>
        <v>199001</v>
      </c>
      <c r="E21" s="40">
        <f>SUM(E22,E25)</f>
        <v>207405</v>
      </c>
      <c r="F21" s="40">
        <f>SUM(F22,F27)</f>
        <v>64716</v>
      </c>
      <c r="G21" s="41">
        <f>SUM(G22,G44)</f>
        <v>0</v>
      </c>
      <c r="H21" s="39">
        <f t="shared" ref="H21:H46" si="1">SUM(I21:L21)</f>
        <v>473978</v>
      </c>
      <c r="I21" s="40">
        <f>SUM(I22,I25,I26,I42)</f>
        <v>196435</v>
      </c>
      <c r="J21" s="40">
        <f>SUM(J22,J25)</f>
        <v>207745</v>
      </c>
      <c r="K21" s="40">
        <f>SUM(K22,K27)</f>
        <v>69798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5082</v>
      </c>
      <c r="I22" s="46">
        <f>SUM(I23:I24)</f>
        <v>0</v>
      </c>
      <c r="J22" s="46">
        <f>SUM(J23:J24)</f>
        <v>0</v>
      </c>
      <c r="K22" s="46">
        <f>SUM(K23:K24)</f>
        <v>5082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5082</v>
      </c>
      <c r="I24" s="58"/>
      <c r="J24" s="58"/>
      <c r="K24" s="58">
        <f>1433+3649</f>
        <v>5082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406406</v>
      </c>
      <c r="D25" s="63">
        <v>199001</v>
      </c>
      <c r="E25" s="63">
        <v>207405</v>
      </c>
      <c r="F25" s="64" t="s">
        <v>31</v>
      </c>
      <c r="G25" s="65" t="s">
        <v>31</v>
      </c>
      <c r="H25" s="62">
        <f t="shared" si="1"/>
        <v>404180</v>
      </c>
      <c r="I25" s="63">
        <v>196435</v>
      </c>
      <c r="J25" s="63">
        <v>207745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64716</v>
      </c>
      <c r="D27" s="70" t="s">
        <v>31</v>
      </c>
      <c r="E27" s="70" t="s">
        <v>31</v>
      </c>
      <c r="F27" s="74">
        <f>SUM(F28,F32,F34,F37)</f>
        <v>64716</v>
      </c>
      <c r="G27" s="71" t="s">
        <v>31</v>
      </c>
      <c r="H27" s="68">
        <f t="shared" si="1"/>
        <v>64716</v>
      </c>
      <c r="I27" s="70" t="s">
        <v>31</v>
      </c>
      <c r="J27" s="70" t="s">
        <v>31</v>
      </c>
      <c r="K27" s="74">
        <f>SUM(K28,K32,K34,K37)</f>
        <v>64716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63495</v>
      </c>
      <c r="D28" s="70" t="s">
        <v>31</v>
      </c>
      <c r="E28" s="70" t="s">
        <v>31</v>
      </c>
      <c r="F28" s="74">
        <f>SUM(F29:F31)</f>
        <v>63495</v>
      </c>
      <c r="G28" s="71" t="s">
        <v>31</v>
      </c>
      <c r="H28" s="68">
        <f t="shared" si="1"/>
        <v>63495</v>
      </c>
      <c r="I28" s="70" t="s">
        <v>31</v>
      </c>
      <c r="J28" s="70" t="s">
        <v>31</v>
      </c>
      <c r="K28" s="74">
        <f>SUM(K29:K31)</f>
        <v>63495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63495</v>
      </c>
      <c r="D29" s="78" t="s">
        <v>31</v>
      </c>
      <c r="E29" s="78" t="s">
        <v>31</v>
      </c>
      <c r="F29" s="79">
        <v>63495</v>
      </c>
      <c r="G29" s="80" t="s">
        <v>31</v>
      </c>
      <c r="H29" s="77">
        <f t="shared" si="1"/>
        <v>63495</v>
      </c>
      <c r="I29" s="78" t="s">
        <v>31</v>
      </c>
      <c r="J29" s="78" t="s">
        <v>31</v>
      </c>
      <c r="K29" s="79">
        <v>63495</v>
      </c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1121</v>
      </c>
      <c r="D34" s="70" t="s">
        <v>31</v>
      </c>
      <c r="E34" s="70" t="s">
        <v>31</v>
      </c>
      <c r="F34" s="74">
        <f>SUM(F35:F36)</f>
        <v>1121</v>
      </c>
      <c r="G34" s="71" t="s">
        <v>31</v>
      </c>
      <c r="H34" s="68">
        <f t="shared" si="1"/>
        <v>1121</v>
      </c>
      <c r="I34" s="70" t="s">
        <v>31</v>
      </c>
      <c r="J34" s="70" t="s">
        <v>31</v>
      </c>
      <c r="K34" s="74">
        <f>SUM(K35:K36)</f>
        <v>1121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941</v>
      </c>
      <c r="D35" s="78" t="s">
        <v>31</v>
      </c>
      <c r="E35" s="78" t="s">
        <v>31</v>
      </c>
      <c r="F35" s="79">
        <v>941</v>
      </c>
      <c r="G35" s="80" t="s">
        <v>31</v>
      </c>
      <c r="H35" s="77">
        <f t="shared" si="1"/>
        <v>941</v>
      </c>
      <c r="I35" s="78" t="s">
        <v>31</v>
      </c>
      <c r="J35" s="78" t="s">
        <v>31</v>
      </c>
      <c r="K35" s="79">
        <v>941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180</v>
      </c>
      <c r="D36" s="84" t="s">
        <v>31</v>
      </c>
      <c r="E36" s="84" t="s">
        <v>31</v>
      </c>
      <c r="F36" s="85">
        <v>180</v>
      </c>
      <c r="G36" s="86" t="s">
        <v>31</v>
      </c>
      <c r="H36" s="83">
        <f t="shared" si="1"/>
        <v>180</v>
      </c>
      <c r="I36" s="84" t="s">
        <v>31</v>
      </c>
      <c r="J36" s="84" t="s">
        <v>31</v>
      </c>
      <c r="K36" s="85">
        <v>180</v>
      </c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100</v>
      </c>
      <c r="D37" s="70" t="s">
        <v>31</v>
      </c>
      <c r="E37" s="70" t="s">
        <v>31</v>
      </c>
      <c r="F37" s="74">
        <f>SUM(F38:F41)</f>
        <v>100</v>
      </c>
      <c r="G37" s="71" t="s">
        <v>31</v>
      </c>
      <c r="H37" s="68">
        <f t="shared" si="1"/>
        <v>100</v>
      </c>
      <c r="I37" s="70" t="s">
        <v>31</v>
      </c>
      <c r="J37" s="70" t="s">
        <v>31</v>
      </c>
      <c r="K37" s="74">
        <f>SUM(K38:K41)</f>
        <v>100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100</v>
      </c>
      <c r="D39" s="84" t="s">
        <v>31</v>
      </c>
      <c r="E39" s="84" t="s">
        <v>31</v>
      </c>
      <c r="F39" s="85">
        <v>100</v>
      </c>
      <c r="G39" s="86" t="s">
        <v>31</v>
      </c>
      <c r="H39" s="83">
        <f t="shared" si="1"/>
        <v>100</v>
      </c>
      <c r="I39" s="84" t="s">
        <v>31</v>
      </c>
      <c r="J39" s="84" t="s">
        <v>31</v>
      </c>
      <c r="K39" s="85">
        <v>100</v>
      </c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471122</v>
      </c>
      <c r="D49" s="128">
        <f>SUM(D50,D295)</f>
        <v>199001</v>
      </c>
      <c r="E49" s="128">
        <f>SUM(E50,E295)</f>
        <v>207405</v>
      </c>
      <c r="F49" s="128">
        <f>SUM(F50,F295)</f>
        <v>64716</v>
      </c>
      <c r="G49" s="129">
        <f>SUM(G50,G295)</f>
        <v>0</v>
      </c>
      <c r="H49" s="127">
        <f t="shared" ref="H49:H111" si="3">SUM(I49:L49)</f>
        <v>473978</v>
      </c>
      <c r="I49" s="128">
        <f>SUM(I50,I295)</f>
        <v>196435</v>
      </c>
      <c r="J49" s="128">
        <f>SUM(J50,J295)</f>
        <v>207745</v>
      </c>
      <c r="K49" s="128">
        <f>SUM(K50,K295)</f>
        <v>69798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471122</v>
      </c>
      <c r="D50" s="134">
        <f>SUM(D51,D191)</f>
        <v>199001</v>
      </c>
      <c r="E50" s="134">
        <f>SUM(E51,E191)</f>
        <v>207405</v>
      </c>
      <c r="F50" s="134">
        <f>SUM(F51,F191)</f>
        <v>64716</v>
      </c>
      <c r="G50" s="135">
        <f>SUM(G51,G191)</f>
        <v>0</v>
      </c>
      <c r="H50" s="133">
        <f t="shared" si="3"/>
        <v>473978</v>
      </c>
      <c r="I50" s="134">
        <f>SUM(I51,I191)</f>
        <v>196435</v>
      </c>
      <c r="J50" s="134">
        <f>SUM(J51,J191)</f>
        <v>207745</v>
      </c>
      <c r="K50" s="134">
        <f>SUM(K51,K191)</f>
        <v>69798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469228</v>
      </c>
      <c r="D51" s="139">
        <f>SUM(D52,D73,D170,D184)</f>
        <v>197357</v>
      </c>
      <c r="E51" s="139">
        <f>SUM(E52,E73,E170,E184)</f>
        <v>207405</v>
      </c>
      <c r="F51" s="139">
        <f>SUM(F52,F73,F170,F184)</f>
        <v>64466</v>
      </c>
      <c r="G51" s="140">
        <f>SUM(G52,G73,G170,G184)</f>
        <v>0</v>
      </c>
      <c r="H51" s="138">
        <f t="shared" si="3"/>
        <v>473728</v>
      </c>
      <c r="I51" s="139">
        <f>SUM(I52,I73,I170,I184)</f>
        <v>196435</v>
      </c>
      <c r="J51" s="139">
        <f>SUM(J52,J73,J170,J184)</f>
        <v>207745</v>
      </c>
      <c r="K51" s="139">
        <f>SUM(K52,K73,K170,K184)</f>
        <v>69548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421582</v>
      </c>
      <c r="D52" s="144">
        <f>SUM(D53,D66)</f>
        <v>179109</v>
      </c>
      <c r="E52" s="144">
        <f>SUM(E53,E66)</f>
        <v>207405</v>
      </c>
      <c r="F52" s="144">
        <f>SUM(F53,F66)</f>
        <v>35068</v>
      </c>
      <c r="G52" s="145">
        <f>SUM(G53,G66)</f>
        <v>0</v>
      </c>
      <c r="H52" s="143">
        <f t="shared" si="3"/>
        <v>424762</v>
      </c>
      <c r="I52" s="144">
        <f>SUM(I53,I66)</f>
        <v>177607</v>
      </c>
      <c r="J52" s="144">
        <f>SUM(J53,J66)</f>
        <v>207745</v>
      </c>
      <c r="K52" s="144">
        <f>SUM(K53,K66)</f>
        <v>39410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324884</v>
      </c>
      <c r="D53" s="74">
        <f>SUM(D54,D57,D65)</f>
        <v>130183</v>
      </c>
      <c r="E53" s="74">
        <f>SUM(E54,E57,E65)</f>
        <v>166641</v>
      </c>
      <c r="F53" s="74">
        <f>SUM(F54,F57,F65)</f>
        <v>28060</v>
      </c>
      <c r="G53" s="148">
        <f>SUM(G54,G57,G65)</f>
        <v>0</v>
      </c>
      <c r="H53" s="68">
        <f t="shared" si="3"/>
        <v>327855</v>
      </c>
      <c r="I53" s="74">
        <f>SUM(I54,I57,I65)</f>
        <v>130000</v>
      </c>
      <c r="J53" s="74">
        <f>SUM(J54,J57,J65)</f>
        <v>166915</v>
      </c>
      <c r="K53" s="74">
        <f>SUM(K54,K57,K65)</f>
        <v>30940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323034</v>
      </c>
      <c r="D54" s="152">
        <f>SUM(D55:D56)</f>
        <v>128333</v>
      </c>
      <c r="E54" s="152">
        <f>SUM(E55:E56)</f>
        <v>166641</v>
      </c>
      <c r="F54" s="152">
        <f>SUM(F55:F56)</f>
        <v>28060</v>
      </c>
      <c r="G54" s="153">
        <f>SUM(G55:G56)</f>
        <v>0</v>
      </c>
      <c r="H54" s="151">
        <f t="shared" si="3"/>
        <v>326188</v>
      </c>
      <c r="I54" s="152">
        <f>SUM(I55:I56)</f>
        <v>128333</v>
      </c>
      <c r="J54" s="152">
        <f>SUM(J55:J56)</f>
        <v>166915</v>
      </c>
      <c r="K54" s="152">
        <f>SUM(K55:K56)</f>
        <v>30940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323034</v>
      </c>
      <c r="D56" s="85">
        <v>128333</v>
      </c>
      <c r="E56" s="85">
        <v>166641</v>
      </c>
      <c r="F56" s="85">
        <v>28060</v>
      </c>
      <c r="G56" s="157"/>
      <c r="H56" s="83">
        <f t="shared" si="3"/>
        <v>326188</v>
      </c>
      <c r="I56" s="85">
        <v>128333</v>
      </c>
      <c r="J56" s="85">
        <f>166711+204</f>
        <v>166915</v>
      </c>
      <c r="K56" s="85">
        <v>30940</v>
      </c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1850</v>
      </c>
      <c r="D57" s="160">
        <f>SUM(D58:D64)</f>
        <v>1850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1667</v>
      </c>
      <c r="I57" s="160">
        <f>SUM(I58:I64)</f>
        <v>1667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462</v>
      </c>
      <c r="D61" s="85">
        <v>462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1388</v>
      </c>
      <c r="D62" s="85">
        <v>1388</v>
      </c>
      <c r="E62" s="85"/>
      <c r="F62" s="85"/>
      <c r="G62" s="157"/>
      <c r="H62" s="83">
        <f t="shared" si="3"/>
        <v>1388</v>
      </c>
      <c r="I62" s="85">
        <v>1388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279</v>
      </c>
      <c r="I64" s="85">
        <v>279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96698</v>
      </c>
      <c r="D66" s="74">
        <f>SUM(D67:D68)</f>
        <v>48926</v>
      </c>
      <c r="E66" s="74">
        <f>SUM(E67:E68)</f>
        <v>40764</v>
      </c>
      <c r="F66" s="74">
        <f>SUM(F67:F68)</f>
        <v>7008</v>
      </c>
      <c r="G66" s="166">
        <f>SUM(G67:G68)</f>
        <v>0</v>
      </c>
      <c r="H66" s="68">
        <f t="shared" si="3"/>
        <v>96907</v>
      </c>
      <c r="I66" s="74">
        <f>SUM(I67:I68)</f>
        <v>47607</v>
      </c>
      <c r="J66" s="74">
        <f>SUM(J67:J68)</f>
        <v>40830</v>
      </c>
      <c r="K66" s="74">
        <f>SUM(K67:K68)</f>
        <v>8470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79804</v>
      </c>
      <c r="D67" s="79">
        <v>32732</v>
      </c>
      <c r="E67" s="79">
        <v>40264</v>
      </c>
      <c r="F67" s="79">
        <v>6808</v>
      </c>
      <c r="G67" s="155"/>
      <c r="H67" s="77">
        <f t="shared" si="3"/>
        <v>80713</v>
      </c>
      <c r="I67" s="79">
        <v>32732</v>
      </c>
      <c r="J67" s="79">
        <f>40281+49</f>
        <v>40330</v>
      </c>
      <c r="K67" s="79">
        <v>7651</v>
      </c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16894</v>
      </c>
      <c r="D68" s="160">
        <f>SUM(D69:D72)</f>
        <v>16194</v>
      </c>
      <c r="E68" s="160">
        <f>SUM(E69:E72)</f>
        <v>500</v>
      </c>
      <c r="F68" s="160">
        <f>SUM(F69:F72)</f>
        <v>200</v>
      </c>
      <c r="G68" s="161">
        <f>SUM(G69:G72)</f>
        <v>0</v>
      </c>
      <c r="H68" s="83">
        <f t="shared" si="3"/>
        <v>16194</v>
      </c>
      <c r="I68" s="160">
        <f>SUM(I69:I72)</f>
        <v>14875</v>
      </c>
      <c r="J68" s="160">
        <f>SUM(J69:J72)</f>
        <v>500</v>
      </c>
      <c r="K68" s="160">
        <f>SUM(K69:K72)</f>
        <v>819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7894</v>
      </c>
      <c r="D69" s="85">
        <v>7194</v>
      </c>
      <c r="E69" s="85">
        <v>500</v>
      </c>
      <c r="F69" s="85">
        <v>200</v>
      </c>
      <c r="G69" s="157"/>
      <c r="H69" s="83">
        <f t="shared" si="3"/>
        <v>7194</v>
      </c>
      <c r="I69" s="85">
        <v>5875</v>
      </c>
      <c r="J69" s="85">
        <v>500</v>
      </c>
      <c r="K69" s="85">
        <v>819</v>
      </c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9000</v>
      </c>
      <c r="D71" s="85">
        <v>9000</v>
      </c>
      <c r="E71" s="85"/>
      <c r="F71" s="85"/>
      <c r="G71" s="157"/>
      <c r="H71" s="83">
        <f t="shared" si="3"/>
        <v>9000</v>
      </c>
      <c r="I71" s="85">
        <v>9000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47646</v>
      </c>
      <c r="D73" s="144">
        <f>SUM(D74,D81,D128,D161,D162,D169)</f>
        <v>18248</v>
      </c>
      <c r="E73" s="144">
        <f>SUM(E74,E81,E128,E161,E162,E169)</f>
        <v>0</v>
      </c>
      <c r="F73" s="144">
        <f>SUM(F74,F81,F128,F161,F162,F169)</f>
        <v>29398</v>
      </c>
      <c r="G73" s="145">
        <f>SUM(G74,G81,G128,G161,G162,G169)</f>
        <v>0</v>
      </c>
      <c r="H73" s="143">
        <f t="shared" si="3"/>
        <v>48966</v>
      </c>
      <c r="I73" s="144">
        <f>SUM(I74,I81,I128,I161,I162,I169)</f>
        <v>18828</v>
      </c>
      <c r="J73" s="144">
        <f>SUM(J74,J81,J128,J161,J162,J169)</f>
        <v>0</v>
      </c>
      <c r="K73" s="144">
        <f>SUM(K74,K81,K128,K161,K162,K169)</f>
        <v>30138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3250</v>
      </c>
      <c r="D74" s="74">
        <f>SUM(D75,D78)</f>
        <v>0</v>
      </c>
      <c r="E74" s="74">
        <f>SUM(E75,E78)</f>
        <v>0</v>
      </c>
      <c r="F74" s="74">
        <f>SUM(F75,F78)</f>
        <v>3250</v>
      </c>
      <c r="G74" s="166">
        <f>SUM(G75,G78)</f>
        <v>0</v>
      </c>
      <c r="H74" s="68">
        <f t="shared" si="3"/>
        <v>3250</v>
      </c>
      <c r="I74" s="74">
        <f>SUM(I75,I78)</f>
        <v>0</v>
      </c>
      <c r="J74" s="74">
        <f>SUM(J75,J78)</f>
        <v>0</v>
      </c>
      <c r="K74" s="74">
        <f>SUM(K75,K78)</f>
        <v>3250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66</v>
      </c>
      <c r="D75" s="169">
        <f>SUM(D76:D77)</f>
        <v>0</v>
      </c>
      <c r="E75" s="169">
        <f>SUM(E76:E77)</f>
        <v>0</v>
      </c>
      <c r="F75" s="169">
        <f>SUM(F76:F77)</f>
        <v>66</v>
      </c>
      <c r="G75" s="170">
        <f>SUM(G76:G77)</f>
        <v>0</v>
      </c>
      <c r="H75" s="77">
        <f t="shared" si="3"/>
        <v>66</v>
      </c>
      <c r="I75" s="169">
        <f>SUM(I76:I77)</f>
        <v>0</v>
      </c>
      <c r="J75" s="169">
        <f>SUM(J76:J77)</f>
        <v>0</v>
      </c>
      <c r="K75" s="169">
        <f>SUM(K76:K77)</f>
        <v>66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66</v>
      </c>
      <c r="D77" s="85"/>
      <c r="E77" s="85"/>
      <c r="F77" s="85">
        <v>66</v>
      </c>
      <c r="G77" s="157"/>
      <c r="H77" s="83">
        <f t="shared" si="3"/>
        <v>66</v>
      </c>
      <c r="I77" s="85"/>
      <c r="J77" s="85"/>
      <c r="K77" s="85">
        <v>66</v>
      </c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3184</v>
      </c>
      <c r="D78" s="160">
        <f>SUM(D79:D80)</f>
        <v>0</v>
      </c>
      <c r="E78" s="160">
        <f>SUM(E79:E80)</f>
        <v>0</v>
      </c>
      <c r="F78" s="160">
        <f>SUM(F79:F80)</f>
        <v>3184</v>
      </c>
      <c r="G78" s="161">
        <f>SUM(G79:G80)</f>
        <v>0</v>
      </c>
      <c r="H78" s="83">
        <f t="shared" si="3"/>
        <v>3184</v>
      </c>
      <c r="I78" s="160">
        <f>SUM(I79:I80)</f>
        <v>0</v>
      </c>
      <c r="J78" s="160">
        <f>SUM(J79:J80)</f>
        <v>0</v>
      </c>
      <c r="K78" s="160">
        <f>SUM(K79:K80)</f>
        <v>3184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960</v>
      </c>
      <c r="D79" s="85"/>
      <c r="E79" s="85"/>
      <c r="F79" s="85">
        <v>960</v>
      </c>
      <c r="G79" s="157"/>
      <c r="H79" s="83">
        <f t="shared" si="3"/>
        <v>960</v>
      </c>
      <c r="I79" s="85"/>
      <c r="J79" s="85"/>
      <c r="K79" s="85">
        <v>960</v>
      </c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2224</v>
      </c>
      <c r="D80" s="85"/>
      <c r="E80" s="85"/>
      <c r="F80" s="85">
        <v>2224</v>
      </c>
      <c r="G80" s="157"/>
      <c r="H80" s="83">
        <f t="shared" si="3"/>
        <v>2224</v>
      </c>
      <c r="I80" s="85"/>
      <c r="J80" s="85"/>
      <c r="K80" s="85">
        <v>2224</v>
      </c>
      <c r="L80" s="158"/>
    </row>
    <row r="81" spans="1:12" x14ac:dyDescent="0.25">
      <c r="A81" s="67">
        <v>2200</v>
      </c>
      <c r="B81" s="147" t="s">
        <v>83</v>
      </c>
      <c r="C81" s="68">
        <f t="shared" si="2"/>
        <v>39665</v>
      </c>
      <c r="D81" s="74">
        <f>SUM(D82,D87,D93,D101,D110,D114,D120,D126)</f>
        <v>16222</v>
      </c>
      <c r="E81" s="74">
        <f>SUM(E82,E87,E93,E101,E110,E114,E120,E126)</f>
        <v>0</v>
      </c>
      <c r="F81" s="74">
        <f>SUM(F82,F87,F93,F101,F110,F114,F120,F126)</f>
        <v>23443</v>
      </c>
      <c r="G81" s="166">
        <f>SUM(G82,G87,G93,G101,G110,G114,G120,G126)</f>
        <v>0</v>
      </c>
      <c r="H81" s="68">
        <f t="shared" si="3"/>
        <v>41085</v>
      </c>
      <c r="I81" s="74">
        <f>SUM(I82,I87,I93,I101,I110,I114,I120,I126)</f>
        <v>16902</v>
      </c>
      <c r="J81" s="74">
        <f>SUM(J82,J87,J93,J101,J110,J114,J120,J126)</f>
        <v>0</v>
      </c>
      <c r="K81" s="74">
        <f>SUM(K82,K87,K93,K101,K110,K114,K120,K126)</f>
        <v>24183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1460</v>
      </c>
      <c r="D82" s="152">
        <f>SUM(D83:D86)</f>
        <v>401</v>
      </c>
      <c r="E82" s="152">
        <f>SUM(E83:E86)</f>
        <v>0</v>
      </c>
      <c r="F82" s="152">
        <f>SUM(F83:F86)</f>
        <v>1059</v>
      </c>
      <c r="G82" s="152">
        <f>SUM(G83:G86)</f>
        <v>0</v>
      </c>
      <c r="H82" s="151">
        <f t="shared" si="3"/>
        <v>1460</v>
      </c>
      <c r="I82" s="152">
        <f>SUM(I83:I86)</f>
        <v>401</v>
      </c>
      <c r="J82" s="152">
        <f>SUM(J83:J86)</f>
        <v>0</v>
      </c>
      <c r="K82" s="152">
        <f>SUM(K83:K86)</f>
        <v>1059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1090</v>
      </c>
      <c r="D84" s="85">
        <v>401</v>
      </c>
      <c r="E84" s="85"/>
      <c r="F84" s="85">
        <v>689</v>
      </c>
      <c r="G84" s="157"/>
      <c r="H84" s="83">
        <f t="shared" si="3"/>
        <v>1090</v>
      </c>
      <c r="I84" s="85">
        <v>401</v>
      </c>
      <c r="J84" s="85"/>
      <c r="K84" s="85">
        <v>689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300</v>
      </c>
      <c r="D85" s="85"/>
      <c r="E85" s="85"/>
      <c r="F85" s="85">
        <v>300</v>
      </c>
      <c r="G85" s="157"/>
      <c r="H85" s="83">
        <f t="shared" si="3"/>
        <v>300</v>
      </c>
      <c r="I85" s="85"/>
      <c r="J85" s="85"/>
      <c r="K85" s="85">
        <v>300</v>
      </c>
      <c r="L85" s="158"/>
    </row>
    <row r="86" spans="1:12" x14ac:dyDescent="0.25">
      <c r="A86" s="56">
        <v>2219</v>
      </c>
      <c r="B86" s="82" t="s">
        <v>88</v>
      </c>
      <c r="C86" s="83">
        <f t="shared" si="2"/>
        <v>70</v>
      </c>
      <c r="D86" s="85"/>
      <c r="E86" s="85"/>
      <c r="F86" s="85">
        <v>70</v>
      </c>
      <c r="G86" s="157"/>
      <c r="H86" s="83">
        <f t="shared" si="3"/>
        <v>70</v>
      </c>
      <c r="I86" s="85"/>
      <c r="J86" s="85"/>
      <c r="K86" s="85">
        <v>70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17430</v>
      </c>
      <c r="D87" s="160">
        <f>SUM(D88:D92)</f>
        <v>8715</v>
      </c>
      <c r="E87" s="160">
        <f>SUM(E88:E92)</f>
        <v>0</v>
      </c>
      <c r="F87" s="160">
        <f>SUM(F88:F92)</f>
        <v>8715</v>
      </c>
      <c r="G87" s="161">
        <f>SUM(G88:G92)</f>
        <v>0</v>
      </c>
      <c r="H87" s="83">
        <f t="shared" si="3"/>
        <v>18790</v>
      </c>
      <c r="I87" s="160">
        <f>SUM(I88:I92)</f>
        <v>9395</v>
      </c>
      <c r="J87" s="160">
        <f>SUM(J88:J92)</f>
        <v>0</v>
      </c>
      <c r="K87" s="160">
        <f>SUM(K88:K92)</f>
        <v>9395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13600</v>
      </c>
      <c r="D88" s="85">
        <v>6800</v>
      </c>
      <c r="E88" s="85"/>
      <c r="F88" s="85">
        <v>6800</v>
      </c>
      <c r="G88" s="157"/>
      <c r="H88" s="83">
        <f t="shared" si="3"/>
        <v>14960</v>
      </c>
      <c r="I88" s="85">
        <v>7480</v>
      </c>
      <c r="J88" s="85"/>
      <c r="K88" s="85">
        <v>7480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840</v>
      </c>
      <c r="D89" s="85">
        <v>420</v>
      </c>
      <c r="E89" s="85"/>
      <c r="F89" s="85">
        <v>420</v>
      </c>
      <c r="G89" s="157"/>
      <c r="H89" s="83">
        <f t="shared" si="3"/>
        <v>840</v>
      </c>
      <c r="I89" s="85">
        <v>420</v>
      </c>
      <c r="J89" s="85"/>
      <c r="K89" s="85">
        <v>420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2768</v>
      </c>
      <c r="D90" s="85">
        <v>1384</v>
      </c>
      <c r="E90" s="85"/>
      <c r="F90" s="85">
        <v>1384</v>
      </c>
      <c r="G90" s="157"/>
      <c r="H90" s="83">
        <f t="shared" si="3"/>
        <v>2768</v>
      </c>
      <c r="I90" s="85">
        <v>1384</v>
      </c>
      <c r="J90" s="85"/>
      <c r="K90" s="85">
        <v>1384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222</v>
      </c>
      <c r="D91" s="85">
        <v>111</v>
      </c>
      <c r="E91" s="85"/>
      <c r="F91" s="85">
        <v>111</v>
      </c>
      <c r="G91" s="157"/>
      <c r="H91" s="83">
        <f t="shared" si="3"/>
        <v>222</v>
      </c>
      <c r="I91" s="85">
        <v>111</v>
      </c>
      <c r="J91" s="85"/>
      <c r="K91" s="85">
        <v>111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2183</v>
      </c>
      <c r="D93" s="160">
        <f>SUM(D94:D100)</f>
        <v>1133</v>
      </c>
      <c r="E93" s="160">
        <f>SUM(E94:E100)</f>
        <v>0</v>
      </c>
      <c r="F93" s="160">
        <f>SUM(F94:F100)</f>
        <v>1050</v>
      </c>
      <c r="G93" s="161">
        <f>SUM(G94:G100)</f>
        <v>0</v>
      </c>
      <c r="H93" s="83">
        <f t="shared" si="3"/>
        <v>2243</v>
      </c>
      <c r="I93" s="160">
        <f>SUM(I94:I100)</f>
        <v>1133</v>
      </c>
      <c r="J93" s="160">
        <f>SUM(J94:J100)</f>
        <v>0</v>
      </c>
      <c r="K93" s="160">
        <f>SUM(K94:K100)</f>
        <v>1110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793</v>
      </c>
      <c r="D95" s="85">
        <v>793</v>
      </c>
      <c r="E95" s="85"/>
      <c r="F95" s="85"/>
      <c r="G95" s="157"/>
      <c r="H95" s="83">
        <f t="shared" si="3"/>
        <v>793</v>
      </c>
      <c r="I95" s="85">
        <v>793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300</v>
      </c>
      <c r="D97" s="85"/>
      <c r="E97" s="85"/>
      <c r="F97" s="85">
        <v>300</v>
      </c>
      <c r="G97" s="157"/>
      <c r="H97" s="83">
        <f t="shared" si="3"/>
        <v>360</v>
      </c>
      <c r="I97" s="85"/>
      <c r="J97" s="85"/>
      <c r="K97" s="85">
        <v>360</v>
      </c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500</v>
      </c>
      <c r="D98" s="85"/>
      <c r="E98" s="85"/>
      <c r="F98" s="85">
        <v>500</v>
      </c>
      <c r="G98" s="157"/>
      <c r="H98" s="83">
        <f t="shared" si="3"/>
        <v>500</v>
      </c>
      <c r="I98" s="85"/>
      <c r="J98" s="85"/>
      <c r="K98" s="85">
        <v>500</v>
      </c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590</v>
      </c>
      <c r="D100" s="85">
        <v>340</v>
      </c>
      <c r="E100" s="85"/>
      <c r="F100" s="85">
        <v>250</v>
      </c>
      <c r="G100" s="157"/>
      <c r="H100" s="83">
        <f t="shared" si="3"/>
        <v>590</v>
      </c>
      <c r="I100" s="85">
        <v>340</v>
      </c>
      <c r="J100" s="85"/>
      <c r="K100" s="85">
        <v>250</v>
      </c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2340</v>
      </c>
      <c r="D101" s="160">
        <f>SUM(D102:D109)</f>
        <v>744</v>
      </c>
      <c r="E101" s="160">
        <f>SUM(E102:E109)</f>
        <v>0</v>
      </c>
      <c r="F101" s="160">
        <f>SUM(F102:F109)</f>
        <v>1596</v>
      </c>
      <c r="G101" s="161">
        <f>SUM(G102:G109)</f>
        <v>0</v>
      </c>
      <c r="H101" s="83">
        <f t="shared" si="3"/>
        <v>2340</v>
      </c>
      <c r="I101" s="160">
        <f>SUM(I102:I109)</f>
        <v>744</v>
      </c>
      <c r="J101" s="160">
        <f>SUM(J102:J109)</f>
        <v>0</v>
      </c>
      <c r="K101" s="160">
        <f>SUM(K102:K109)</f>
        <v>1596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896</v>
      </c>
      <c r="D104" s="85"/>
      <c r="E104" s="85"/>
      <c r="F104" s="85">
        <v>896</v>
      </c>
      <c r="G104" s="157"/>
      <c r="H104" s="83">
        <f t="shared" si="3"/>
        <v>896</v>
      </c>
      <c r="I104" s="85"/>
      <c r="J104" s="85"/>
      <c r="K104" s="85">
        <v>896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1444</v>
      </c>
      <c r="D105" s="85">
        <v>744</v>
      </c>
      <c r="E105" s="85"/>
      <c r="F105" s="85">
        <v>700</v>
      </c>
      <c r="G105" s="157"/>
      <c r="H105" s="83">
        <f t="shared" si="3"/>
        <v>1444</v>
      </c>
      <c r="I105" s="85">
        <v>744</v>
      </c>
      <c r="J105" s="85"/>
      <c r="K105" s="85">
        <v>700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120</v>
      </c>
      <c r="D110" s="160">
        <f>SUM(D111:D113)</f>
        <v>0</v>
      </c>
      <c r="E110" s="160">
        <f>SUM(E111:E113)</f>
        <v>0</v>
      </c>
      <c r="F110" s="160">
        <f>SUM(F111:F113)</f>
        <v>120</v>
      </c>
      <c r="G110" s="173">
        <f>SUM(G111:G113)</f>
        <v>0</v>
      </c>
      <c r="H110" s="83">
        <f t="shared" si="3"/>
        <v>120</v>
      </c>
      <c r="I110" s="160">
        <f>SUM(I111:I113)</f>
        <v>0</v>
      </c>
      <c r="J110" s="160">
        <f>SUM(J111:J113)</f>
        <v>0</v>
      </c>
      <c r="K110" s="160">
        <f>SUM(K111:K113)</f>
        <v>120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120</v>
      </c>
      <c r="D113" s="85"/>
      <c r="E113" s="85"/>
      <c r="F113" s="85">
        <v>120</v>
      </c>
      <c r="G113" s="157"/>
      <c r="H113" s="83">
        <f>SUM(I113:L113)</f>
        <v>120</v>
      </c>
      <c r="I113" s="85"/>
      <c r="J113" s="85"/>
      <c r="K113" s="85">
        <v>120</v>
      </c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13202</v>
      </c>
      <c r="D114" s="160">
        <f>SUM(D115:D119)</f>
        <v>5229</v>
      </c>
      <c r="E114" s="160">
        <f>SUM(E115:E119)</f>
        <v>0</v>
      </c>
      <c r="F114" s="160">
        <f>SUM(F115:F119)</f>
        <v>7973</v>
      </c>
      <c r="G114" s="161">
        <f>SUM(G115:G119)</f>
        <v>0</v>
      </c>
      <c r="H114" s="83">
        <f t="shared" ref="H114:H185" si="5">SUM(I114:L114)</f>
        <v>13202</v>
      </c>
      <c r="I114" s="160">
        <f>SUM(I115:I119)</f>
        <v>5229</v>
      </c>
      <c r="J114" s="160">
        <f>SUM(J115:J119)</f>
        <v>0</v>
      </c>
      <c r="K114" s="160">
        <f>SUM(K115:K119)</f>
        <v>7973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12702</v>
      </c>
      <c r="D115" s="85">
        <v>5229</v>
      </c>
      <c r="E115" s="85"/>
      <c r="F115" s="85">
        <v>7473</v>
      </c>
      <c r="G115" s="157"/>
      <c r="H115" s="83">
        <f t="shared" si="5"/>
        <v>12702</v>
      </c>
      <c r="I115" s="85">
        <v>5229</v>
      </c>
      <c r="J115" s="85"/>
      <c r="K115" s="85">
        <v>7473</v>
      </c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500</v>
      </c>
      <c r="D116" s="85"/>
      <c r="E116" s="85"/>
      <c r="F116" s="85">
        <v>500</v>
      </c>
      <c r="G116" s="157"/>
      <c r="H116" s="83">
        <f t="shared" si="5"/>
        <v>500</v>
      </c>
      <c r="I116" s="85"/>
      <c r="J116" s="85"/>
      <c r="K116" s="85">
        <v>500</v>
      </c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2930</v>
      </c>
      <c r="D120" s="160">
        <f>SUM(D121:D125)</f>
        <v>0</v>
      </c>
      <c r="E120" s="160">
        <f>SUM(E121:E125)</f>
        <v>0</v>
      </c>
      <c r="F120" s="160">
        <f>SUM(F121:F125)</f>
        <v>2930</v>
      </c>
      <c r="G120" s="161">
        <f>SUM(G121:G125)</f>
        <v>0</v>
      </c>
      <c r="H120" s="83">
        <f t="shared" si="5"/>
        <v>2930</v>
      </c>
      <c r="I120" s="160">
        <f>SUM(I121:I125)</f>
        <v>0</v>
      </c>
      <c r="J120" s="160">
        <f>SUM(J121:J125)</f>
        <v>0</v>
      </c>
      <c r="K120" s="160">
        <f>SUM(K121:K125)</f>
        <v>2930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2930</v>
      </c>
      <c r="D125" s="85"/>
      <c r="E125" s="85"/>
      <c r="F125" s="85">
        <v>2930</v>
      </c>
      <c r="G125" s="157"/>
      <c r="H125" s="83">
        <f t="shared" si="5"/>
        <v>2930</v>
      </c>
      <c r="I125" s="85"/>
      <c r="J125" s="85"/>
      <c r="K125" s="85">
        <v>2930</v>
      </c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4660</v>
      </c>
      <c r="D128" s="74">
        <f>SUM(D129,D133,D137,D138,D141,D148,D156,D157,D160)</f>
        <v>1955</v>
      </c>
      <c r="E128" s="74">
        <f>SUM(E129,E133,E137,E138,E141,E148,E156,E157,E160)</f>
        <v>0</v>
      </c>
      <c r="F128" s="74">
        <f>SUM(F129,F133,F137,F138,F141,F148,F156,F157,F160)</f>
        <v>2705</v>
      </c>
      <c r="G128" s="166">
        <f>SUM(G129,G133,G137,G138,G141,G148,G156,G157,G160)</f>
        <v>0</v>
      </c>
      <c r="H128" s="68">
        <f t="shared" si="5"/>
        <v>4560</v>
      </c>
      <c r="I128" s="74">
        <f>SUM(I129,I133,I137,I138,I141,I148,I156,I157,I160)</f>
        <v>1855</v>
      </c>
      <c r="J128" s="74">
        <f>SUM(J129,J133,J137,J138,J141,J148,J156,J157,J160)</f>
        <v>0</v>
      </c>
      <c r="K128" s="74">
        <f>SUM(K129,K133,K137,K138,K141,K148,K156,K157,K160)</f>
        <v>2705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1000</v>
      </c>
      <c r="D129" s="169">
        <f>SUM(D130:D132)</f>
        <v>500</v>
      </c>
      <c r="E129" s="169">
        <f>SUM(E130:E132)</f>
        <v>0</v>
      </c>
      <c r="F129" s="169">
        <f>SUM(F130:F132)</f>
        <v>500</v>
      </c>
      <c r="G129" s="170">
        <f>SUM(G130:G132)</f>
        <v>0</v>
      </c>
      <c r="H129" s="77">
        <f t="shared" si="5"/>
        <v>1000</v>
      </c>
      <c r="I129" s="169">
        <f>SUM(I130:I132)</f>
        <v>500</v>
      </c>
      <c r="J129" s="169">
        <f>SUM(J130:J132)</f>
        <v>0</v>
      </c>
      <c r="K129" s="169">
        <f>SUM(K130:K132)</f>
        <v>500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1000</v>
      </c>
      <c r="D130" s="85">
        <v>500</v>
      </c>
      <c r="E130" s="85"/>
      <c r="F130" s="85">
        <v>500</v>
      </c>
      <c r="G130" s="157"/>
      <c r="H130" s="83">
        <f t="shared" si="5"/>
        <v>1000</v>
      </c>
      <c r="I130" s="85">
        <v>500</v>
      </c>
      <c r="J130" s="85"/>
      <c r="K130" s="85">
        <v>500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500</v>
      </c>
      <c r="D133" s="160">
        <f>SUM(D134:D136)</f>
        <v>0</v>
      </c>
      <c r="E133" s="160">
        <f>SUM(E134:E136)</f>
        <v>0</v>
      </c>
      <c r="F133" s="160">
        <f>SUM(F134:F136)</f>
        <v>500</v>
      </c>
      <c r="G133" s="161">
        <f>SUM(G134:G136)</f>
        <v>0</v>
      </c>
      <c r="H133" s="83">
        <f t="shared" si="5"/>
        <v>500</v>
      </c>
      <c r="I133" s="160">
        <f>SUM(I134:I136)</f>
        <v>0</v>
      </c>
      <c r="J133" s="160">
        <f>SUM(J134:J136)</f>
        <v>0</v>
      </c>
      <c r="K133" s="160">
        <f>SUM(K134:K136)</f>
        <v>500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500</v>
      </c>
      <c r="D135" s="85"/>
      <c r="E135" s="85"/>
      <c r="F135" s="85">
        <v>500</v>
      </c>
      <c r="G135" s="157"/>
      <c r="H135" s="83">
        <f t="shared" si="5"/>
        <v>500</v>
      </c>
      <c r="I135" s="85"/>
      <c r="J135" s="85"/>
      <c r="K135" s="85">
        <v>500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50</v>
      </c>
      <c r="D138" s="160">
        <f>SUM(D139:D140)</f>
        <v>0</v>
      </c>
      <c r="E138" s="160">
        <f>SUM(E139:E140)</f>
        <v>0</v>
      </c>
      <c r="F138" s="160">
        <f>SUM(F139:F140)</f>
        <v>50</v>
      </c>
      <c r="G138" s="161">
        <f>SUM(G139:G140)</f>
        <v>0</v>
      </c>
      <c r="H138" s="83">
        <f t="shared" si="5"/>
        <v>50</v>
      </c>
      <c r="I138" s="160">
        <f>SUM(I139:I140)</f>
        <v>0</v>
      </c>
      <c r="J138" s="160">
        <f>SUM(J139:J140)</f>
        <v>0</v>
      </c>
      <c r="K138" s="160">
        <f>SUM(K139:K140)</f>
        <v>50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50</v>
      </c>
      <c r="D139" s="85"/>
      <c r="E139" s="85"/>
      <c r="F139" s="85">
        <v>50</v>
      </c>
      <c r="G139" s="157"/>
      <c r="H139" s="83">
        <f t="shared" si="5"/>
        <v>50</v>
      </c>
      <c r="I139" s="85"/>
      <c r="J139" s="85"/>
      <c r="K139" s="85">
        <v>50</v>
      </c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1940</v>
      </c>
      <c r="D141" s="152">
        <f>SUM(D142:D147)</f>
        <v>970</v>
      </c>
      <c r="E141" s="152">
        <f>SUM(E142:E147)</f>
        <v>0</v>
      </c>
      <c r="F141" s="152">
        <f>SUM(F142:F147)</f>
        <v>970</v>
      </c>
      <c r="G141" s="153">
        <f>SUM(G142:G147)</f>
        <v>0</v>
      </c>
      <c r="H141" s="151">
        <f t="shared" si="5"/>
        <v>1840</v>
      </c>
      <c r="I141" s="152">
        <f>SUM(I142:I147)</f>
        <v>870</v>
      </c>
      <c r="J141" s="152">
        <f>SUM(J142:J147)</f>
        <v>0</v>
      </c>
      <c r="K141" s="152">
        <f>SUM(K142:K147)</f>
        <v>970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700</v>
      </c>
      <c r="D142" s="79">
        <v>350</v>
      </c>
      <c r="E142" s="79"/>
      <c r="F142" s="79">
        <v>350</v>
      </c>
      <c r="G142" s="155"/>
      <c r="H142" s="77">
        <f t="shared" si="5"/>
        <v>600</v>
      </c>
      <c r="I142" s="79">
        <v>250</v>
      </c>
      <c r="J142" s="79"/>
      <c r="K142" s="79">
        <v>350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1000</v>
      </c>
      <c r="D143" s="85">
        <v>500</v>
      </c>
      <c r="E143" s="85"/>
      <c r="F143" s="85">
        <v>500</v>
      </c>
      <c r="G143" s="157"/>
      <c r="H143" s="83">
        <f t="shared" si="5"/>
        <v>1000</v>
      </c>
      <c r="I143" s="85">
        <v>500</v>
      </c>
      <c r="J143" s="85"/>
      <c r="K143" s="85">
        <v>500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240</v>
      </c>
      <c r="D146" s="85">
        <v>120</v>
      </c>
      <c r="E146" s="85"/>
      <c r="F146" s="85">
        <v>120</v>
      </c>
      <c r="G146" s="157"/>
      <c r="H146" s="83">
        <f t="shared" si="5"/>
        <v>240</v>
      </c>
      <c r="I146" s="85">
        <v>120</v>
      </c>
      <c r="J146" s="85"/>
      <c r="K146" s="85">
        <v>120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970</v>
      </c>
      <c r="D156" s="163">
        <v>485</v>
      </c>
      <c r="E156" s="163"/>
      <c r="F156" s="163">
        <v>485</v>
      </c>
      <c r="G156" s="164"/>
      <c r="H156" s="151">
        <f t="shared" si="5"/>
        <v>970</v>
      </c>
      <c r="I156" s="163">
        <v>485</v>
      </c>
      <c r="J156" s="163"/>
      <c r="K156" s="163">
        <v>485</v>
      </c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200</v>
      </c>
      <c r="D160" s="163"/>
      <c r="E160" s="163"/>
      <c r="F160" s="163">
        <v>200</v>
      </c>
      <c r="G160" s="164"/>
      <c r="H160" s="151">
        <f t="shared" si="5"/>
        <v>200</v>
      </c>
      <c r="I160" s="163"/>
      <c r="J160" s="163"/>
      <c r="K160" s="163">
        <v>200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71</v>
      </c>
      <c r="D162" s="74">
        <f>SUM(D163,D168)</f>
        <v>71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71</v>
      </c>
      <c r="I162" s="74">
        <f>SUM(I163,I168)</f>
        <v>71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71</v>
      </c>
      <c r="D163" s="169">
        <f>SUM(D164:D167)</f>
        <v>71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71</v>
      </c>
      <c r="I163" s="169">
        <f>SUM(I164:I167)</f>
        <v>71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71</v>
      </c>
      <c r="D165" s="85">
        <v>71</v>
      </c>
      <c r="E165" s="85"/>
      <c r="F165" s="85"/>
      <c r="G165" s="157"/>
      <c r="H165" s="83">
        <f t="shared" si="5"/>
        <v>71</v>
      </c>
      <c r="I165" s="85">
        <v>71</v>
      </c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1894</v>
      </c>
      <c r="D191" s="139">
        <f>SUM(D192,D231,D266,D279,D283)</f>
        <v>1644</v>
      </c>
      <c r="E191" s="139">
        <f t="shared" ref="E191:G191" si="21">SUM(E192,E231,E266,E279,E283)</f>
        <v>0</v>
      </c>
      <c r="F191" s="139">
        <f t="shared" si="21"/>
        <v>250</v>
      </c>
      <c r="G191" s="139">
        <f t="shared" si="21"/>
        <v>0</v>
      </c>
      <c r="H191" s="138">
        <f t="shared" si="20"/>
        <v>250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250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1894</v>
      </c>
      <c r="D192" s="144">
        <f>D193+D201+D227</f>
        <v>1644</v>
      </c>
      <c r="E192" s="144">
        <f t="shared" ref="E192:G192" si="23">E193+E201+E227</f>
        <v>0</v>
      </c>
      <c r="F192" s="144">
        <f t="shared" si="23"/>
        <v>250</v>
      </c>
      <c r="G192" s="144">
        <f t="shared" si="23"/>
        <v>0</v>
      </c>
      <c r="H192" s="143">
        <f t="shared" si="20"/>
        <v>250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250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1894</v>
      </c>
      <c r="D201" s="74">
        <f>D202+D212+D213+D222+D223+D224+D226</f>
        <v>1644</v>
      </c>
      <c r="E201" s="74">
        <f>E202+E212+E213+E222+E223+E224+E226</f>
        <v>0</v>
      </c>
      <c r="F201" s="74">
        <f>F202+F212+F213+F222+F223+F224+F226</f>
        <v>250</v>
      </c>
      <c r="G201" s="166">
        <f>G202+G212+G213+G222+G223+G224+G226</f>
        <v>0</v>
      </c>
      <c r="H201" s="68">
        <f t="shared" si="20"/>
        <v>250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250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1894</v>
      </c>
      <c r="D213" s="160">
        <f>SUM(D214:D221)</f>
        <v>1644</v>
      </c>
      <c r="E213" s="160">
        <f>SUM(E214:E221)</f>
        <v>0</v>
      </c>
      <c r="F213" s="160">
        <f>SUM(F214:F221)</f>
        <v>250</v>
      </c>
      <c r="G213" s="161">
        <f>SUM(G214:G221)</f>
        <v>0</v>
      </c>
      <c r="H213" s="83">
        <f t="shared" si="20"/>
        <v>250</v>
      </c>
      <c r="I213" s="160">
        <f>SUM(I214:I221)</f>
        <v>0</v>
      </c>
      <c r="J213" s="160">
        <f>SUM(J214:J221)</f>
        <v>0</v>
      </c>
      <c r="K213" s="160">
        <f>SUM(K214:K221)</f>
        <v>250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250</v>
      </c>
      <c r="D216" s="85"/>
      <c r="E216" s="85"/>
      <c r="F216" s="85">
        <v>250</v>
      </c>
      <c r="G216" s="157"/>
      <c r="H216" s="83">
        <f t="shared" si="20"/>
        <v>250</v>
      </c>
      <c r="I216" s="85"/>
      <c r="J216" s="85"/>
      <c r="K216" s="85">
        <v>250</v>
      </c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1644</v>
      </c>
      <c r="D221" s="85">
        <v>1644</v>
      </c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471122</v>
      </c>
      <c r="D298" s="260">
        <f>SUM(D295,D283,D279,D266,D231,D192,D184,D170,D73,D52)</f>
        <v>199001</v>
      </c>
      <c r="E298" s="260">
        <f t="shared" ref="E298:G298" si="61">SUM(E295,E283,E279,E266,E231,E192,E184,E170,E73,E52)</f>
        <v>207405</v>
      </c>
      <c r="F298" s="260">
        <f t="shared" si="61"/>
        <v>64716</v>
      </c>
      <c r="G298" s="261">
        <f t="shared" si="61"/>
        <v>0</v>
      </c>
      <c r="H298" s="262">
        <f>SUM(H295,H283,H279,H266,H231,H192,H184,H170,H73,H52)</f>
        <v>473978</v>
      </c>
      <c r="I298" s="260">
        <f>SUM(I295,I283,I279,I266,I231,I192,I184,I170,I73,I52)</f>
        <v>196435</v>
      </c>
      <c r="J298" s="260">
        <f t="shared" ref="J298:L298" si="62">SUM(J295,J283,J279,J266,J231,J192,J184,J170,J73,J52)</f>
        <v>207745</v>
      </c>
      <c r="K298" s="260">
        <f t="shared" si="62"/>
        <v>69798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-5082</v>
      </c>
      <c r="I300" s="266">
        <f>SUM(I25,I26,I42)-I50</f>
        <v>0</v>
      </c>
      <c r="J300" s="266">
        <f>SUM(J25,J26,J42)-J50</f>
        <v>0</v>
      </c>
      <c r="K300" s="266">
        <f>K27-K50</f>
        <v>-5082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5082</v>
      </c>
      <c r="I302" s="266">
        <f t="shared" si="63"/>
        <v>0</v>
      </c>
      <c r="J302" s="266">
        <f t="shared" si="63"/>
        <v>0</v>
      </c>
      <c r="K302" s="266">
        <f t="shared" si="63"/>
        <v>5082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5082</v>
      </c>
      <c r="I303" s="266">
        <f t="shared" si="64"/>
        <v>0</v>
      </c>
      <c r="J303" s="266">
        <f t="shared" si="64"/>
        <v>0</v>
      </c>
      <c r="K303" s="266">
        <f t="shared" si="64"/>
        <v>5082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09.12.1.&amp;"Arial,Regular"&amp;10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420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405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421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ht="15" customHeight="1" x14ac:dyDescent="0.25">
      <c r="A10" s="9"/>
      <c r="B10" s="10" t="s">
        <v>9</v>
      </c>
      <c r="C10" s="602" t="s">
        <v>422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ht="15" customHeight="1" x14ac:dyDescent="0.25">
      <c r="A11" s="9"/>
      <c r="B11" s="10" t="s">
        <v>11</v>
      </c>
      <c r="C11" s="602" t="s">
        <v>423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14"/>
      <c r="D12" s="15"/>
      <c r="E12" s="15"/>
      <c r="F12" s="15"/>
      <c r="G12" s="15"/>
      <c r="H12" s="15"/>
      <c r="I12" s="15"/>
      <c r="J12" s="15"/>
      <c r="K12" s="15"/>
      <c r="L12" s="16"/>
    </row>
    <row r="13" spans="1:12" ht="15" customHeight="1" x14ac:dyDescent="0.25">
      <c r="A13" s="9"/>
      <c r="B13" s="10" t="s">
        <v>13</v>
      </c>
      <c r="C13" s="602" t="s">
        <v>424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425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414900</v>
      </c>
      <c r="D21" s="40">
        <f>SUM(D22,D25,D26,D42)</f>
        <v>359944</v>
      </c>
      <c r="E21" s="40">
        <f>SUM(E22,E25)</f>
        <v>0</v>
      </c>
      <c r="F21" s="40">
        <f>SUM(F22,F27)</f>
        <v>51331</v>
      </c>
      <c r="G21" s="41">
        <f>SUM(G22,G44)</f>
        <v>3625</v>
      </c>
      <c r="H21" s="39">
        <f t="shared" ref="H21:H46" si="1">SUM(I21:L21)</f>
        <v>437931</v>
      </c>
      <c r="I21" s="40">
        <f>SUM(I22,I25,I26,I42)</f>
        <v>351393</v>
      </c>
      <c r="J21" s="40">
        <f>SUM(J22,J25)</f>
        <v>30093</v>
      </c>
      <c r="K21" s="40">
        <f>SUM(K22,K27)</f>
        <v>52820</v>
      </c>
      <c r="L21" s="42">
        <f>SUM(L22,L44)</f>
        <v>3625</v>
      </c>
    </row>
    <row r="22" spans="1:14" ht="21.75" customHeight="1" thickTop="1" x14ac:dyDescent="0.25">
      <c r="A22" s="43"/>
      <c r="B22" s="44" t="s">
        <v>27</v>
      </c>
      <c r="C22" s="45">
        <f t="shared" si="0"/>
        <v>286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286</v>
      </c>
      <c r="H22" s="45">
        <f t="shared" si="1"/>
        <v>1775</v>
      </c>
      <c r="I22" s="46">
        <f>SUM(I23:I24)</f>
        <v>0</v>
      </c>
      <c r="J22" s="46">
        <f>SUM(J23:J24)</f>
        <v>0</v>
      </c>
      <c r="K22" s="46">
        <f>SUM(K23:K24)</f>
        <v>1489</v>
      </c>
      <c r="L22" s="48">
        <f>SUM(L23:L24)</f>
        <v>286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286</v>
      </c>
      <c r="D24" s="58"/>
      <c r="E24" s="58"/>
      <c r="F24" s="58"/>
      <c r="G24" s="59">
        <v>286</v>
      </c>
      <c r="H24" s="57">
        <f t="shared" si="1"/>
        <v>1775</v>
      </c>
      <c r="I24" s="58"/>
      <c r="J24" s="58"/>
      <c r="K24" s="58">
        <v>1489</v>
      </c>
      <c r="L24" s="60">
        <v>286</v>
      </c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359944</v>
      </c>
      <c r="D25" s="63">
        <v>359944</v>
      </c>
      <c r="E25" s="63"/>
      <c r="F25" s="64" t="s">
        <v>31</v>
      </c>
      <c r="G25" s="65" t="s">
        <v>31</v>
      </c>
      <c r="H25" s="62">
        <f t="shared" si="1"/>
        <v>381486</v>
      </c>
      <c r="I25" s="63">
        <v>351393</v>
      </c>
      <c r="J25" s="63">
        <v>30093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51331</v>
      </c>
      <c r="D27" s="70" t="s">
        <v>31</v>
      </c>
      <c r="E27" s="70" t="s">
        <v>31</v>
      </c>
      <c r="F27" s="74">
        <f>SUM(F28,F32,F34,F37)</f>
        <v>51331</v>
      </c>
      <c r="G27" s="71" t="s">
        <v>31</v>
      </c>
      <c r="H27" s="68">
        <f t="shared" si="1"/>
        <v>51331</v>
      </c>
      <c r="I27" s="70" t="s">
        <v>31</v>
      </c>
      <c r="J27" s="70" t="s">
        <v>31</v>
      </c>
      <c r="K27" s="74">
        <f>SUM(K28,K32,K34,K37)</f>
        <v>51331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3000</v>
      </c>
      <c r="D34" s="70" t="s">
        <v>31</v>
      </c>
      <c r="E34" s="70" t="s">
        <v>31</v>
      </c>
      <c r="F34" s="74">
        <f>SUM(F35:F36)</f>
        <v>3000</v>
      </c>
      <c r="G34" s="71" t="s">
        <v>31</v>
      </c>
      <c r="H34" s="68">
        <f t="shared" si="1"/>
        <v>3000</v>
      </c>
      <c r="I34" s="70" t="s">
        <v>31</v>
      </c>
      <c r="J34" s="70" t="s">
        <v>31</v>
      </c>
      <c r="K34" s="74">
        <f>SUM(K35:K36)</f>
        <v>3000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3000</v>
      </c>
      <c r="D35" s="78" t="s">
        <v>31</v>
      </c>
      <c r="E35" s="78" t="s">
        <v>31</v>
      </c>
      <c r="F35" s="79">
        <v>3000</v>
      </c>
      <c r="G35" s="80" t="s">
        <v>31</v>
      </c>
      <c r="H35" s="77">
        <f t="shared" si="1"/>
        <v>3000</v>
      </c>
      <c r="I35" s="78" t="s">
        <v>31</v>
      </c>
      <c r="J35" s="78" t="s">
        <v>31</v>
      </c>
      <c r="K35" s="79">
        <v>3000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48331</v>
      </c>
      <c r="D37" s="70" t="s">
        <v>31</v>
      </c>
      <c r="E37" s="70" t="s">
        <v>31</v>
      </c>
      <c r="F37" s="74">
        <f>SUM(F38:F41)</f>
        <v>48331</v>
      </c>
      <c r="G37" s="71" t="s">
        <v>31</v>
      </c>
      <c r="H37" s="68">
        <f t="shared" si="1"/>
        <v>48331</v>
      </c>
      <c r="I37" s="70" t="s">
        <v>31</v>
      </c>
      <c r="J37" s="70" t="s">
        <v>31</v>
      </c>
      <c r="K37" s="74">
        <f>SUM(K38:K41)</f>
        <v>48331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48331</v>
      </c>
      <c r="D41" s="84" t="s">
        <v>31</v>
      </c>
      <c r="E41" s="84" t="s">
        <v>31</v>
      </c>
      <c r="F41" s="85">
        <v>48331</v>
      </c>
      <c r="G41" s="86" t="s">
        <v>31</v>
      </c>
      <c r="H41" s="83">
        <f t="shared" si="1"/>
        <v>48331</v>
      </c>
      <c r="I41" s="84" t="s">
        <v>31</v>
      </c>
      <c r="J41" s="84" t="s">
        <v>31</v>
      </c>
      <c r="K41" s="85">
        <v>48331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3339</v>
      </c>
      <c r="D44" s="105" t="s">
        <v>31</v>
      </c>
      <c r="E44" s="105" t="s">
        <v>31</v>
      </c>
      <c r="F44" s="105" t="s">
        <v>31</v>
      </c>
      <c r="G44" s="106">
        <f>SUM(G45:G46)</f>
        <v>3339</v>
      </c>
      <c r="H44" s="104">
        <f t="shared" si="1"/>
        <v>3339</v>
      </c>
      <c r="I44" s="105" t="s">
        <v>31</v>
      </c>
      <c r="J44" s="105" t="s">
        <v>31</v>
      </c>
      <c r="K44" s="105" t="s">
        <v>31</v>
      </c>
      <c r="L44" s="107">
        <f>SUM(L45:L46)</f>
        <v>3339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3339</v>
      </c>
      <c r="D46" s="111" t="s">
        <v>31</v>
      </c>
      <c r="E46" s="111" t="s">
        <v>31</v>
      </c>
      <c r="F46" s="111" t="s">
        <v>31</v>
      </c>
      <c r="G46" s="112">
        <v>3339</v>
      </c>
      <c r="H46" s="114">
        <f t="shared" si="1"/>
        <v>3339</v>
      </c>
      <c r="I46" s="111" t="s">
        <v>31</v>
      </c>
      <c r="J46" s="111" t="s">
        <v>31</v>
      </c>
      <c r="K46" s="111" t="s">
        <v>31</v>
      </c>
      <c r="L46" s="113">
        <v>3339</v>
      </c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414900</v>
      </c>
      <c r="D49" s="128">
        <f>SUM(D50,D295)</f>
        <v>359944</v>
      </c>
      <c r="E49" s="128">
        <f>SUM(E50,E295)</f>
        <v>0</v>
      </c>
      <c r="F49" s="128">
        <f>SUM(F50,F295)</f>
        <v>51331</v>
      </c>
      <c r="G49" s="129">
        <f>SUM(G50,G295)</f>
        <v>3625</v>
      </c>
      <c r="H49" s="127">
        <f t="shared" ref="H49:H111" si="3">SUM(I49:L49)</f>
        <v>437931</v>
      </c>
      <c r="I49" s="128">
        <f>SUM(I50,I295)</f>
        <v>351393</v>
      </c>
      <c r="J49" s="128">
        <f>SUM(J50,J295)</f>
        <v>30093</v>
      </c>
      <c r="K49" s="128">
        <f>SUM(K50,K295)</f>
        <v>52820</v>
      </c>
      <c r="L49" s="130">
        <f>SUM(L50,L295)</f>
        <v>3625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414900</v>
      </c>
      <c r="D50" s="134">
        <f>SUM(D51,D191)</f>
        <v>359944</v>
      </c>
      <c r="E50" s="134">
        <f>SUM(E51,E191)</f>
        <v>0</v>
      </c>
      <c r="F50" s="134">
        <f>SUM(F51,F191)</f>
        <v>51331</v>
      </c>
      <c r="G50" s="135">
        <f>SUM(G51,G191)</f>
        <v>3625</v>
      </c>
      <c r="H50" s="133">
        <f t="shared" si="3"/>
        <v>437931</v>
      </c>
      <c r="I50" s="134">
        <f>SUM(I51,I191)</f>
        <v>351393</v>
      </c>
      <c r="J50" s="134">
        <f>SUM(J51,J191)</f>
        <v>30093</v>
      </c>
      <c r="K50" s="134">
        <f>SUM(K51,K191)</f>
        <v>52820</v>
      </c>
      <c r="L50" s="136">
        <f>SUM(L51,L191)</f>
        <v>3625</v>
      </c>
    </row>
    <row r="51" spans="1:12" s="36" customFormat="1" ht="24" x14ac:dyDescent="0.25">
      <c r="A51" s="137"/>
      <c r="B51" s="30" t="s">
        <v>55</v>
      </c>
      <c r="C51" s="138">
        <f t="shared" si="2"/>
        <v>408790</v>
      </c>
      <c r="D51" s="139">
        <f>SUM(D52,D73,D170,D184)</f>
        <v>353834</v>
      </c>
      <c r="E51" s="139">
        <f>SUM(E52,E73,E170,E184)</f>
        <v>0</v>
      </c>
      <c r="F51" s="139">
        <f>SUM(F52,F73,F170,F184)</f>
        <v>51331</v>
      </c>
      <c r="G51" s="140">
        <f>SUM(G52,G73,G170,G184)</f>
        <v>3625</v>
      </c>
      <c r="H51" s="138">
        <f t="shared" si="3"/>
        <v>433331</v>
      </c>
      <c r="I51" s="139">
        <f>SUM(I52,I73,I170,I184)</f>
        <v>346793</v>
      </c>
      <c r="J51" s="139">
        <f>SUM(J52,J73,J170,J184)</f>
        <v>30093</v>
      </c>
      <c r="K51" s="139">
        <f>SUM(K52,K73,K170,K184)</f>
        <v>52820</v>
      </c>
      <c r="L51" s="141">
        <f>SUM(L52,L73,L170,L184)</f>
        <v>3625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258332</v>
      </c>
      <c r="D52" s="144">
        <f>SUM(D53,D66)</f>
        <v>258332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289521</v>
      </c>
      <c r="I52" s="144">
        <f>SUM(I53,I66)</f>
        <v>257641</v>
      </c>
      <c r="J52" s="144">
        <f>SUM(J53,J66)</f>
        <v>30093</v>
      </c>
      <c r="K52" s="144">
        <f>SUM(K53,K66)</f>
        <v>1787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197176</v>
      </c>
      <c r="D53" s="74">
        <f>SUM(D54,D57,D65)</f>
        <v>197176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221976</v>
      </c>
      <c r="I53" s="74">
        <f>SUM(I54,I57,I65)</f>
        <v>196485</v>
      </c>
      <c r="J53" s="74">
        <f>SUM(J54,J57,J65)</f>
        <v>24051</v>
      </c>
      <c r="K53" s="74">
        <f>SUM(K54,K57,K65)</f>
        <v>1440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182268</v>
      </c>
      <c r="D54" s="152">
        <f>SUM(D55:D56)</f>
        <v>182268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207759</v>
      </c>
      <c r="I54" s="152">
        <f>SUM(I55:I56)</f>
        <v>182268</v>
      </c>
      <c r="J54" s="152">
        <f>SUM(J55:J56)</f>
        <v>24051</v>
      </c>
      <c r="K54" s="152">
        <f>SUM(K55:K56)</f>
        <v>1440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182268</v>
      </c>
      <c r="D56" s="85">
        <v>182268</v>
      </c>
      <c r="E56" s="85"/>
      <c r="F56" s="85"/>
      <c r="G56" s="157"/>
      <c r="H56" s="83">
        <f t="shared" si="3"/>
        <v>207759</v>
      </c>
      <c r="I56" s="85">
        <v>182268</v>
      </c>
      <c r="J56" s="85">
        <f>21394+2657</f>
        <v>24051</v>
      </c>
      <c r="K56" s="85">
        <v>1440</v>
      </c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14908</v>
      </c>
      <c r="D57" s="160">
        <f>SUM(D58:D64)</f>
        <v>14908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14217</v>
      </c>
      <c r="I57" s="160">
        <f>SUM(I58:I64)</f>
        <v>14217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3139</v>
      </c>
      <c r="D58" s="85">
        <v>3139</v>
      </c>
      <c r="E58" s="85"/>
      <c r="F58" s="85"/>
      <c r="G58" s="157"/>
      <c r="H58" s="83">
        <f t="shared" si="3"/>
        <v>3139</v>
      </c>
      <c r="I58" s="85">
        <v>3139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6997</v>
      </c>
      <c r="D60" s="85">
        <v>6997</v>
      </c>
      <c r="E60" s="85"/>
      <c r="F60" s="85"/>
      <c r="G60" s="157"/>
      <c r="H60" s="83">
        <f t="shared" si="3"/>
        <v>6997</v>
      </c>
      <c r="I60" s="85">
        <v>6997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691</v>
      </c>
      <c r="D61" s="85">
        <v>691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4036</v>
      </c>
      <c r="D62" s="85">
        <v>4036</v>
      </c>
      <c r="E62" s="85"/>
      <c r="F62" s="85"/>
      <c r="G62" s="157"/>
      <c r="H62" s="83">
        <f t="shared" si="3"/>
        <v>4036</v>
      </c>
      <c r="I62" s="85">
        <v>4036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45</v>
      </c>
      <c r="D64" s="85">
        <v>45</v>
      </c>
      <c r="E64" s="85"/>
      <c r="F64" s="85"/>
      <c r="G64" s="157"/>
      <c r="H64" s="83">
        <f t="shared" si="3"/>
        <v>45</v>
      </c>
      <c r="I64" s="85">
        <v>45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61156</v>
      </c>
      <c r="D66" s="74">
        <f>SUM(D67:D68)</f>
        <v>61156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67545</v>
      </c>
      <c r="I66" s="74">
        <f>SUM(I67:I68)</f>
        <v>61156</v>
      </c>
      <c r="J66" s="74">
        <f>SUM(J67:J68)</f>
        <v>6042</v>
      </c>
      <c r="K66" s="74">
        <f>SUM(K67:K68)</f>
        <v>347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48590</v>
      </c>
      <c r="D67" s="79">
        <v>48590</v>
      </c>
      <c r="E67" s="79"/>
      <c r="F67" s="79"/>
      <c r="G67" s="155"/>
      <c r="H67" s="77">
        <f t="shared" si="3"/>
        <v>54779</v>
      </c>
      <c r="I67" s="79">
        <v>48590</v>
      </c>
      <c r="J67" s="79">
        <f>5202+640</f>
        <v>5842</v>
      </c>
      <c r="K67" s="79">
        <v>347</v>
      </c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12566</v>
      </c>
      <c r="D68" s="160">
        <f>SUM(D69:D72)</f>
        <v>12566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12766</v>
      </c>
      <c r="I68" s="160">
        <f>SUM(I69:I72)</f>
        <v>12566</v>
      </c>
      <c r="J68" s="160">
        <f>SUM(J69:J72)</f>
        <v>200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5216</v>
      </c>
      <c r="D69" s="85">
        <v>5216</v>
      </c>
      <c r="E69" s="85"/>
      <c r="F69" s="85"/>
      <c r="G69" s="157"/>
      <c r="H69" s="83">
        <f t="shared" si="3"/>
        <v>5416</v>
      </c>
      <c r="I69" s="85">
        <v>5216</v>
      </c>
      <c r="J69" s="85">
        <v>200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7350</v>
      </c>
      <c r="D71" s="85">
        <v>7350</v>
      </c>
      <c r="E71" s="85"/>
      <c r="F71" s="85"/>
      <c r="G71" s="157"/>
      <c r="H71" s="83">
        <f t="shared" si="3"/>
        <v>7350</v>
      </c>
      <c r="I71" s="85">
        <v>7350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150458</v>
      </c>
      <c r="D73" s="144">
        <f>SUM(D74,D81,D128,D161,D162,D169)</f>
        <v>95502</v>
      </c>
      <c r="E73" s="144">
        <f>SUM(E74,E81,E128,E161,E162,E169)</f>
        <v>0</v>
      </c>
      <c r="F73" s="144">
        <f>SUM(F74,F81,F128,F161,F162,F169)</f>
        <v>51331</v>
      </c>
      <c r="G73" s="145">
        <f>SUM(G74,G81,G128,G161,G162,G169)</f>
        <v>3625</v>
      </c>
      <c r="H73" s="143">
        <f t="shared" si="3"/>
        <v>143810</v>
      </c>
      <c r="I73" s="144">
        <f>SUM(I74,I81,I128,I161,I162,I169)</f>
        <v>89152</v>
      </c>
      <c r="J73" s="144">
        <f>SUM(J74,J81,J128,J161,J162,J169)</f>
        <v>0</v>
      </c>
      <c r="K73" s="144">
        <f>SUM(K74,K81,K128,K161,K162,K169)</f>
        <v>51033</v>
      </c>
      <c r="L73" s="146">
        <f>SUM(L74,L81,L128,L161,L162,L169)</f>
        <v>3625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1290</v>
      </c>
      <c r="D74" s="74">
        <f>SUM(D75,D78)</f>
        <v>0</v>
      </c>
      <c r="E74" s="74">
        <f>SUM(E75,E78)</f>
        <v>0</v>
      </c>
      <c r="F74" s="74">
        <f>SUM(F75,F78)</f>
        <v>1290</v>
      </c>
      <c r="G74" s="166">
        <f>SUM(G75,G78)</f>
        <v>0</v>
      </c>
      <c r="H74" s="68">
        <f t="shared" si="3"/>
        <v>1289</v>
      </c>
      <c r="I74" s="74">
        <f>SUM(I75,I78)</f>
        <v>0</v>
      </c>
      <c r="J74" s="74">
        <f>SUM(J75,J78)</f>
        <v>0</v>
      </c>
      <c r="K74" s="74">
        <f>SUM(K75,K78)</f>
        <v>1289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430</v>
      </c>
      <c r="D75" s="169">
        <f>SUM(D76:D77)</f>
        <v>0</v>
      </c>
      <c r="E75" s="169">
        <f>SUM(E76:E77)</f>
        <v>0</v>
      </c>
      <c r="F75" s="169">
        <f>SUM(F76:F77)</f>
        <v>430</v>
      </c>
      <c r="G75" s="170">
        <f>SUM(G76:G77)</f>
        <v>0</v>
      </c>
      <c r="H75" s="77">
        <f t="shared" si="3"/>
        <v>430</v>
      </c>
      <c r="I75" s="169">
        <f>SUM(I76:I77)</f>
        <v>0</v>
      </c>
      <c r="J75" s="169">
        <f>SUM(J76:J77)</f>
        <v>0</v>
      </c>
      <c r="K75" s="169">
        <f>SUM(K76:K77)</f>
        <v>430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150</v>
      </c>
      <c r="D76" s="85"/>
      <c r="E76" s="85"/>
      <c r="F76" s="85">
        <v>150</v>
      </c>
      <c r="G76" s="157"/>
      <c r="H76" s="83">
        <f t="shared" si="3"/>
        <v>150</v>
      </c>
      <c r="I76" s="85"/>
      <c r="J76" s="85"/>
      <c r="K76" s="85">
        <v>150</v>
      </c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280</v>
      </c>
      <c r="D77" s="85"/>
      <c r="E77" s="85"/>
      <c r="F77" s="85">
        <v>280</v>
      </c>
      <c r="G77" s="157"/>
      <c r="H77" s="83">
        <f t="shared" si="3"/>
        <v>280</v>
      </c>
      <c r="I77" s="85"/>
      <c r="J77" s="85"/>
      <c r="K77" s="85">
        <v>280</v>
      </c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860</v>
      </c>
      <c r="D78" s="160">
        <f>SUM(D79:D80)</f>
        <v>0</v>
      </c>
      <c r="E78" s="160">
        <f>SUM(E79:E80)</f>
        <v>0</v>
      </c>
      <c r="F78" s="160">
        <f>SUM(F79:F80)</f>
        <v>860</v>
      </c>
      <c r="G78" s="161">
        <f>SUM(G79:G80)</f>
        <v>0</v>
      </c>
      <c r="H78" s="83">
        <f t="shared" si="3"/>
        <v>859</v>
      </c>
      <c r="I78" s="160">
        <f>SUM(I79:I80)</f>
        <v>0</v>
      </c>
      <c r="J78" s="160">
        <f>SUM(J79:J80)</f>
        <v>0</v>
      </c>
      <c r="K78" s="160">
        <f>SUM(K79:K80)</f>
        <v>859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660</v>
      </c>
      <c r="D79" s="85"/>
      <c r="E79" s="85"/>
      <c r="F79" s="85">
        <v>660</v>
      </c>
      <c r="G79" s="157"/>
      <c r="H79" s="83">
        <f t="shared" si="3"/>
        <v>659</v>
      </c>
      <c r="I79" s="85"/>
      <c r="J79" s="85"/>
      <c r="K79" s="85">
        <v>659</v>
      </c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200</v>
      </c>
      <c r="D80" s="85"/>
      <c r="E80" s="85"/>
      <c r="F80" s="85">
        <v>200</v>
      </c>
      <c r="G80" s="157"/>
      <c r="H80" s="83">
        <f t="shared" si="3"/>
        <v>200</v>
      </c>
      <c r="I80" s="85"/>
      <c r="J80" s="85"/>
      <c r="K80" s="85">
        <v>200</v>
      </c>
      <c r="L80" s="158"/>
    </row>
    <row r="81" spans="1:12" x14ac:dyDescent="0.25">
      <c r="A81" s="67">
        <v>2200</v>
      </c>
      <c r="B81" s="147" t="s">
        <v>83</v>
      </c>
      <c r="C81" s="68">
        <f t="shared" si="2"/>
        <v>121243</v>
      </c>
      <c r="D81" s="74">
        <f>SUM(D82,D87,D93,D101,D110,D114,D120,D126)</f>
        <v>86011</v>
      </c>
      <c r="E81" s="74">
        <f>SUM(E82,E87,E93,E101,E110,E114,E120,E126)</f>
        <v>0</v>
      </c>
      <c r="F81" s="74">
        <f>SUM(F82,F87,F93,F101,F110,F114,F120,F126)</f>
        <v>35232</v>
      </c>
      <c r="G81" s="166">
        <f>SUM(G82,G87,G93,G101,G110,G114,G120,G126)</f>
        <v>0</v>
      </c>
      <c r="H81" s="68">
        <f t="shared" si="3"/>
        <v>117607</v>
      </c>
      <c r="I81" s="74">
        <f>SUM(I82,I87,I93,I101,I110,I114,I120,I126)</f>
        <v>82598</v>
      </c>
      <c r="J81" s="74">
        <f>SUM(J82,J87,J93,J101,J110,J114,J120,J126)</f>
        <v>0</v>
      </c>
      <c r="K81" s="74">
        <f>SUM(K82,K87,K93,K101,K110,K114,K120,K126)</f>
        <v>35009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1189</v>
      </c>
      <c r="D82" s="152">
        <f>SUM(D83:D86)</f>
        <v>0</v>
      </c>
      <c r="E82" s="152">
        <f>SUM(E83:E86)</f>
        <v>0</v>
      </c>
      <c r="F82" s="152">
        <f>SUM(F83:F86)</f>
        <v>1189</v>
      </c>
      <c r="G82" s="152">
        <f>SUM(G83:G86)</f>
        <v>0</v>
      </c>
      <c r="H82" s="151">
        <f t="shared" si="3"/>
        <v>1189</v>
      </c>
      <c r="I82" s="152">
        <f>SUM(I83:I86)</f>
        <v>0</v>
      </c>
      <c r="J82" s="152">
        <f>SUM(J83:J86)</f>
        <v>0</v>
      </c>
      <c r="K82" s="152">
        <f>SUM(K83:K86)</f>
        <v>1189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669</v>
      </c>
      <c r="D84" s="85"/>
      <c r="E84" s="85"/>
      <c r="F84" s="85">
        <v>669</v>
      </c>
      <c r="G84" s="157"/>
      <c r="H84" s="83">
        <f t="shared" si="3"/>
        <v>669</v>
      </c>
      <c r="I84" s="85"/>
      <c r="J84" s="85"/>
      <c r="K84" s="85">
        <v>669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420</v>
      </c>
      <c r="D85" s="85"/>
      <c r="E85" s="85"/>
      <c r="F85" s="85">
        <v>420</v>
      </c>
      <c r="G85" s="157"/>
      <c r="H85" s="83">
        <f t="shared" si="3"/>
        <v>420</v>
      </c>
      <c r="I85" s="85"/>
      <c r="J85" s="85"/>
      <c r="K85" s="85">
        <v>420</v>
      </c>
      <c r="L85" s="158"/>
    </row>
    <row r="86" spans="1:12" x14ac:dyDescent="0.25">
      <c r="A86" s="56">
        <v>2219</v>
      </c>
      <c r="B86" s="82" t="s">
        <v>88</v>
      </c>
      <c r="C86" s="83">
        <f t="shared" si="2"/>
        <v>100</v>
      </c>
      <c r="D86" s="85"/>
      <c r="E86" s="85"/>
      <c r="F86" s="85">
        <v>100</v>
      </c>
      <c r="G86" s="157"/>
      <c r="H86" s="83">
        <f t="shared" si="3"/>
        <v>100</v>
      </c>
      <c r="I86" s="85"/>
      <c r="J86" s="85"/>
      <c r="K86" s="85">
        <v>100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98669</v>
      </c>
      <c r="D87" s="160">
        <f>SUM(D88:D92)</f>
        <v>72672</v>
      </c>
      <c r="E87" s="160">
        <f>SUM(E88:E92)</f>
        <v>0</v>
      </c>
      <c r="F87" s="160">
        <f>SUM(F88:F92)</f>
        <v>25997</v>
      </c>
      <c r="G87" s="161">
        <f>SUM(G88:G92)</f>
        <v>0</v>
      </c>
      <c r="H87" s="83">
        <f t="shared" si="3"/>
        <v>100421</v>
      </c>
      <c r="I87" s="160">
        <f>SUM(I88:I92)</f>
        <v>74424</v>
      </c>
      <c r="J87" s="160">
        <f>SUM(J88:J92)</f>
        <v>0</v>
      </c>
      <c r="K87" s="160">
        <f>SUM(K88:K92)</f>
        <v>25997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72599</v>
      </c>
      <c r="D88" s="85">
        <v>61706</v>
      </c>
      <c r="E88" s="85"/>
      <c r="F88" s="85">
        <v>10893</v>
      </c>
      <c r="G88" s="157"/>
      <c r="H88" s="83">
        <f t="shared" si="3"/>
        <v>74351</v>
      </c>
      <c r="I88" s="85">
        <v>63458</v>
      </c>
      <c r="J88" s="85"/>
      <c r="K88" s="85">
        <v>10893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12876</v>
      </c>
      <c r="D89" s="85">
        <v>1812</v>
      </c>
      <c r="E89" s="85"/>
      <c r="F89" s="85">
        <v>11064</v>
      </c>
      <c r="G89" s="157"/>
      <c r="H89" s="83">
        <f t="shared" si="3"/>
        <v>12876</v>
      </c>
      <c r="I89" s="85">
        <v>1812</v>
      </c>
      <c r="J89" s="85"/>
      <c r="K89" s="85">
        <v>11064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12946</v>
      </c>
      <c r="D90" s="85">
        <v>9154</v>
      </c>
      <c r="E90" s="85"/>
      <c r="F90" s="85">
        <v>3792</v>
      </c>
      <c r="G90" s="157"/>
      <c r="H90" s="83">
        <f t="shared" si="3"/>
        <v>12946</v>
      </c>
      <c r="I90" s="85">
        <v>9154</v>
      </c>
      <c r="J90" s="85"/>
      <c r="K90" s="85">
        <v>3792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248</v>
      </c>
      <c r="D91" s="85"/>
      <c r="E91" s="85"/>
      <c r="F91" s="85">
        <v>248</v>
      </c>
      <c r="G91" s="157"/>
      <c r="H91" s="83">
        <f t="shared" si="3"/>
        <v>248</v>
      </c>
      <c r="I91" s="85"/>
      <c r="J91" s="85"/>
      <c r="K91" s="85">
        <v>248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1964</v>
      </c>
      <c r="D93" s="160">
        <f>SUM(D94:D100)</f>
        <v>1004</v>
      </c>
      <c r="E93" s="160">
        <f>SUM(E94:E100)</f>
        <v>0</v>
      </c>
      <c r="F93" s="160">
        <f>SUM(F94:F100)</f>
        <v>960</v>
      </c>
      <c r="G93" s="161">
        <f>SUM(G94:G100)</f>
        <v>0</v>
      </c>
      <c r="H93" s="83">
        <f t="shared" si="3"/>
        <v>1741</v>
      </c>
      <c r="I93" s="160">
        <f>SUM(I94:I100)</f>
        <v>1004</v>
      </c>
      <c r="J93" s="160">
        <f>SUM(J94:J100)</f>
        <v>0</v>
      </c>
      <c r="K93" s="160">
        <f>SUM(K94:K100)</f>
        <v>737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684</v>
      </c>
      <c r="D95" s="85">
        <v>684</v>
      </c>
      <c r="E95" s="85"/>
      <c r="F95" s="85"/>
      <c r="G95" s="157"/>
      <c r="H95" s="83">
        <f t="shared" si="3"/>
        <v>684</v>
      </c>
      <c r="I95" s="85">
        <v>684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360</v>
      </c>
      <c r="D97" s="85"/>
      <c r="E97" s="85"/>
      <c r="F97" s="85">
        <v>360</v>
      </c>
      <c r="G97" s="157"/>
      <c r="H97" s="83">
        <f t="shared" si="3"/>
        <v>387</v>
      </c>
      <c r="I97" s="85"/>
      <c r="J97" s="85"/>
      <c r="K97" s="85">
        <v>387</v>
      </c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500</v>
      </c>
      <c r="D98" s="85"/>
      <c r="E98" s="85"/>
      <c r="F98" s="85">
        <v>500</v>
      </c>
      <c r="G98" s="157"/>
      <c r="H98" s="83">
        <f t="shared" si="3"/>
        <v>250</v>
      </c>
      <c r="I98" s="85"/>
      <c r="J98" s="85"/>
      <c r="K98" s="85">
        <v>250</v>
      </c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420</v>
      </c>
      <c r="D100" s="85">
        <v>320</v>
      </c>
      <c r="E100" s="85"/>
      <c r="F100" s="85">
        <v>100</v>
      </c>
      <c r="G100" s="157"/>
      <c r="H100" s="83">
        <f t="shared" si="3"/>
        <v>420</v>
      </c>
      <c r="I100" s="85">
        <v>320</v>
      </c>
      <c r="J100" s="85"/>
      <c r="K100" s="85">
        <v>100</v>
      </c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3078</v>
      </c>
      <c r="D101" s="160">
        <f>SUM(D102:D109)</f>
        <v>1800</v>
      </c>
      <c r="E101" s="160">
        <f>SUM(E102:E109)</f>
        <v>0</v>
      </c>
      <c r="F101" s="160">
        <f>SUM(F102:F109)</f>
        <v>1278</v>
      </c>
      <c r="G101" s="161">
        <f>SUM(G102:G109)</f>
        <v>0</v>
      </c>
      <c r="H101" s="83">
        <f t="shared" si="3"/>
        <v>1278</v>
      </c>
      <c r="I101" s="160">
        <f>SUM(I102:I109)</f>
        <v>0</v>
      </c>
      <c r="J101" s="160">
        <f>SUM(J102:J109)</f>
        <v>0</v>
      </c>
      <c r="K101" s="160">
        <f>SUM(K102:K109)</f>
        <v>1278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1800</v>
      </c>
      <c r="D102" s="85">
        <v>1800</v>
      </c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300</v>
      </c>
      <c r="D104" s="85"/>
      <c r="E104" s="85"/>
      <c r="F104" s="85">
        <v>300</v>
      </c>
      <c r="G104" s="157"/>
      <c r="H104" s="83">
        <f t="shared" si="3"/>
        <v>300</v>
      </c>
      <c r="I104" s="85"/>
      <c r="J104" s="85"/>
      <c r="K104" s="85">
        <v>300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978</v>
      </c>
      <c r="D105" s="85"/>
      <c r="E105" s="85"/>
      <c r="F105" s="85">
        <v>978</v>
      </c>
      <c r="G105" s="157"/>
      <c r="H105" s="83">
        <f t="shared" si="3"/>
        <v>978</v>
      </c>
      <c r="I105" s="85"/>
      <c r="J105" s="85"/>
      <c r="K105" s="85">
        <v>978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7085</v>
      </c>
      <c r="D114" s="160">
        <f>SUM(D115:D119)</f>
        <v>2905</v>
      </c>
      <c r="E114" s="160">
        <f>SUM(E115:E119)</f>
        <v>0</v>
      </c>
      <c r="F114" s="160">
        <f>SUM(F115:F119)</f>
        <v>4180</v>
      </c>
      <c r="G114" s="161">
        <f>SUM(G115:G119)</f>
        <v>0</v>
      </c>
      <c r="H114" s="83">
        <f t="shared" ref="H114:H185" si="5">SUM(I114:L114)</f>
        <v>5385</v>
      </c>
      <c r="I114" s="160">
        <f>SUM(I115:I119)</f>
        <v>1205</v>
      </c>
      <c r="J114" s="160">
        <f>SUM(J115:J119)</f>
        <v>0</v>
      </c>
      <c r="K114" s="160">
        <f>SUM(K115:K119)</f>
        <v>4180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1000</v>
      </c>
      <c r="D115" s="85">
        <v>500</v>
      </c>
      <c r="E115" s="85"/>
      <c r="F115" s="85">
        <v>500</v>
      </c>
      <c r="G115" s="157"/>
      <c r="H115" s="83">
        <f t="shared" si="5"/>
        <v>500</v>
      </c>
      <c r="I115" s="85"/>
      <c r="J115" s="85"/>
      <c r="K115" s="85">
        <v>500</v>
      </c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5905</v>
      </c>
      <c r="D116" s="85">
        <v>2405</v>
      </c>
      <c r="E116" s="85"/>
      <c r="F116" s="85">
        <v>3500</v>
      </c>
      <c r="G116" s="157"/>
      <c r="H116" s="83">
        <f t="shared" si="5"/>
        <v>4705</v>
      </c>
      <c r="I116" s="85">
        <v>1205</v>
      </c>
      <c r="J116" s="85"/>
      <c r="K116" s="85">
        <v>3500</v>
      </c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180</v>
      </c>
      <c r="D119" s="85"/>
      <c r="E119" s="85"/>
      <c r="F119" s="85">
        <v>180</v>
      </c>
      <c r="G119" s="157"/>
      <c r="H119" s="83">
        <f t="shared" si="5"/>
        <v>180</v>
      </c>
      <c r="I119" s="85"/>
      <c r="J119" s="85"/>
      <c r="K119" s="85">
        <v>180</v>
      </c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9258</v>
      </c>
      <c r="D120" s="160">
        <f>SUM(D121:D125)</f>
        <v>7630</v>
      </c>
      <c r="E120" s="160">
        <f>SUM(E121:E125)</f>
        <v>0</v>
      </c>
      <c r="F120" s="160">
        <f>SUM(F121:F125)</f>
        <v>1628</v>
      </c>
      <c r="G120" s="161">
        <f>SUM(G121:G125)</f>
        <v>0</v>
      </c>
      <c r="H120" s="83">
        <f t="shared" si="5"/>
        <v>7593</v>
      </c>
      <c r="I120" s="160">
        <f>SUM(I121:I125)</f>
        <v>5965</v>
      </c>
      <c r="J120" s="160">
        <f>SUM(J121:J125)</f>
        <v>0</v>
      </c>
      <c r="K120" s="160">
        <f>SUM(K121:K125)</f>
        <v>1628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2560</v>
      </c>
      <c r="I122" s="85">
        <v>2560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9258</v>
      </c>
      <c r="D125" s="85">
        <v>7630</v>
      </c>
      <c r="E125" s="85"/>
      <c r="F125" s="85">
        <v>1628</v>
      </c>
      <c r="G125" s="157"/>
      <c r="H125" s="83">
        <f t="shared" si="5"/>
        <v>5033</v>
      </c>
      <c r="I125" s="85">
        <v>3405</v>
      </c>
      <c r="J125" s="85"/>
      <c r="K125" s="85">
        <v>1628</v>
      </c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26598</v>
      </c>
      <c r="D128" s="74">
        <f>SUM(D129,D133,D137,D138,D141,D148,D156,D157,D160)</f>
        <v>9491</v>
      </c>
      <c r="E128" s="74">
        <f>SUM(E129,E133,E137,E138,E141,E148,E156,E157,E160)</f>
        <v>0</v>
      </c>
      <c r="F128" s="74">
        <f>SUM(F129,F133,F137,F138,F141,F148,F156,F157,F160)</f>
        <v>13482</v>
      </c>
      <c r="G128" s="166">
        <f>SUM(G129,G133,G137,G138,G141,G148,G156,G157,G160)</f>
        <v>3625</v>
      </c>
      <c r="H128" s="68">
        <f t="shared" si="5"/>
        <v>23587</v>
      </c>
      <c r="I128" s="74">
        <f>SUM(I129,I133,I137,I138,I141,I148,I156,I157,I160)</f>
        <v>6554</v>
      </c>
      <c r="J128" s="74">
        <f>SUM(J129,J133,J137,J138,J141,J148,J156,J157,J160)</f>
        <v>0</v>
      </c>
      <c r="K128" s="74">
        <f>SUM(K129,K133,K137,K138,K141,K148,K156,K157,K160)</f>
        <v>13408</v>
      </c>
      <c r="L128" s="167">
        <f>SUM(L129,L133,L137,L138,L141,L148,L156,L157,L160)</f>
        <v>3625</v>
      </c>
    </row>
    <row r="129" spans="1:12" x14ac:dyDescent="0.25">
      <c r="A129" s="168">
        <v>2310</v>
      </c>
      <c r="B129" s="76" t="s">
        <v>131</v>
      </c>
      <c r="C129" s="77">
        <f t="shared" si="4"/>
        <v>3388</v>
      </c>
      <c r="D129" s="169">
        <f>SUM(D130:D132)</f>
        <v>2333</v>
      </c>
      <c r="E129" s="169">
        <f>SUM(E130:E132)</f>
        <v>0</v>
      </c>
      <c r="F129" s="169">
        <f>SUM(F130:F132)</f>
        <v>1055</v>
      </c>
      <c r="G129" s="170">
        <f>SUM(G130:G132)</f>
        <v>0</v>
      </c>
      <c r="H129" s="77">
        <f t="shared" si="5"/>
        <v>1388</v>
      </c>
      <c r="I129" s="169">
        <f>SUM(I130:I132)</f>
        <v>333</v>
      </c>
      <c r="J129" s="169">
        <f>SUM(J130:J132)</f>
        <v>0</v>
      </c>
      <c r="K129" s="169">
        <f>SUM(K130:K132)</f>
        <v>1055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500</v>
      </c>
      <c r="D130" s="85"/>
      <c r="E130" s="85"/>
      <c r="F130" s="85">
        <v>500</v>
      </c>
      <c r="G130" s="157"/>
      <c r="H130" s="83">
        <f t="shared" si="5"/>
        <v>500</v>
      </c>
      <c r="I130" s="85"/>
      <c r="J130" s="85"/>
      <c r="K130" s="85">
        <v>500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2888</v>
      </c>
      <c r="D131" s="85">
        <v>2333</v>
      </c>
      <c r="E131" s="85"/>
      <c r="F131" s="85">
        <v>555</v>
      </c>
      <c r="G131" s="157"/>
      <c r="H131" s="83">
        <f t="shared" si="5"/>
        <v>888</v>
      </c>
      <c r="I131" s="85">
        <v>333</v>
      </c>
      <c r="J131" s="85"/>
      <c r="K131" s="85">
        <v>555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1439</v>
      </c>
      <c r="D133" s="160">
        <f>SUM(D134:D136)</f>
        <v>0</v>
      </c>
      <c r="E133" s="160">
        <f>SUM(E134:E136)</f>
        <v>0</v>
      </c>
      <c r="F133" s="160">
        <f>SUM(F134:F136)</f>
        <v>1439</v>
      </c>
      <c r="G133" s="161">
        <f>SUM(G134:G136)</f>
        <v>0</v>
      </c>
      <c r="H133" s="83">
        <f t="shared" si="5"/>
        <v>1665</v>
      </c>
      <c r="I133" s="160">
        <f>SUM(I134:I136)</f>
        <v>300</v>
      </c>
      <c r="J133" s="160">
        <f>SUM(J134:J136)</f>
        <v>0</v>
      </c>
      <c r="K133" s="160">
        <f>SUM(K134:K136)</f>
        <v>1365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1439</v>
      </c>
      <c r="D135" s="85"/>
      <c r="E135" s="85"/>
      <c r="F135" s="85">
        <v>1439</v>
      </c>
      <c r="G135" s="157"/>
      <c r="H135" s="83">
        <f t="shared" si="5"/>
        <v>1665</v>
      </c>
      <c r="I135" s="85">
        <v>300</v>
      </c>
      <c r="J135" s="85"/>
      <c r="K135" s="85">
        <v>1365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730</v>
      </c>
      <c r="D138" s="160">
        <f>SUM(D139:D140)</f>
        <v>230</v>
      </c>
      <c r="E138" s="160">
        <f>SUM(E139:E140)</f>
        <v>0</v>
      </c>
      <c r="F138" s="160">
        <f>SUM(F139:F140)</f>
        <v>500</v>
      </c>
      <c r="G138" s="161">
        <f>SUM(G139:G140)</f>
        <v>0</v>
      </c>
      <c r="H138" s="83">
        <f t="shared" si="5"/>
        <v>650</v>
      </c>
      <c r="I138" s="160">
        <f>SUM(I139:I140)</f>
        <v>150</v>
      </c>
      <c r="J138" s="160">
        <f>SUM(J139:J140)</f>
        <v>0</v>
      </c>
      <c r="K138" s="160">
        <f>SUM(K139:K140)</f>
        <v>500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730</v>
      </c>
      <c r="D139" s="85">
        <v>230</v>
      </c>
      <c r="E139" s="85"/>
      <c r="F139" s="85">
        <v>500</v>
      </c>
      <c r="G139" s="157"/>
      <c r="H139" s="83">
        <f t="shared" si="5"/>
        <v>650</v>
      </c>
      <c r="I139" s="85">
        <v>150</v>
      </c>
      <c r="J139" s="85"/>
      <c r="K139" s="85">
        <v>500</v>
      </c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4925</v>
      </c>
      <c r="D141" s="152">
        <f>SUM(D142:D147)</f>
        <v>0</v>
      </c>
      <c r="E141" s="152">
        <f>SUM(E142:E147)</f>
        <v>0</v>
      </c>
      <c r="F141" s="152">
        <f>SUM(F142:F147)</f>
        <v>4925</v>
      </c>
      <c r="G141" s="153">
        <f>SUM(G142:G147)</f>
        <v>0</v>
      </c>
      <c r="H141" s="151">
        <f t="shared" si="5"/>
        <v>4925</v>
      </c>
      <c r="I141" s="152">
        <f>SUM(I142:I147)</f>
        <v>0</v>
      </c>
      <c r="J141" s="152">
        <f>SUM(J142:J147)</f>
        <v>0</v>
      </c>
      <c r="K141" s="152">
        <f>SUM(K142:K147)</f>
        <v>4925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1000</v>
      </c>
      <c r="D142" s="79"/>
      <c r="E142" s="79"/>
      <c r="F142" s="79">
        <v>1000</v>
      </c>
      <c r="G142" s="155"/>
      <c r="H142" s="77">
        <f t="shared" si="5"/>
        <v>1000</v>
      </c>
      <c r="I142" s="79"/>
      <c r="J142" s="79"/>
      <c r="K142" s="79">
        <v>1000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2725</v>
      </c>
      <c r="D143" s="85"/>
      <c r="E143" s="85"/>
      <c r="F143" s="85">
        <v>2725</v>
      </c>
      <c r="G143" s="157"/>
      <c r="H143" s="83">
        <f t="shared" si="5"/>
        <v>2725</v>
      </c>
      <c r="I143" s="85"/>
      <c r="J143" s="85"/>
      <c r="K143" s="85">
        <v>2725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1200</v>
      </c>
      <c r="D146" s="85"/>
      <c r="E146" s="85"/>
      <c r="F146" s="85">
        <v>1200</v>
      </c>
      <c r="G146" s="157"/>
      <c r="H146" s="83">
        <f t="shared" si="5"/>
        <v>1200</v>
      </c>
      <c r="I146" s="85"/>
      <c r="J146" s="85"/>
      <c r="K146" s="85">
        <v>1200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12378</v>
      </c>
      <c r="D148" s="160">
        <f>SUM(D149:D155)</f>
        <v>6253</v>
      </c>
      <c r="E148" s="160">
        <f>SUM(E149:E155)</f>
        <v>0</v>
      </c>
      <c r="F148" s="160">
        <f>SUM(F149:F155)</f>
        <v>2500</v>
      </c>
      <c r="G148" s="161">
        <f>SUM(G149:G155)</f>
        <v>3625</v>
      </c>
      <c r="H148" s="83">
        <f t="shared" si="5"/>
        <v>11896</v>
      </c>
      <c r="I148" s="160">
        <f>SUM(I149:I155)</f>
        <v>5771</v>
      </c>
      <c r="J148" s="160">
        <f>SUM(J149:J155)</f>
        <v>0</v>
      </c>
      <c r="K148" s="160">
        <f>SUM(K149:K155)</f>
        <v>2500</v>
      </c>
      <c r="L148" s="162">
        <f>SUM(L149:L155)</f>
        <v>3625</v>
      </c>
    </row>
    <row r="149" spans="1:12" x14ac:dyDescent="0.25">
      <c r="A149" s="55">
        <v>2361</v>
      </c>
      <c r="B149" s="82" t="s">
        <v>151</v>
      </c>
      <c r="C149" s="83">
        <f t="shared" si="4"/>
        <v>6271</v>
      </c>
      <c r="D149" s="85">
        <v>3771</v>
      </c>
      <c r="E149" s="85"/>
      <c r="F149" s="85">
        <v>2500</v>
      </c>
      <c r="G149" s="157"/>
      <c r="H149" s="83">
        <f t="shared" si="5"/>
        <v>8271</v>
      </c>
      <c r="I149" s="85">
        <f>771+5000</f>
        <v>5771</v>
      </c>
      <c r="J149" s="85"/>
      <c r="K149" s="85">
        <v>2500</v>
      </c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6107</v>
      </c>
      <c r="D151" s="85">
        <v>2482</v>
      </c>
      <c r="E151" s="85"/>
      <c r="F151" s="85"/>
      <c r="G151" s="157">
        <v>3625</v>
      </c>
      <c r="H151" s="83">
        <f t="shared" si="5"/>
        <v>3625</v>
      </c>
      <c r="I151" s="85"/>
      <c r="J151" s="85"/>
      <c r="K151" s="85"/>
      <c r="L151" s="158">
        <v>3625</v>
      </c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2675</v>
      </c>
      <c r="D156" s="163">
        <v>675</v>
      </c>
      <c r="E156" s="163"/>
      <c r="F156" s="163">
        <v>2000</v>
      </c>
      <c r="G156" s="164"/>
      <c r="H156" s="151">
        <f t="shared" si="5"/>
        <v>2000</v>
      </c>
      <c r="I156" s="163"/>
      <c r="J156" s="163"/>
      <c r="K156" s="163">
        <v>2000</v>
      </c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1063</v>
      </c>
      <c r="D160" s="163"/>
      <c r="E160" s="163"/>
      <c r="F160" s="163">
        <v>1063</v>
      </c>
      <c r="G160" s="164"/>
      <c r="H160" s="151">
        <f t="shared" si="5"/>
        <v>1063</v>
      </c>
      <c r="I160" s="163"/>
      <c r="J160" s="163"/>
      <c r="K160" s="163">
        <v>1063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127</v>
      </c>
      <c r="D161" s="175"/>
      <c r="E161" s="175"/>
      <c r="F161" s="175">
        <v>127</v>
      </c>
      <c r="G161" s="176"/>
      <c r="H161" s="68">
        <f t="shared" si="5"/>
        <v>127</v>
      </c>
      <c r="I161" s="175"/>
      <c r="J161" s="175"/>
      <c r="K161" s="175">
        <v>127</v>
      </c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1200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1200</v>
      </c>
      <c r="G162" s="74">
        <f t="shared" si="7"/>
        <v>0</v>
      </c>
      <c r="H162" s="68">
        <f t="shared" si="5"/>
        <v>1200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1200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1200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1200</v>
      </c>
      <c r="G163" s="169">
        <f t="shared" si="9"/>
        <v>0</v>
      </c>
      <c r="H163" s="77">
        <f t="shared" si="5"/>
        <v>1200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1200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1200</v>
      </c>
      <c r="D164" s="85"/>
      <c r="E164" s="85"/>
      <c r="F164" s="85">
        <v>1200</v>
      </c>
      <c r="G164" s="157"/>
      <c r="H164" s="83">
        <f t="shared" si="5"/>
        <v>1200</v>
      </c>
      <c r="I164" s="85"/>
      <c r="J164" s="85"/>
      <c r="K164" s="85">
        <v>1200</v>
      </c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6110</v>
      </c>
      <c r="D191" s="139">
        <f>SUM(D192,D231,D266,D279,D283)</f>
        <v>6110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4600</v>
      </c>
      <c r="I191" s="139">
        <f>SUM(I192,I231,I266,I279,I283)</f>
        <v>4600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6110</v>
      </c>
      <c r="D192" s="144">
        <f>D193+D201+D227</f>
        <v>6110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4600</v>
      </c>
      <c r="I192" s="144">
        <f>I193+I201+I227</f>
        <v>4600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510</v>
      </c>
      <c r="D193" s="74">
        <f>D194+D195+D198+D199+D200</f>
        <v>510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510</v>
      </c>
      <c r="D195" s="160">
        <f>D196+D197</f>
        <v>510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510</v>
      </c>
      <c r="D196" s="85">
        <v>510</v>
      </c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5600</v>
      </c>
      <c r="D201" s="74">
        <f>D202+D212+D213+D222+D223+D224+D226</f>
        <v>5600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4600</v>
      </c>
      <c r="I201" s="74">
        <f>I202+I212+I213+I222+I223+I224+I226</f>
        <v>4600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5600</v>
      </c>
      <c r="D213" s="160">
        <f>SUM(D214:D221)</f>
        <v>5600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4600</v>
      </c>
      <c r="I213" s="160">
        <f>SUM(I214:I221)</f>
        <v>4600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400</v>
      </c>
      <c r="D220" s="85">
        <v>400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5200</v>
      </c>
      <c r="D221" s="85">
        <v>5200</v>
      </c>
      <c r="E221" s="85"/>
      <c r="F221" s="85"/>
      <c r="G221" s="157"/>
      <c r="H221" s="83">
        <f t="shared" si="20"/>
        <v>4600</v>
      </c>
      <c r="I221" s="85">
        <f>3000+1600</f>
        <v>4600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414900</v>
      </c>
      <c r="D298" s="260">
        <f>SUM(D295,D283,D279,D266,D231,D192,D184,D170,D73,D52)</f>
        <v>359944</v>
      </c>
      <c r="E298" s="260">
        <f t="shared" ref="E298:G298" si="61">SUM(E295,E283,E279,E266,E231,E192,E184,E170,E73,E52)</f>
        <v>0</v>
      </c>
      <c r="F298" s="260">
        <f t="shared" si="61"/>
        <v>51331</v>
      </c>
      <c r="G298" s="261">
        <f t="shared" si="61"/>
        <v>3625</v>
      </c>
      <c r="H298" s="262">
        <f>SUM(H295,H283,H279,H266,H231,H192,H184,H170,H73,H52)</f>
        <v>437931</v>
      </c>
      <c r="I298" s="260">
        <f>SUM(I295,I283,I279,I266,I231,I192,I184,I170,I73,I52)</f>
        <v>351393</v>
      </c>
      <c r="J298" s="260">
        <f t="shared" ref="J298:L298" si="62">SUM(J295,J283,J279,J266,J231,J192,J184,J170,J73,J52)</f>
        <v>30093</v>
      </c>
      <c r="K298" s="260">
        <f t="shared" si="62"/>
        <v>52820</v>
      </c>
      <c r="L298" s="149">
        <f t="shared" si="62"/>
        <v>3625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-286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-286</v>
      </c>
      <c r="H300" s="265">
        <f>SUM(I300:L300)</f>
        <v>-1775</v>
      </c>
      <c r="I300" s="266">
        <f>SUM(I25,I26,I42)-I50</f>
        <v>0</v>
      </c>
      <c r="J300" s="266">
        <f>SUM(J25,J26,J42)-J50</f>
        <v>0</v>
      </c>
      <c r="K300" s="266">
        <f>K27-K50</f>
        <v>-1489</v>
      </c>
      <c r="L300" s="268">
        <f>L44-L50</f>
        <v>-286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286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286</v>
      </c>
      <c r="H302" s="270">
        <f t="shared" si="63"/>
        <v>1775</v>
      </c>
      <c r="I302" s="266">
        <f t="shared" si="63"/>
        <v>0</v>
      </c>
      <c r="J302" s="266">
        <f t="shared" si="63"/>
        <v>0</v>
      </c>
      <c r="K302" s="266">
        <f t="shared" si="63"/>
        <v>1489</v>
      </c>
      <c r="L302" s="271">
        <f t="shared" si="63"/>
        <v>286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286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286</v>
      </c>
      <c r="H303" s="270">
        <f t="shared" si="64"/>
        <v>1775</v>
      </c>
      <c r="I303" s="266">
        <f t="shared" si="64"/>
        <v>0</v>
      </c>
      <c r="J303" s="266">
        <f t="shared" si="64"/>
        <v>0</v>
      </c>
      <c r="K303" s="266">
        <f t="shared" si="64"/>
        <v>1489</v>
      </c>
      <c r="L303" s="271">
        <f t="shared" si="64"/>
        <v>286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5">
    <mergeCell ref="C14:L14"/>
    <mergeCell ref="C13:L13"/>
    <mergeCell ref="C11:L11"/>
    <mergeCell ref="C10:L10"/>
    <mergeCell ref="A3:L3"/>
    <mergeCell ref="C5:L5"/>
    <mergeCell ref="C6:L6"/>
    <mergeCell ref="C7:L7"/>
    <mergeCell ref="C8:L8"/>
    <mergeCell ref="J17:J18"/>
    <mergeCell ref="K17:K18"/>
    <mergeCell ref="L17:L18"/>
    <mergeCell ref="A300:B300"/>
    <mergeCell ref="A302:B302"/>
    <mergeCell ref="D17:D18"/>
    <mergeCell ref="E17:E18"/>
    <mergeCell ref="F17:F18"/>
    <mergeCell ref="G17:G18"/>
    <mergeCell ref="H17:H18"/>
    <mergeCell ref="I17:I18"/>
    <mergeCell ref="A16:A18"/>
    <mergeCell ref="B16:B18"/>
    <mergeCell ref="C16:G16"/>
    <mergeCell ref="H16:L16"/>
    <mergeCell ref="C17:C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09.13.1.&amp;"Arial,Regular"&amp;10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420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426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427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428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429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180409</v>
      </c>
      <c r="D21" s="40">
        <f>SUM(D22,D25,D26,D42)</f>
        <v>160207</v>
      </c>
      <c r="E21" s="40">
        <f>SUM(E22,E25)</f>
        <v>0</v>
      </c>
      <c r="F21" s="40">
        <f>SUM(F22,F27)</f>
        <v>20202</v>
      </c>
      <c r="G21" s="41">
        <f>SUM(G22,G44)</f>
        <v>0</v>
      </c>
      <c r="H21" s="39">
        <f t="shared" ref="H21:H46" si="1">SUM(I21:L21)</f>
        <v>156447</v>
      </c>
      <c r="I21" s="40">
        <f>SUM(I22,I25,I26,I42)</f>
        <v>136245</v>
      </c>
      <c r="J21" s="40">
        <f>SUM(J22,J25)</f>
        <v>0</v>
      </c>
      <c r="K21" s="40">
        <f>SUM(K22,K27)</f>
        <v>20202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160207</v>
      </c>
      <c r="D25" s="63">
        <v>160207</v>
      </c>
      <c r="E25" s="63"/>
      <c r="F25" s="64" t="s">
        <v>31</v>
      </c>
      <c r="G25" s="65" t="s">
        <v>31</v>
      </c>
      <c r="H25" s="62">
        <f t="shared" si="1"/>
        <v>136245</v>
      </c>
      <c r="I25" s="63">
        <v>136245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20202</v>
      </c>
      <c r="D27" s="70" t="s">
        <v>31</v>
      </c>
      <c r="E27" s="70" t="s">
        <v>31</v>
      </c>
      <c r="F27" s="74">
        <f>SUM(F28,F32,F34,F37)</f>
        <v>20202</v>
      </c>
      <c r="G27" s="71" t="s">
        <v>31</v>
      </c>
      <c r="H27" s="68">
        <f t="shared" si="1"/>
        <v>20202</v>
      </c>
      <c r="I27" s="70" t="s">
        <v>31</v>
      </c>
      <c r="J27" s="70" t="s">
        <v>31</v>
      </c>
      <c r="K27" s="74">
        <f>SUM(K28,K32,K34,K37)</f>
        <v>20202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20202</v>
      </c>
      <c r="D34" s="70" t="s">
        <v>31</v>
      </c>
      <c r="E34" s="70" t="s">
        <v>31</v>
      </c>
      <c r="F34" s="74">
        <f>SUM(F35:F36)</f>
        <v>20202</v>
      </c>
      <c r="G34" s="71" t="s">
        <v>31</v>
      </c>
      <c r="H34" s="68">
        <f t="shared" si="1"/>
        <v>20202</v>
      </c>
      <c r="I34" s="70" t="s">
        <v>31</v>
      </c>
      <c r="J34" s="70" t="s">
        <v>31</v>
      </c>
      <c r="K34" s="74">
        <f>SUM(K35:K36)</f>
        <v>20202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20202</v>
      </c>
      <c r="D35" s="78" t="s">
        <v>31</v>
      </c>
      <c r="E35" s="78" t="s">
        <v>31</v>
      </c>
      <c r="F35" s="79">
        <v>20202</v>
      </c>
      <c r="G35" s="80" t="s">
        <v>31</v>
      </c>
      <c r="H35" s="77">
        <f t="shared" si="1"/>
        <v>20202</v>
      </c>
      <c r="I35" s="78" t="s">
        <v>31</v>
      </c>
      <c r="J35" s="78" t="s">
        <v>31</v>
      </c>
      <c r="K35" s="79">
        <v>20202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180409</v>
      </c>
      <c r="D49" s="128">
        <f>SUM(D50,D295)</f>
        <v>160207</v>
      </c>
      <c r="E49" s="128">
        <f>SUM(E50,E295)</f>
        <v>0</v>
      </c>
      <c r="F49" s="128">
        <f>SUM(F50,F295)</f>
        <v>20202</v>
      </c>
      <c r="G49" s="129">
        <f>SUM(G50,G295)</f>
        <v>0</v>
      </c>
      <c r="H49" s="127">
        <f t="shared" ref="H49:H111" si="3">SUM(I49:L49)</f>
        <v>156447</v>
      </c>
      <c r="I49" s="128">
        <f>SUM(I50,I295)</f>
        <v>136245</v>
      </c>
      <c r="J49" s="128">
        <f>SUM(J50,J295)</f>
        <v>0</v>
      </c>
      <c r="K49" s="128">
        <f>SUM(K50,K295)</f>
        <v>20202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180409</v>
      </c>
      <c r="D50" s="134">
        <f>SUM(D51,D191)</f>
        <v>160207</v>
      </c>
      <c r="E50" s="134">
        <f>SUM(E51,E191)</f>
        <v>0</v>
      </c>
      <c r="F50" s="134">
        <f>SUM(F51,F191)</f>
        <v>20202</v>
      </c>
      <c r="G50" s="135">
        <f>SUM(G51,G191)</f>
        <v>0</v>
      </c>
      <c r="H50" s="133">
        <f t="shared" si="3"/>
        <v>156447</v>
      </c>
      <c r="I50" s="134">
        <f>SUM(I51,I191)</f>
        <v>136245</v>
      </c>
      <c r="J50" s="134">
        <f>SUM(J51,J191)</f>
        <v>0</v>
      </c>
      <c r="K50" s="134">
        <f>SUM(K51,K191)</f>
        <v>20202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180409</v>
      </c>
      <c r="D51" s="139">
        <f>SUM(D52,D73,D170,D184)</f>
        <v>160207</v>
      </c>
      <c r="E51" s="139">
        <f>SUM(E52,E73,E170,E184)</f>
        <v>0</v>
      </c>
      <c r="F51" s="139">
        <f>SUM(F52,F73,F170,F184)</f>
        <v>20202</v>
      </c>
      <c r="G51" s="140">
        <f>SUM(G52,G73,G170,G184)</f>
        <v>0</v>
      </c>
      <c r="H51" s="138">
        <f t="shared" si="3"/>
        <v>156447</v>
      </c>
      <c r="I51" s="139">
        <f>SUM(I52,I73,I170,I184)</f>
        <v>136245</v>
      </c>
      <c r="J51" s="139">
        <f>SUM(J52,J73,J170,J184)</f>
        <v>0</v>
      </c>
      <c r="K51" s="139">
        <f>SUM(K52,K73,K170,K184)</f>
        <v>20202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60880</v>
      </c>
      <c r="D52" s="144">
        <f>SUM(D53,D66)</f>
        <v>60880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60626</v>
      </c>
      <c r="I52" s="144">
        <f>SUM(I53,I66)</f>
        <v>60626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47576</v>
      </c>
      <c r="D53" s="74">
        <f>SUM(D54,D57,D65)</f>
        <v>47576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45580</v>
      </c>
      <c r="I53" s="74">
        <f>SUM(I54,I57,I65)</f>
        <v>45580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45439</v>
      </c>
      <c r="D54" s="152">
        <f>SUM(D55:D56)</f>
        <v>45439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44444</v>
      </c>
      <c r="I54" s="152">
        <f>SUM(I55:I56)</f>
        <v>44444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45439</v>
      </c>
      <c r="D56" s="85">
        <v>45439</v>
      </c>
      <c r="E56" s="85"/>
      <c r="F56" s="85"/>
      <c r="G56" s="157"/>
      <c r="H56" s="83">
        <f t="shared" si="3"/>
        <v>44444</v>
      </c>
      <c r="I56" s="85">
        <v>44444</v>
      </c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2137</v>
      </c>
      <c r="D57" s="160">
        <f>SUM(D58:D64)</f>
        <v>2137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1136</v>
      </c>
      <c r="I57" s="160">
        <f>SUM(I58:I64)</f>
        <v>1136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1767</v>
      </c>
      <c r="D59" s="85">
        <v>1767</v>
      </c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168</v>
      </c>
      <c r="D61" s="85">
        <v>168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202</v>
      </c>
      <c r="D62" s="85">
        <v>202</v>
      </c>
      <c r="E62" s="85"/>
      <c r="F62" s="85"/>
      <c r="G62" s="157"/>
      <c r="H62" s="83">
        <f t="shared" si="3"/>
        <v>1136</v>
      </c>
      <c r="I62" s="85">
        <v>1136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13304</v>
      </c>
      <c r="D66" s="74">
        <f>SUM(D67:D68)</f>
        <v>13304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15046</v>
      </c>
      <c r="I66" s="74">
        <f>SUM(I67:I68)</f>
        <v>15046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11819</v>
      </c>
      <c r="D67" s="79">
        <v>11819</v>
      </c>
      <c r="E67" s="79"/>
      <c r="F67" s="79"/>
      <c r="G67" s="155"/>
      <c r="H67" s="77">
        <f t="shared" si="3"/>
        <v>11449</v>
      </c>
      <c r="I67" s="79">
        <v>11449</v>
      </c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1485</v>
      </c>
      <c r="D68" s="160">
        <f>SUM(D69:D72)</f>
        <v>1485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3597</v>
      </c>
      <c r="I68" s="160">
        <f>SUM(I69:I72)</f>
        <v>3597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1485</v>
      </c>
      <c r="D69" s="85">
        <v>1485</v>
      </c>
      <c r="E69" s="85"/>
      <c r="F69" s="85"/>
      <c r="G69" s="157"/>
      <c r="H69" s="83">
        <f t="shared" si="3"/>
        <v>1947</v>
      </c>
      <c r="I69" s="85">
        <v>1947</v>
      </c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1650</v>
      </c>
      <c r="I71" s="85">
        <v>1650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119529</v>
      </c>
      <c r="D73" s="144">
        <f>SUM(D74,D81,D128,D161,D162,D169)</f>
        <v>99327</v>
      </c>
      <c r="E73" s="144">
        <f>SUM(E74,E81,E128,E161,E162,E169)</f>
        <v>0</v>
      </c>
      <c r="F73" s="144">
        <f>SUM(F74,F81,F128,F161,F162,F169)</f>
        <v>20202</v>
      </c>
      <c r="G73" s="145">
        <f>SUM(G74,G81,G128,G161,G162,G169)</f>
        <v>0</v>
      </c>
      <c r="H73" s="143">
        <f t="shared" si="3"/>
        <v>95821</v>
      </c>
      <c r="I73" s="144">
        <f>SUM(I74,I81,I128,I161,I162,I169)</f>
        <v>75619</v>
      </c>
      <c r="J73" s="144">
        <f>SUM(J74,J81,J128,J161,J162,J169)</f>
        <v>0</v>
      </c>
      <c r="K73" s="144">
        <f>SUM(K74,K81,K128,K161,K162,K169)</f>
        <v>20202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103739</v>
      </c>
      <c r="D81" s="74">
        <f>SUM(D82,D87,D93,D101,D110,D114,D120,D126)</f>
        <v>85737</v>
      </c>
      <c r="E81" s="74">
        <f>SUM(E82,E87,E93,E101,E110,E114,E120,E126)</f>
        <v>0</v>
      </c>
      <c r="F81" s="74">
        <f>SUM(F82,F87,F93,F101,F110,F114,F120,F126)</f>
        <v>18002</v>
      </c>
      <c r="G81" s="166">
        <f>SUM(G82,G87,G93,G101,G110,G114,G120,G126)</f>
        <v>0</v>
      </c>
      <c r="H81" s="68">
        <f t="shared" si="3"/>
        <v>82515</v>
      </c>
      <c r="I81" s="74">
        <f>SUM(I82,I87,I93,I101,I110,I114,I120,I126)</f>
        <v>64969</v>
      </c>
      <c r="J81" s="74">
        <f>SUM(J82,J87,J93,J101,J110,J114,J120,J126)</f>
        <v>0</v>
      </c>
      <c r="K81" s="74">
        <f>SUM(K82,K87,K93,K101,K110,K114,K120,K126)</f>
        <v>17546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1636</v>
      </c>
      <c r="D82" s="152">
        <f>SUM(D83:D86)</f>
        <v>0</v>
      </c>
      <c r="E82" s="152">
        <f>SUM(E83:E86)</f>
        <v>0</v>
      </c>
      <c r="F82" s="152">
        <f>SUM(F83:F86)</f>
        <v>1636</v>
      </c>
      <c r="G82" s="152">
        <f>SUM(G83:G86)</f>
        <v>0</v>
      </c>
      <c r="H82" s="151">
        <f t="shared" si="3"/>
        <v>1180</v>
      </c>
      <c r="I82" s="152">
        <f>SUM(I83:I86)</f>
        <v>0</v>
      </c>
      <c r="J82" s="152">
        <f>SUM(J83:J86)</f>
        <v>0</v>
      </c>
      <c r="K82" s="152">
        <f>SUM(K83:K86)</f>
        <v>1180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1540</v>
      </c>
      <c r="D84" s="85"/>
      <c r="E84" s="85"/>
      <c r="F84" s="85">
        <v>1540</v>
      </c>
      <c r="G84" s="157"/>
      <c r="H84" s="83">
        <f t="shared" si="3"/>
        <v>1084</v>
      </c>
      <c r="I84" s="85"/>
      <c r="J84" s="85"/>
      <c r="K84" s="85">
        <v>1084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96</v>
      </c>
      <c r="D85" s="85"/>
      <c r="E85" s="85"/>
      <c r="F85" s="85">
        <v>96</v>
      </c>
      <c r="G85" s="157"/>
      <c r="H85" s="83">
        <f t="shared" si="3"/>
        <v>96</v>
      </c>
      <c r="I85" s="85"/>
      <c r="J85" s="85"/>
      <c r="K85" s="85">
        <v>96</v>
      </c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75619</v>
      </c>
      <c r="D87" s="160">
        <f>SUM(D88:D92)</f>
        <v>60263</v>
      </c>
      <c r="E87" s="160">
        <f>SUM(E88:E92)</f>
        <v>0</v>
      </c>
      <c r="F87" s="160">
        <f>SUM(F88:F92)</f>
        <v>15356</v>
      </c>
      <c r="G87" s="161">
        <f>SUM(G88:G92)</f>
        <v>0</v>
      </c>
      <c r="H87" s="83">
        <f t="shared" si="3"/>
        <v>58481</v>
      </c>
      <c r="I87" s="160">
        <f>SUM(I88:I92)</f>
        <v>43125</v>
      </c>
      <c r="J87" s="160">
        <f>SUM(J88:J92)</f>
        <v>0</v>
      </c>
      <c r="K87" s="160">
        <f>SUM(K88:K92)</f>
        <v>15356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7405</v>
      </c>
      <c r="D88" s="85">
        <v>5051</v>
      </c>
      <c r="E88" s="85"/>
      <c r="F88" s="85">
        <v>2354</v>
      </c>
      <c r="G88" s="157"/>
      <c r="H88" s="83">
        <f t="shared" si="3"/>
        <v>6680</v>
      </c>
      <c r="I88" s="85">
        <v>4326</v>
      </c>
      <c r="J88" s="85"/>
      <c r="K88" s="85">
        <v>2354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6981</v>
      </c>
      <c r="D89" s="85">
        <v>3796</v>
      </c>
      <c r="E89" s="85"/>
      <c r="F89" s="85">
        <v>3185</v>
      </c>
      <c r="G89" s="157"/>
      <c r="H89" s="83">
        <f t="shared" si="3"/>
        <v>5502</v>
      </c>
      <c r="I89" s="85">
        <v>2317</v>
      </c>
      <c r="J89" s="85"/>
      <c r="K89" s="85">
        <v>3185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60434</v>
      </c>
      <c r="D90" s="85">
        <v>51416</v>
      </c>
      <c r="E90" s="85"/>
      <c r="F90" s="85">
        <v>9018</v>
      </c>
      <c r="G90" s="157"/>
      <c r="H90" s="83">
        <f t="shared" si="3"/>
        <v>45500</v>
      </c>
      <c r="I90" s="85">
        <v>36482</v>
      </c>
      <c r="J90" s="85"/>
      <c r="K90" s="85">
        <v>9018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799</v>
      </c>
      <c r="D91" s="85"/>
      <c r="E91" s="85"/>
      <c r="F91" s="85">
        <v>799</v>
      </c>
      <c r="G91" s="157"/>
      <c r="H91" s="83">
        <f t="shared" si="3"/>
        <v>799</v>
      </c>
      <c r="I91" s="85"/>
      <c r="J91" s="85"/>
      <c r="K91" s="85">
        <v>799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90</v>
      </c>
      <c r="D93" s="160">
        <f>SUM(D94:D100)</f>
        <v>0</v>
      </c>
      <c r="E93" s="160">
        <f>SUM(E94:E100)</f>
        <v>0</v>
      </c>
      <c r="F93" s="160">
        <f>SUM(F94:F100)</f>
        <v>90</v>
      </c>
      <c r="G93" s="161">
        <f>SUM(G94:G100)</f>
        <v>0</v>
      </c>
      <c r="H93" s="83">
        <f t="shared" si="3"/>
        <v>90</v>
      </c>
      <c r="I93" s="160">
        <f>SUM(I94:I100)</f>
        <v>0</v>
      </c>
      <c r="J93" s="160">
        <f>SUM(J94:J100)</f>
        <v>0</v>
      </c>
      <c r="K93" s="160">
        <f>SUM(K94:K100)</f>
        <v>90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90</v>
      </c>
      <c r="D97" s="85"/>
      <c r="E97" s="85"/>
      <c r="F97" s="85">
        <v>90</v>
      </c>
      <c r="G97" s="157"/>
      <c r="H97" s="83">
        <f t="shared" si="3"/>
        <v>90</v>
      </c>
      <c r="I97" s="85"/>
      <c r="J97" s="85"/>
      <c r="K97" s="85">
        <v>90</v>
      </c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26394</v>
      </c>
      <c r="D101" s="160">
        <f>SUM(D102:D109)</f>
        <v>25474</v>
      </c>
      <c r="E101" s="160">
        <f>SUM(E102:E109)</f>
        <v>0</v>
      </c>
      <c r="F101" s="160">
        <f>SUM(F102:F109)</f>
        <v>920</v>
      </c>
      <c r="G101" s="161">
        <f>SUM(G102:G109)</f>
        <v>0</v>
      </c>
      <c r="H101" s="83">
        <f t="shared" si="3"/>
        <v>22764</v>
      </c>
      <c r="I101" s="160">
        <f>SUM(I102:I109)</f>
        <v>21844</v>
      </c>
      <c r="J101" s="160">
        <f>SUM(J102:J109)</f>
        <v>0</v>
      </c>
      <c r="K101" s="160">
        <f>SUM(K102:K109)</f>
        <v>920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3141</v>
      </c>
      <c r="D104" s="85">
        <v>3141</v>
      </c>
      <c r="E104" s="85"/>
      <c r="F104" s="85"/>
      <c r="G104" s="157"/>
      <c r="H104" s="83">
        <f t="shared" si="3"/>
        <v>3141</v>
      </c>
      <c r="I104" s="85">
        <v>3141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22333</v>
      </c>
      <c r="D105" s="85">
        <v>22333</v>
      </c>
      <c r="E105" s="85"/>
      <c r="F105" s="85"/>
      <c r="G105" s="157"/>
      <c r="H105" s="83">
        <f t="shared" si="3"/>
        <v>18703</v>
      </c>
      <c r="I105" s="85">
        <v>18703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920</v>
      </c>
      <c r="D107" s="85"/>
      <c r="E107" s="85"/>
      <c r="F107" s="85">
        <v>920</v>
      </c>
      <c r="G107" s="157"/>
      <c r="H107" s="83">
        <f t="shared" si="3"/>
        <v>920</v>
      </c>
      <c r="I107" s="85"/>
      <c r="J107" s="85"/>
      <c r="K107" s="85">
        <v>920</v>
      </c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13790</v>
      </c>
      <c r="D128" s="74">
        <f>SUM(D129,D133,D137,D138,D141,D148,D156,D157,D160)</f>
        <v>13590</v>
      </c>
      <c r="E128" s="74">
        <f>SUM(E129,E133,E137,E138,E141,E148,E156,E157,E160)</f>
        <v>0</v>
      </c>
      <c r="F128" s="74">
        <f>SUM(F129,F133,F137,F138,F141,F148,F156,F157,F160)</f>
        <v>200</v>
      </c>
      <c r="G128" s="166">
        <f>SUM(G129,G133,G137,G138,G141,G148,G156,G157,G160)</f>
        <v>0</v>
      </c>
      <c r="H128" s="68">
        <f t="shared" si="5"/>
        <v>11306</v>
      </c>
      <c r="I128" s="74">
        <f>SUM(I129,I133,I137,I138,I141,I148,I156,I157,I160)</f>
        <v>10650</v>
      </c>
      <c r="J128" s="74">
        <f>SUM(J129,J133,J137,J138,J141,J148,J156,J157,J160)</f>
        <v>0</v>
      </c>
      <c r="K128" s="74">
        <f>SUM(K129,K133,K137,K138,K141,K148,K156,K157,K160)</f>
        <v>656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500</v>
      </c>
      <c r="D129" s="169">
        <f>SUM(D130:D132)</f>
        <v>500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350</v>
      </c>
      <c r="I129" s="169">
        <f>SUM(I130:I132)</f>
        <v>350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500</v>
      </c>
      <c r="D130" s="85">
        <v>500</v>
      </c>
      <c r="E130" s="85"/>
      <c r="F130" s="85"/>
      <c r="G130" s="157"/>
      <c r="H130" s="83">
        <f t="shared" si="5"/>
        <v>350</v>
      </c>
      <c r="I130" s="85">
        <v>350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200</v>
      </c>
      <c r="D138" s="160">
        <f>SUM(D139:D140)</f>
        <v>0</v>
      </c>
      <c r="E138" s="160">
        <f>SUM(E139:E140)</f>
        <v>0</v>
      </c>
      <c r="F138" s="160">
        <f>SUM(F139:F140)</f>
        <v>200</v>
      </c>
      <c r="G138" s="161">
        <f>SUM(G139:G140)</f>
        <v>0</v>
      </c>
      <c r="H138" s="83">
        <f t="shared" si="5"/>
        <v>200</v>
      </c>
      <c r="I138" s="160">
        <f>SUM(I139:I140)</f>
        <v>0</v>
      </c>
      <c r="J138" s="160">
        <f>SUM(J139:J140)</f>
        <v>0</v>
      </c>
      <c r="K138" s="160">
        <f>SUM(K139:K140)</f>
        <v>200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200</v>
      </c>
      <c r="D139" s="85"/>
      <c r="E139" s="85"/>
      <c r="F139" s="85">
        <v>200</v>
      </c>
      <c r="G139" s="157"/>
      <c r="H139" s="83">
        <f t="shared" si="5"/>
        <v>200</v>
      </c>
      <c r="I139" s="85"/>
      <c r="J139" s="85"/>
      <c r="K139" s="85">
        <v>200</v>
      </c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13090</v>
      </c>
      <c r="D141" s="152">
        <f>SUM(D142:D147)</f>
        <v>13090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10756</v>
      </c>
      <c r="I141" s="152">
        <f>SUM(I142:I147)</f>
        <v>10300</v>
      </c>
      <c r="J141" s="152">
        <f>SUM(J142:J147)</f>
        <v>0</v>
      </c>
      <c r="K141" s="152">
        <f>SUM(K142:K147)</f>
        <v>456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1400</v>
      </c>
      <c r="D142" s="79">
        <v>1400</v>
      </c>
      <c r="E142" s="79"/>
      <c r="F142" s="79"/>
      <c r="G142" s="155"/>
      <c r="H142" s="77">
        <f t="shared" si="5"/>
        <v>1400</v>
      </c>
      <c r="I142" s="79">
        <v>1400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10690</v>
      </c>
      <c r="D143" s="85">
        <v>10690</v>
      </c>
      <c r="E143" s="85"/>
      <c r="F143" s="85"/>
      <c r="G143" s="157"/>
      <c r="H143" s="83">
        <f t="shared" si="5"/>
        <v>8656</v>
      </c>
      <c r="I143" s="85">
        <v>8200</v>
      </c>
      <c r="J143" s="85"/>
      <c r="K143" s="85">
        <v>456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700</v>
      </c>
      <c r="D144" s="85">
        <v>700</v>
      </c>
      <c r="E144" s="85"/>
      <c r="F144" s="85"/>
      <c r="G144" s="157"/>
      <c r="H144" s="83">
        <f t="shared" si="5"/>
        <v>700</v>
      </c>
      <c r="I144" s="85">
        <v>700</v>
      </c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300</v>
      </c>
      <c r="D146" s="85">
        <v>300</v>
      </c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2000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2000</v>
      </c>
      <c r="G162" s="74">
        <f t="shared" si="7"/>
        <v>0</v>
      </c>
      <c r="H162" s="68">
        <f t="shared" si="5"/>
        <v>2000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2000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2000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2000</v>
      </c>
      <c r="G163" s="169">
        <f t="shared" si="9"/>
        <v>0</v>
      </c>
      <c r="H163" s="77">
        <f t="shared" si="5"/>
        <v>2000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2000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2000</v>
      </c>
      <c r="D164" s="85"/>
      <c r="E164" s="85"/>
      <c r="F164" s="85">
        <v>2000</v>
      </c>
      <c r="G164" s="157"/>
      <c r="H164" s="83">
        <f t="shared" si="5"/>
        <v>2000</v>
      </c>
      <c r="I164" s="85"/>
      <c r="J164" s="85"/>
      <c r="K164" s="85">
        <v>2000</v>
      </c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180409</v>
      </c>
      <c r="D298" s="260">
        <f>SUM(D295,D283,D279,D266,D231,D192,D184,D170,D73,D52)</f>
        <v>160207</v>
      </c>
      <c r="E298" s="260">
        <f t="shared" ref="E298:G298" si="61">SUM(E295,E283,E279,E266,E231,E192,E184,E170,E73,E52)</f>
        <v>0</v>
      </c>
      <c r="F298" s="260">
        <f t="shared" si="61"/>
        <v>20202</v>
      </c>
      <c r="G298" s="261">
        <f t="shared" si="61"/>
        <v>0</v>
      </c>
      <c r="H298" s="262">
        <f>SUM(H295,H283,H279,H266,H231,H192,H184,H170,H73,H52)</f>
        <v>156447</v>
      </c>
      <c r="I298" s="260">
        <f>SUM(I295,I283,I279,I266,I231,I192,I184,I170,I73,I52)</f>
        <v>136245</v>
      </c>
      <c r="J298" s="260">
        <f t="shared" ref="J298:L298" si="62">SUM(J295,J283,J279,J266,J231,J192,J184,J170,J73,J52)</f>
        <v>0</v>
      </c>
      <c r="K298" s="260">
        <f t="shared" si="62"/>
        <v>20202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09.13.2.&amp;"Arial,Regular"&amp;10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341"/>
  <sheetViews>
    <sheetView tabSelected="1" topLeftCell="A91" zoomScaleNormal="100" workbookViewId="0">
      <selection activeCell="N97" sqref="N97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ht="12" customHeight="1" x14ac:dyDescent="0.25">
      <c r="A5" s="9" t="s">
        <v>1</v>
      </c>
      <c r="B5" s="13"/>
      <c r="C5" s="608" t="s">
        <v>334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328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10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4308333</v>
      </c>
      <c r="D21" s="40">
        <f>SUM(D22,D25,D26,D42)</f>
        <v>4308333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4646383</v>
      </c>
      <c r="I21" s="40">
        <f>SUM(I22,I25,I26,I42)</f>
        <v>4646383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4308333</v>
      </c>
      <c r="D25" s="63">
        <v>4308333</v>
      </c>
      <c r="E25" s="63"/>
      <c r="F25" s="64" t="s">
        <v>31</v>
      </c>
      <c r="G25" s="65" t="s">
        <v>31</v>
      </c>
      <c r="H25" s="62">
        <f t="shared" si="1"/>
        <v>4646383</v>
      </c>
      <c r="I25" s="63">
        <f>I49</f>
        <v>4646383</v>
      </c>
      <c r="J25" s="63">
        <f>J49</f>
        <v>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4308333</v>
      </c>
      <c r="D49" s="128">
        <f>SUM(D50,D295)</f>
        <v>4308333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4646383</v>
      </c>
      <c r="I49" s="128">
        <f>SUM(I50,I295)</f>
        <v>4646383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4308333</v>
      </c>
      <c r="D50" s="134">
        <f>SUM(D51,D191)</f>
        <v>4308333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4646383</v>
      </c>
      <c r="I50" s="134">
        <f>SUM(I51,I191)</f>
        <v>4646383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2700</v>
      </c>
      <c r="D51" s="139">
        <f>SUM(D52,D73,D170,D184)</f>
        <v>2700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282900</v>
      </c>
      <c r="I51" s="139">
        <f>SUM(I52,I73,I170,I184)</f>
        <v>282900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2700</v>
      </c>
      <c r="D73" s="144">
        <f>SUM(D74,D81,D128,D161,D162,D169)</f>
        <v>2700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282900</v>
      </c>
      <c r="I73" s="144">
        <f>SUM(I74,I81,I128,I161,I162,I169)</f>
        <v>282900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2300</v>
      </c>
      <c r="D81" s="74">
        <f>SUM(D82,D87,D93,D101,D110,D114,D120,D126)</f>
        <v>2300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282500</v>
      </c>
      <c r="I81" s="74">
        <f>SUM(I82,I87,I93,I101,I110,I114,I120,I126)</f>
        <v>282500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2300</v>
      </c>
      <c r="D93" s="160">
        <f>SUM(D94:D100)</f>
        <v>2300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1500</v>
      </c>
      <c r="I93" s="160">
        <f>SUM(I94:I100)</f>
        <v>1500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2300</v>
      </c>
      <c r="D100" s="85">
        <f>800+1100+400</f>
        <v>2300</v>
      </c>
      <c r="E100" s="85"/>
      <c r="F100" s="85"/>
      <c r="G100" s="157"/>
      <c r="H100" s="83">
        <f t="shared" si="3"/>
        <v>1500</v>
      </c>
      <c r="I100" s="85">
        <v>1500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281000</v>
      </c>
      <c r="I120" s="160">
        <f>SUM(I121:I125)</f>
        <v>281000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281000</v>
      </c>
      <c r="I122" s="85">
        <v>281000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400</v>
      </c>
      <c r="D128" s="74">
        <f>SUM(D129,D133,D137,D138,D141,D148,D156,D157,D160)</f>
        <v>400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400</v>
      </c>
      <c r="I128" s="74">
        <f>SUM(I129,I133,I137,I138,I141,I148,I156,I157,I160)</f>
        <v>400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400</v>
      </c>
      <c r="D156" s="163">
        <v>400</v>
      </c>
      <c r="E156" s="163"/>
      <c r="F156" s="163"/>
      <c r="G156" s="164"/>
      <c r="H156" s="151">
        <f t="shared" si="5"/>
        <v>400</v>
      </c>
      <c r="I156" s="163">
        <v>400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4305633</v>
      </c>
      <c r="D191" s="139">
        <f>SUM(D192,D231,D266,D279,D283)</f>
        <v>4305633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4363483</v>
      </c>
      <c r="I191" s="139">
        <f>SUM(I192,I231,I266,I279,I283)</f>
        <v>4363483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4305633</v>
      </c>
      <c r="D192" s="144">
        <f>D193+D201+D227</f>
        <v>4305633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4363483</v>
      </c>
      <c r="I192" s="144">
        <f>I193+I201+I227</f>
        <v>4363483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4305633</v>
      </c>
      <c r="D201" s="74">
        <f>D202+D212+D213+D222+D223+D224+D226</f>
        <v>4305633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4363483</v>
      </c>
      <c r="I201" s="74">
        <f>I202+I212+I213+I222+I223+I224+I226</f>
        <v>4363483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840000</v>
      </c>
      <c r="D222" s="85">
        <f>840000</f>
        <v>840000</v>
      </c>
      <c r="E222" s="85"/>
      <c r="F222" s="85"/>
      <c r="G222" s="157"/>
      <c r="H222" s="83">
        <f t="shared" si="20"/>
        <v>897850</v>
      </c>
      <c r="I222" s="85">
        <v>897850</v>
      </c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3465633</v>
      </c>
      <c r="D223" s="85">
        <f>31233+54000+3300000+400+80000</f>
        <v>3465633</v>
      </c>
      <c r="E223" s="85"/>
      <c r="F223" s="85"/>
      <c r="G223" s="157"/>
      <c r="H223" s="83">
        <f t="shared" si="20"/>
        <v>3465633</v>
      </c>
      <c r="I223" s="85">
        <v>3465633</v>
      </c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4308333</v>
      </c>
      <c r="D298" s="260">
        <f>SUM(D295,D283,D279,D266,D231,D192,D184,D170,D73,D52)</f>
        <v>4308333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4646383</v>
      </c>
      <c r="I298" s="260">
        <f>SUM(I295,I283,I279,I266,I231,I192,I184,I170,I73,I52)</f>
        <v>4646383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&amp;R&amp;"Times New Roman,Regular"&amp;8Tāme Nr. 09.1.3.</oddHeader>
    <oddFooter>&amp;L&amp;D;&amp;T&amp;R&amp;P(&amp;N)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430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431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433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434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435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396880</v>
      </c>
      <c r="D21" s="40">
        <f>SUM(D22,D25,D26,D42)</f>
        <v>325270</v>
      </c>
      <c r="E21" s="40">
        <f>SUM(E22,E25)</f>
        <v>22404</v>
      </c>
      <c r="F21" s="40">
        <f>SUM(F22,F27)</f>
        <v>49206</v>
      </c>
      <c r="G21" s="41">
        <f>SUM(G22,G44)</f>
        <v>0</v>
      </c>
      <c r="H21" s="39">
        <f t="shared" ref="H21:H46" si="1">SUM(I21:L21)</f>
        <v>368470</v>
      </c>
      <c r="I21" s="40">
        <f>SUM(I22,I25,I26,I42)</f>
        <v>296872</v>
      </c>
      <c r="J21" s="40">
        <f>SUM(J22,J25)</f>
        <v>22392</v>
      </c>
      <c r="K21" s="40">
        <f>SUM(K22,K27)</f>
        <v>49206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20908</v>
      </c>
      <c r="D22" s="46">
        <f>SUM(D23:D24)</f>
        <v>0</v>
      </c>
      <c r="E22" s="46">
        <f>SUM(E23:E24)</f>
        <v>0</v>
      </c>
      <c r="F22" s="46">
        <f>SUM(F23:F24)</f>
        <v>20908</v>
      </c>
      <c r="G22" s="47">
        <f>SUM(G23:G24)</f>
        <v>0</v>
      </c>
      <c r="H22" s="45">
        <f t="shared" si="1"/>
        <v>20908</v>
      </c>
      <c r="I22" s="46">
        <f>SUM(I23:I24)</f>
        <v>0</v>
      </c>
      <c r="J22" s="46">
        <f>SUM(J23:J24)</f>
        <v>0</v>
      </c>
      <c r="K22" s="46">
        <f>SUM(K23:K24)</f>
        <v>20908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20908</v>
      </c>
      <c r="D24" s="58"/>
      <c r="E24" s="58"/>
      <c r="F24" s="58">
        <v>20908</v>
      </c>
      <c r="G24" s="59"/>
      <c r="H24" s="57">
        <f t="shared" si="1"/>
        <v>20908</v>
      </c>
      <c r="I24" s="58"/>
      <c r="J24" s="58"/>
      <c r="K24" s="58">
        <v>20908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347674</v>
      </c>
      <c r="D25" s="63">
        <f>D50</f>
        <v>325270</v>
      </c>
      <c r="E25" s="63">
        <v>22404</v>
      </c>
      <c r="F25" s="64" t="s">
        <v>31</v>
      </c>
      <c r="G25" s="65" t="s">
        <v>31</v>
      </c>
      <c r="H25" s="62">
        <f t="shared" si="1"/>
        <v>319264</v>
      </c>
      <c r="I25" s="63">
        <f>I50</f>
        <v>296872</v>
      </c>
      <c r="J25" s="63">
        <f>J50</f>
        <v>22392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28298</v>
      </c>
      <c r="D27" s="70" t="s">
        <v>31</v>
      </c>
      <c r="E27" s="70" t="s">
        <v>31</v>
      </c>
      <c r="F27" s="74">
        <f>SUM(F28,F32,F34,F37)</f>
        <v>28298</v>
      </c>
      <c r="G27" s="71" t="s">
        <v>31</v>
      </c>
      <c r="H27" s="68">
        <f t="shared" si="1"/>
        <v>28298</v>
      </c>
      <c r="I27" s="70" t="s">
        <v>31</v>
      </c>
      <c r="J27" s="70" t="s">
        <v>31</v>
      </c>
      <c r="K27" s="74">
        <f>SUM(K28,K32,K34,K37)</f>
        <v>28298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25935</v>
      </c>
      <c r="D28" s="70" t="s">
        <v>31</v>
      </c>
      <c r="E28" s="70" t="s">
        <v>31</v>
      </c>
      <c r="F28" s="74">
        <f>SUM(F29:F31)</f>
        <v>25935</v>
      </c>
      <c r="G28" s="71" t="s">
        <v>31</v>
      </c>
      <c r="H28" s="68">
        <f t="shared" si="1"/>
        <v>25935</v>
      </c>
      <c r="I28" s="70" t="s">
        <v>31</v>
      </c>
      <c r="J28" s="70" t="s">
        <v>31</v>
      </c>
      <c r="K28" s="74">
        <f>SUM(K29:K31)</f>
        <v>25935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25935</v>
      </c>
      <c r="D30" s="84" t="s">
        <v>31</v>
      </c>
      <c r="E30" s="84" t="s">
        <v>31</v>
      </c>
      <c r="F30" s="85">
        <v>25935</v>
      </c>
      <c r="G30" s="86" t="s">
        <v>31</v>
      </c>
      <c r="H30" s="83">
        <f t="shared" si="1"/>
        <v>25935</v>
      </c>
      <c r="I30" s="84" t="s">
        <v>31</v>
      </c>
      <c r="J30" s="84" t="s">
        <v>31</v>
      </c>
      <c r="K30" s="85">
        <v>25935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2363</v>
      </c>
      <c r="D37" s="70" t="s">
        <v>31</v>
      </c>
      <c r="E37" s="70" t="s">
        <v>31</v>
      </c>
      <c r="F37" s="74">
        <f>SUM(F38:F41)</f>
        <v>2363</v>
      </c>
      <c r="G37" s="71" t="s">
        <v>31</v>
      </c>
      <c r="H37" s="68">
        <f t="shared" si="1"/>
        <v>2363</v>
      </c>
      <c r="I37" s="70" t="s">
        <v>31</v>
      </c>
      <c r="J37" s="70" t="s">
        <v>31</v>
      </c>
      <c r="K37" s="74">
        <f>SUM(K38:K41)</f>
        <v>2363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2363</v>
      </c>
      <c r="D41" s="84" t="s">
        <v>31</v>
      </c>
      <c r="E41" s="84" t="s">
        <v>31</v>
      </c>
      <c r="F41" s="85">
        <v>2363</v>
      </c>
      <c r="G41" s="86" t="s">
        <v>31</v>
      </c>
      <c r="H41" s="83">
        <f t="shared" si="1"/>
        <v>2363</v>
      </c>
      <c r="I41" s="84" t="s">
        <v>31</v>
      </c>
      <c r="J41" s="84" t="s">
        <v>31</v>
      </c>
      <c r="K41" s="85">
        <v>2363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396880</v>
      </c>
      <c r="D49" s="128">
        <f>SUM(D50,D295)</f>
        <v>325270</v>
      </c>
      <c r="E49" s="128">
        <f>SUM(E50,E295)</f>
        <v>22404</v>
      </c>
      <c r="F49" s="128">
        <f>SUM(F50,F295)</f>
        <v>49206</v>
      </c>
      <c r="G49" s="129">
        <f>SUM(G50,G295)</f>
        <v>0</v>
      </c>
      <c r="H49" s="127">
        <f t="shared" ref="H49:H111" si="3">SUM(I49:L49)</f>
        <v>368470</v>
      </c>
      <c r="I49" s="128">
        <f>SUM(I50,I295)</f>
        <v>296872</v>
      </c>
      <c r="J49" s="128">
        <f>SUM(J50,J295)</f>
        <v>22392</v>
      </c>
      <c r="K49" s="128">
        <f>SUM(K50,K295)</f>
        <v>49206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375972</v>
      </c>
      <c r="D50" s="134">
        <f>SUM(D51,D191)</f>
        <v>325270</v>
      </c>
      <c r="E50" s="134">
        <f>SUM(E51,E191)</f>
        <v>22404</v>
      </c>
      <c r="F50" s="134">
        <f>SUM(F51,F191)</f>
        <v>28298</v>
      </c>
      <c r="G50" s="135">
        <f>SUM(G51,G191)</f>
        <v>0</v>
      </c>
      <c r="H50" s="133">
        <f t="shared" si="3"/>
        <v>357562</v>
      </c>
      <c r="I50" s="134">
        <f>SUM(I51,I191)</f>
        <v>296872</v>
      </c>
      <c r="J50" s="134">
        <f>SUM(J51,J191)</f>
        <v>22392</v>
      </c>
      <c r="K50" s="134">
        <f>SUM(K51,K191)</f>
        <v>38298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362915</v>
      </c>
      <c r="D51" s="139">
        <f>SUM(D52,D73,D170,D184)</f>
        <v>312213</v>
      </c>
      <c r="E51" s="139">
        <f>SUM(E52,E73,E170,E184)</f>
        <v>22404</v>
      </c>
      <c r="F51" s="139">
        <f>SUM(F52,F73,F170,F184)</f>
        <v>28298</v>
      </c>
      <c r="G51" s="140">
        <f>SUM(G52,G73,G170,G184)</f>
        <v>0</v>
      </c>
      <c r="H51" s="138">
        <f t="shared" si="3"/>
        <v>354343</v>
      </c>
      <c r="I51" s="139">
        <f>SUM(I52,I73,I170,I184)</f>
        <v>293653</v>
      </c>
      <c r="J51" s="139">
        <f>SUM(J52,J73,J170,J184)</f>
        <v>22392</v>
      </c>
      <c r="K51" s="139">
        <f>SUM(K52,K73,K170,K184)</f>
        <v>38298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269296</v>
      </c>
      <c r="D52" s="144">
        <f>SUM(D53,D66)</f>
        <v>246892</v>
      </c>
      <c r="E52" s="144">
        <f>SUM(E53,E66)</f>
        <v>22404</v>
      </c>
      <c r="F52" s="144">
        <f>SUM(F53,F66)</f>
        <v>0</v>
      </c>
      <c r="G52" s="145">
        <f>SUM(G53,G66)</f>
        <v>0</v>
      </c>
      <c r="H52" s="143">
        <f t="shared" si="3"/>
        <v>268352</v>
      </c>
      <c r="I52" s="144">
        <f>SUM(I53,I66)</f>
        <v>245960</v>
      </c>
      <c r="J52" s="144">
        <f>SUM(J53,J66)</f>
        <v>22392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205631</v>
      </c>
      <c r="D53" s="74">
        <f>SUM(D54,D57,D65)</f>
        <v>187771</v>
      </c>
      <c r="E53" s="74">
        <f>SUM(E54,E57,E65)</f>
        <v>17860</v>
      </c>
      <c r="F53" s="74">
        <f>SUM(F54,F57,F65)</f>
        <v>0</v>
      </c>
      <c r="G53" s="148">
        <f>SUM(G54,G57,G65)</f>
        <v>0</v>
      </c>
      <c r="H53" s="68">
        <f t="shared" si="3"/>
        <v>204787</v>
      </c>
      <c r="I53" s="74">
        <f>SUM(I54,I57,I65)</f>
        <v>186839</v>
      </c>
      <c r="J53" s="74">
        <f>SUM(J54,J57,J65)</f>
        <v>17948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199586</v>
      </c>
      <c r="D54" s="152">
        <f>SUM(D55:D56)</f>
        <v>181726</v>
      </c>
      <c r="E54" s="152">
        <f>SUM(E55:E56)</f>
        <v>17860</v>
      </c>
      <c r="F54" s="152">
        <f>SUM(F55:F56)</f>
        <v>0</v>
      </c>
      <c r="G54" s="153">
        <f>SUM(G55:G56)</f>
        <v>0</v>
      </c>
      <c r="H54" s="151">
        <f t="shared" si="3"/>
        <v>199674</v>
      </c>
      <c r="I54" s="152">
        <f>SUM(I55:I56)</f>
        <v>181726</v>
      </c>
      <c r="J54" s="152">
        <f>SUM(J55:J56)</f>
        <v>17948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199586</v>
      </c>
      <c r="D56" s="85">
        <v>181726</v>
      </c>
      <c r="E56" s="85">
        <v>17860</v>
      </c>
      <c r="F56" s="85"/>
      <c r="G56" s="157"/>
      <c r="H56" s="83">
        <f t="shared" si="3"/>
        <v>199674</v>
      </c>
      <c r="I56" s="85">
        <v>181726</v>
      </c>
      <c r="J56" s="85">
        <v>17948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6045</v>
      </c>
      <c r="D57" s="160">
        <f>SUM(D58:D64)</f>
        <v>6045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5113</v>
      </c>
      <c r="I57" s="160">
        <f>SUM(I58:I64)</f>
        <v>5113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932</v>
      </c>
      <c r="D61" s="85">
        <v>932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2126</v>
      </c>
      <c r="D62" s="85">
        <v>2126</v>
      </c>
      <c r="E62" s="85"/>
      <c r="F62" s="85"/>
      <c r="G62" s="157"/>
      <c r="H62" s="83">
        <f t="shared" si="3"/>
        <v>2126</v>
      </c>
      <c r="I62" s="85">
        <v>2126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63665</v>
      </c>
      <c r="D66" s="74">
        <f>SUM(D67:D68)</f>
        <v>59121</v>
      </c>
      <c r="E66" s="74">
        <f>SUM(E67:E68)</f>
        <v>4544</v>
      </c>
      <c r="F66" s="74">
        <f>SUM(F67:F68)</f>
        <v>0</v>
      </c>
      <c r="G66" s="166">
        <f>SUM(G67:G68)</f>
        <v>0</v>
      </c>
      <c r="H66" s="68">
        <f t="shared" si="3"/>
        <v>63565</v>
      </c>
      <c r="I66" s="74">
        <f>SUM(I67:I68)</f>
        <v>59121</v>
      </c>
      <c r="J66" s="74">
        <f>SUM(J67:J68)</f>
        <v>4444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50579</v>
      </c>
      <c r="D67" s="79">
        <v>46235</v>
      </c>
      <c r="E67" s="79">
        <v>4344</v>
      </c>
      <c r="F67" s="79"/>
      <c r="G67" s="155"/>
      <c r="H67" s="77">
        <f t="shared" si="3"/>
        <v>50579</v>
      </c>
      <c r="I67" s="79">
        <v>46235</v>
      </c>
      <c r="J67" s="79">
        <v>4344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13086</v>
      </c>
      <c r="D68" s="160">
        <f>SUM(D69:D72)</f>
        <v>12886</v>
      </c>
      <c r="E68" s="160">
        <f>SUM(E69:E72)</f>
        <v>200</v>
      </c>
      <c r="F68" s="160">
        <f>SUM(F69:F72)</f>
        <v>0</v>
      </c>
      <c r="G68" s="161">
        <f>SUM(G69:G72)</f>
        <v>0</v>
      </c>
      <c r="H68" s="83">
        <f t="shared" si="3"/>
        <v>12986</v>
      </c>
      <c r="I68" s="160">
        <f>SUM(I69:I72)</f>
        <v>12886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5286</v>
      </c>
      <c r="D69" s="85">
        <v>5086</v>
      </c>
      <c r="E69" s="85">
        <v>200</v>
      </c>
      <c r="F69" s="85"/>
      <c r="G69" s="157"/>
      <c r="H69" s="83">
        <f t="shared" si="3"/>
        <v>5186</v>
      </c>
      <c r="I69" s="85">
        <v>5086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7800</v>
      </c>
      <c r="D71" s="85">
        <v>7800</v>
      </c>
      <c r="E71" s="85"/>
      <c r="F71" s="85"/>
      <c r="G71" s="157"/>
      <c r="H71" s="83">
        <f t="shared" si="3"/>
        <v>7800</v>
      </c>
      <c r="I71" s="85">
        <v>7800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93619</v>
      </c>
      <c r="D73" s="144">
        <f>SUM(D74,D81,D128,D161,D162,D169)</f>
        <v>65321</v>
      </c>
      <c r="E73" s="144">
        <f>SUM(E74,E81,E128,E161,E162,E169)</f>
        <v>0</v>
      </c>
      <c r="F73" s="144">
        <f>SUM(F74,F81,F128,F161,F162,F169)</f>
        <v>28298</v>
      </c>
      <c r="G73" s="145">
        <f>SUM(G74,G81,G128,G161,G162,G169)</f>
        <v>0</v>
      </c>
      <c r="H73" s="143">
        <f t="shared" si="3"/>
        <v>85991</v>
      </c>
      <c r="I73" s="144">
        <f>SUM(I74,I81,I128,I161,I162,I169)</f>
        <v>47693</v>
      </c>
      <c r="J73" s="144">
        <f>SUM(J74,J81,J128,J161,J162,J169)</f>
        <v>0</v>
      </c>
      <c r="K73" s="144">
        <f>SUM(K74,K81,K128,K161,K162,K169)</f>
        <v>38298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58773</v>
      </c>
      <c r="D81" s="74">
        <f>SUM(D82,D87,D93,D101,D110,D114,D120,D126)</f>
        <v>58773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41360</v>
      </c>
      <c r="I81" s="74">
        <f>SUM(I82,I87,I93,I101,I110,I114,I120,I126)</f>
        <v>41360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860</v>
      </c>
      <c r="D82" s="152">
        <f>SUM(D83:D86)</f>
        <v>860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812</v>
      </c>
      <c r="I82" s="152">
        <f>SUM(I83:I86)</f>
        <v>812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660</v>
      </c>
      <c r="D84" s="85">
        <v>660</v>
      </c>
      <c r="E84" s="85"/>
      <c r="F84" s="85"/>
      <c r="G84" s="157"/>
      <c r="H84" s="83">
        <f t="shared" si="3"/>
        <v>660</v>
      </c>
      <c r="I84" s="85">
        <v>660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180</v>
      </c>
      <c r="D85" s="85">
        <v>180</v>
      </c>
      <c r="E85" s="85"/>
      <c r="F85" s="85"/>
      <c r="G85" s="157"/>
      <c r="H85" s="83">
        <f t="shared" si="3"/>
        <v>132</v>
      </c>
      <c r="I85" s="85">
        <v>132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3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53750</v>
      </c>
      <c r="D87" s="160">
        <f>SUM(D88:D92)</f>
        <v>53750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37577</v>
      </c>
      <c r="I87" s="160">
        <f>SUM(I88:I92)</f>
        <v>37577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42168</v>
      </c>
      <c r="D88" s="85">
        <v>42168</v>
      </c>
      <c r="E88" s="85"/>
      <c r="F88" s="85"/>
      <c r="G88" s="157"/>
      <c r="H88" s="83">
        <f t="shared" si="3"/>
        <v>27351</v>
      </c>
      <c r="I88" s="85">
        <v>27351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5117</v>
      </c>
      <c r="D89" s="85">
        <v>5117</v>
      </c>
      <c r="E89" s="85"/>
      <c r="F89" s="85"/>
      <c r="G89" s="157"/>
      <c r="H89" s="83">
        <f t="shared" si="3"/>
        <v>4251</v>
      </c>
      <c r="I89" s="85">
        <v>4251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5612</v>
      </c>
      <c r="D90" s="85">
        <v>5612</v>
      </c>
      <c r="E90" s="85"/>
      <c r="F90" s="85"/>
      <c r="G90" s="157"/>
      <c r="H90" s="83">
        <f t="shared" si="3"/>
        <v>5250</v>
      </c>
      <c r="I90" s="85">
        <v>5250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853</v>
      </c>
      <c r="D91" s="85">
        <v>853</v>
      </c>
      <c r="E91" s="85"/>
      <c r="F91" s="85"/>
      <c r="G91" s="157"/>
      <c r="H91" s="83">
        <f t="shared" si="3"/>
        <v>725</v>
      </c>
      <c r="I91" s="85">
        <v>725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2004</v>
      </c>
      <c r="D93" s="160">
        <f>SUM(D94:D100)</f>
        <v>2004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1572</v>
      </c>
      <c r="I93" s="160">
        <f>SUM(I94:I100)</f>
        <v>1572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593</v>
      </c>
      <c r="D95" s="85">
        <v>593</v>
      </c>
      <c r="E95" s="85"/>
      <c r="F95" s="85"/>
      <c r="G95" s="157"/>
      <c r="H95" s="83">
        <f t="shared" si="3"/>
        <v>593</v>
      </c>
      <c r="I95" s="85">
        <v>593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430</v>
      </c>
      <c r="D97" s="85">
        <v>430</v>
      </c>
      <c r="E97" s="85"/>
      <c r="F97" s="85"/>
      <c r="G97" s="157"/>
      <c r="H97" s="83">
        <f t="shared" si="3"/>
        <v>479</v>
      </c>
      <c r="I97" s="85">
        <v>479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450</v>
      </c>
      <c r="D98" s="85">
        <v>450</v>
      </c>
      <c r="E98" s="85"/>
      <c r="F98" s="85"/>
      <c r="G98" s="157"/>
      <c r="H98" s="83">
        <f t="shared" si="3"/>
        <v>150</v>
      </c>
      <c r="I98" s="85">
        <v>150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531</v>
      </c>
      <c r="D100" s="85">
        <v>531</v>
      </c>
      <c r="E100" s="85"/>
      <c r="F100" s="85"/>
      <c r="G100" s="157"/>
      <c r="H100" s="83">
        <f t="shared" si="3"/>
        <v>350</v>
      </c>
      <c r="I100" s="85">
        <v>350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2059</v>
      </c>
      <c r="D101" s="160">
        <f>SUM(D102:D109)</f>
        <v>2059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1299</v>
      </c>
      <c r="I101" s="160">
        <f>SUM(I102:I109)</f>
        <v>1299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400</v>
      </c>
      <c r="D104" s="85">
        <v>400</v>
      </c>
      <c r="E104" s="85"/>
      <c r="F104" s="85"/>
      <c r="G104" s="157"/>
      <c r="H104" s="83">
        <f t="shared" si="3"/>
        <v>400</v>
      </c>
      <c r="I104" s="85">
        <v>400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1659</v>
      </c>
      <c r="D105" s="85">
        <v>1659</v>
      </c>
      <c r="E105" s="85"/>
      <c r="F105" s="85"/>
      <c r="G105" s="157"/>
      <c r="H105" s="83">
        <f t="shared" si="3"/>
        <v>899</v>
      </c>
      <c r="I105" s="85">
        <f>859+40</f>
        <v>899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100</v>
      </c>
      <c r="D110" s="160">
        <f>SUM(D111:D113)</f>
        <v>100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100</v>
      </c>
      <c r="I110" s="160">
        <f>SUM(I111:I113)</f>
        <v>100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100</v>
      </c>
      <c r="D113" s="85">
        <v>100</v>
      </c>
      <c r="E113" s="85"/>
      <c r="F113" s="85"/>
      <c r="G113" s="157"/>
      <c r="H113" s="83">
        <f>SUM(I113:L113)</f>
        <v>100</v>
      </c>
      <c r="I113" s="85">
        <v>100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34630</v>
      </c>
      <c r="D128" s="74">
        <f>SUM(D129,D133,D137,D138,D141,D148,D156,D157,D160)</f>
        <v>6332</v>
      </c>
      <c r="E128" s="74">
        <f>SUM(E129,E133,E137,E138,E141,E148,E156,E157,E160)</f>
        <v>0</v>
      </c>
      <c r="F128" s="74">
        <f>SUM(F129,F133,F137,F138,F141,F148,F156,F157,F160)</f>
        <v>28298</v>
      </c>
      <c r="G128" s="166">
        <f>SUM(G129,G133,G137,G138,G141,G148,G156,G157,G160)</f>
        <v>0</v>
      </c>
      <c r="H128" s="68">
        <f t="shared" si="5"/>
        <v>44415</v>
      </c>
      <c r="I128" s="74">
        <f>SUM(I129,I133,I137,I138,I141,I148,I156,I157,I160)</f>
        <v>6117</v>
      </c>
      <c r="J128" s="74">
        <f>SUM(J129,J133,J137,J138,J141,J148,J156,J157,J160)</f>
        <v>0</v>
      </c>
      <c r="K128" s="74">
        <f>SUM(K129,K133,K137,K138,K141,K148,K156,K157,K160)</f>
        <v>38298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2640</v>
      </c>
      <c r="D129" s="169">
        <f>SUM(D130:D132)</f>
        <v>2640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2640</v>
      </c>
      <c r="I129" s="169">
        <f>SUM(I130:I132)</f>
        <v>2640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190</v>
      </c>
      <c r="D130" s="85">
        <v>190</v>
      </c>
      <c r="E130" s="85"/>
      <c r="F130" s="85"/>
      <c r="G130" s="157"/>
      <c r="H130" s="83">
        <f t="shared" si="5"/>
        <v>190</v>
      </c>
      <c r="I130" s="85">
        <v>190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2250</v>
      </c>
      <c r="D131" s="85">
        <v>2250</v>
      </c>
      <c r="E131" s="85"/>
      <c r="F131" s="85"/>
      <c r="G131" s="157"/>
      <c r="H131" s="83">
        <f t="shared" si="5"/>
        <v>2250</v>
      </c>
      <c r="I131" s="85">
        <v>2250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200</v>
      </c>
      <c r="D132" s="85">
        <v>200</v>
      </c>
      <c r="E132" s="85"/>
      <c r="F132" s="85"/>
      <c r="G132" s="157"/>
      <c r="H132" s="83">
        <f t="shared" si="5"/>
        <v>200</v>
      </c>
      <c r="I132" s="85">
        <v>200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50</v>
      </c>
      <c r="D133" s="160">
        <f>SUM(D134:D136)</f>
        <v>50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50</v>
      </c>
      <c r="I133" s="160">
        <f>SUM(I134:I136)</f>
        <v>50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50</v>
      </c>
      <c r="D135" s="85">
        <v>50</v>
      </c>
      <c r="E135" s="85"/>
      <c r="F135" s="85"/>
      <c r="G135" s="157"/>
      <c r="H135" s="83">
        <f t="shared" si="5"/>
        <v>50</v>
      </c>
      <c r="I135" s="85">
        <v>50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150</v>
      </c>
      <c r="D138" s="160">
        <f>SUM(D139:D140)</f>
        <v>150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150</v>
      </c>
      <c r="I138" s="160">
        <f>SUM(I139:I140)</f>
        <v>150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150</v>
      </c>
      <c r="D139" s="85">
        <v>150</v>
      </c>
      <c r="E139" s="85"/>
      <c r="F139" s="85"/>
      <c r="G139" s="157"/>
      <c r="H139" s="83">
        <f t="shared" si="5"/>
        <v>150</v>
      </c>
      <c r="I139" s="85">
        <v>150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2871</v>
      </c>
      <c r="D141" s="152">
        <f>SUM(D142:D147)</f>
        <v>2871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2671</v>
      </c>
      <c r="I141" s="152">
        <f>SUM(I142:I147)</f>
        <v>2671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500</v>
      </c>
      <c r="D142" s="79">
        <v>500</v>
      </c>
      <c r="E142" s="79"/>
      <c r="F142" s="79"/>
      <c r="G142" s="155"/>
      <c r="H142" s="77">
        <f t="shared" si="5"/>
        <v>300</v>
      </c>
      <c r="I142" s="79">
        <v>300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2331</v>
      </c>
      <c r="D143" s="85">
        <v>2331</v>
      </c>
      <c r="E143" s="85"/>
      <c r="F143" s="85"/>
      <c r="G143" s="157"/>
      <c r="H143" s="83">
        <f t="shared" si="5"/>
        <v>2331</v>
      </c>
      <c r="I143" s="85">
        <v>2331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40</v>
      </c>
      <c r="D146" s="85">
        <v>40</v>
      </c>
      <c r="E146" s="85"/>
      <c r="F146" s="85"/>
      <c r="G146" s="157"/>
      <c r="H146" s="83">
        <f t="shared" si="5"/>
        <v>40</v>
      </c>
      <c r="I146" s="85">
        <v>40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28598</v>
      </c>
      <c r="D148" s="160">
        <f>SUM(D149:D155)</f>
        <v>300</v>
      </c>
      <c r="E148" s="160">
        <f>SUM(E149:E155)</f>
        <v>0</v>
      </c>
      <c r="F148" s="160">
        <f>SUM(F149:F155)</f>
        <v>28298</v>
      </c>
      <c r="G148" s="161">
        <f>SUM(G149:G155)</f>
        <v>0</v>
      </c>
      <c r="H148" s="83">
        <f t="shared" si="5"/>
        <v>38598</v>
      </c>
      <c r="I148" s="160">
        <f>SUM(I149:I155)</f>
        <v>300</v>
      </c>
      <c r="J148" s="160">
        <f>SUM(J149:J155)</f>
        <v>0</v>
      </c>
      <c r="K148" s="160">
        <f>SUM(K149:K155)</f>
        <v>38298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100</v>
      </c>
      <c r="D149" s="85">
        <v>100</v>
      </c>
      <c r="E149" s="85"/>
      <c r="F149" s="85"/>
      <c r="G149" s="157"/>
      <c r="H149" s="83">
        <f t="shared" si="5"/>
        <v>100</v>
      </c>
      <c r="I149" s="85">
        <v>100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200</v>
      </c>
      <c r="D150" s="85">
        <v>200</v>
      </c>
      <c r="E150" s="85"/>
      <c r="F150" s="85"/>
      <c r="G150" s="157"/>
      <c r="H150" s="83">
        <f t="shared" si="5"/>
        <v>200</v>
      </c>
      <c r="I150" s="85">
        <v>200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28298</v>
      </c>
      <c r="D151" s="85"/>
      <c r="E151" s="85"/>
      <c r="F151" s="85">
        <f>25935+2363</f>
        <v>28298</v>
      </c>
      <c r="G151" s="157"/>
      <c r="H151" s="83">
        <f t="shared" si="5"/>
        <v>38298</v>
      </c>
      <c r="I151" s="85"/>
      <c r="J151" s="85"/>
      <c r="K151" s="85">
        <v>38298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281</v>
      </c>
      <c r="D156" s="163">
        <v>281</v>
      </c>
      <c r="E156" s="163"/>
      <c r="F156" s="163"/>
      <c r="G156" s="164"/>
      <c r="H156" s="151">
        <f t="shared" si="5"/>
        <v>281</v>
      </c>
      <c r="I156" s="163">
        <v>281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40</v>
      </c>
      <c r="D160" s="163">
        <v>40</v>
      </c>
      <c r="E160" s="163"/>
      <c r="F160" s="163"/>
      <c r="G160" s="164"/>
      <c r="H160" s="151">
        <f t="shared" si="5"/>
        <v>25</v>
      </c>
      <c r="I160" s="163">
        <v>25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36</v>
      </c>
      <c r="D161" s="175">
        <v>36</v>
      </c>
      <c r="E161" s="175"/>
      <c r="F161" s="175"/>
      <c r="G161" s="176"/>
      <c r="H161" s="68">
        <f t="shared" si="5"/>
        <v>36</v>
      </c>
      <c r="I161" s="175">
        <v>36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13057</v>
      </c>
      <c r="D191" s="139">
        <f>SUM(D192,D231,D266,D279,D283)</f>
        <v>13057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3219</v>
      </c>
      <c r="I191" s="139">
        <f>SUM(I192,I231,I266,I279,I283)</f>
        <v>3219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13057</v>
      </c>
      <c r="D192" s="144">
        <f>D193+D201+D227</f>
        <v>13057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3219</v>
      </c>
      <c r="I192" s="144">
        <f>I193+I201+I227</f>
        <v>3219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100</v>
      </c>
      <c r="D193" s="74">
        <f>D194+D195+D198+D199+D200</f>
        <v>100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100</v>
      </c>
      <c r="D195" s="160">
        <f>D196+D197</f>
        <v>100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100</v>
      </c>
      <c r="D196" s="85">
        <v>100</v>
      </c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12957</v>
      </c>
      <c r="D201" s="74">
        <f>D202+D212+D213+D222+D223+D224+D226</f>
        <v>12957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3219</v>
      </c>
      <c r="I201" s="74">
        <f>I202+I212+I213+I222+I223+I224+I226</f>
        <v>3219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12957</v>
      </c>
      <c r="D213" s="160">
        <f>SUM(D214:D221)</f>
        <v>12957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3219</v>
      </c>
      <c r="I213" s="160">
        <f>SUM(I214:I221)</f>
        <v>3219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9592</v>
      </c>
      <c r="D215" s="85">
        <v>9592</v>
      </c>
      <c r="E215" s="85"/>
      <c r="F215" s="85"/>
      <c r="G215" s="157"/>
      <c r="H215" s="83">
        <f t="shared" si="20"/>
        <v>3219</v>
      </c>
      <c r="I215" s="85">
        <v>3219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150</v>
      </c>
      <c r="D216" s="85">
        <v>150</v>
      </c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3215</v>
      </c>
      <c r="D220" s="85">
        <v>3215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20908</v>
      </c>
      <c r="D295" s="160">
        <f>SUM(D296:D297)</f>
        <v>0</v>
      </c>
      <c r="E295" s="160">
        <f>SUM(E296:E297)</f>
        <v>0</v>
      </c>
      <c r="F295" s="160">
        <f>SUM(F296:F297)</f>
        <v>20908</v>
      </c>
      <c r="G295" s="161">
        <f>SUM(G296:G297)</f>
        <v>0</v>
      </c>
      <c r="H295" s="83">
        <f t="shared" si="44"/>
        <v>10908</v>
      </c>
      <c r="I295" s="160">
        <f>SUM(I296:I297)</f>
        <v>0</v>
      </c>
      <c r="J295" s="160">
        <f>SUM(J296:J297)</f>
        <v>0</v>
      </c>
      <c r="K295" s="160">
        <f>SUM(K296:K297)</f>
        <v>10908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20908</v>
      </c>
      <c r="D297" s="79"/>
      <c r="E297" s="79"/>
      <c r="F297" s="79">
        <v>20908</v>
      </c>
      <c r="G297" s="155"/>
      <c r="H297" s="77">
        <f t="shared" si="44"/>
        <v>10908</v>
      </c>
      <c r="I297" s="79"/>
      <c r="J297" s="79"/>
      <c r="K297" s="79">
        <v>10908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396880</v>
      </c>
      <c r="D298" s="260">
        <f>SUM(D295,D283,D279,D266,D231,D192,D184,D170,D73,D52)</f>
        <v>325270</v>
      </c>
      <c r="E298" s="260">
        <f t="shared" ref="E298:G298" si="61">SUM(E295,E283,E279,E266,E231,E192,E184,E170,E73,E52)</f>
        <v>22404</v>
      </c>
      <c r="F298" s="260">
        <f t="shared" si="61"/>
        <v>49206</v>
      </c>
      <c r="G298" s="261">
        <f t="shared" si="61"/>
        <v>0</v>
      </c>
      <c r="H298" s="262">
        <f>SUM(H295,H283,H279,H266,H231,H192,H184,H170,H73,H52)</f>
        <v>368470</v>
      </c>
      <c r="I298" s="260">
        <f>SUM(I295,I283,I279,I266,I231,I192,I184,I170,I73,I52)</f>
        <v>296872</v>
      </c>
      <c r="J298" s="260">
        <f t="shared" ref="J298:L298" si="62">SUM(J295,J283,J279,J266,J231,J192,J184,J170,J73,J52)</f>
        <v>22392</v>
      </c>
      <c r="K298" s="260">
        <f t="shared" si="62"/>
        <v>49206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-10000</v>
      </c>
      <c r="I300" s="266">
        <f>SUM(I25,I26,I42)-I50</f>
        <v>0</v>
      </c>
      <c r="J300" s="266">
        <f>SUM(J25,J26,J42)-J50</f>
        <v>0</v>
      </c>
      <c r="K300" s="266">
        <f>K27-K50</f>
        <v>-10000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10000</v>
      </c>
      <c r="I302" s="266">
        <f t="shared" si="63"/>
        <v>0</v>
      </c>
      <c r="J302" s="266">
        <f t="shared" si="63"/>
        <v>0</v>
      </c>
      <c r="K302" s="266">
        <f t="shared" si="63"/>
        <v>10000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10000</v>
      </c>
      <c r="I303" s="266">
        <f t="shared" si="64"/>
        <v>0</v>
      </c>
      <c r="J303" s="266">
        <f t="shared" si="64"/>
        <v>0</v>
      </c>
      <c r="K303" s="266">
        <f t="shared" si="64"/>
        <v>10000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Nr.09.14.1.&amp;"Arial,Regular"&amp;10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430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431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433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434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435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13455</v>
      </c>
      <c r="D21" s="40">
        <f>SUM(D22,D25,D26,D42)</f>
        <v>13455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14235</v>
      </c>
      <c r="I21" s="40">
        <f>SUM(I22,I25,I26,I42)</f>
        <v>14235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13455</v>
      </c>
      <c r="D25" s="63">
        <v>13455</v>
      </c>
      <c r="E25" s="63"/>
      <c r="F25" s="64" t="s">
        <v>31</v>
      </c>
      <c r="G25" s="65" t="s">
        <v>31</v>
      </c>
      <c r="H25" s="62">
        <f t="shared" si="1"/>
        <v>14235</v>
      </c>
      <c r="I25" s="63">
        <f>I49</f>
        <v>14235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13455</v>
      </c>
      <c r="D49" s="128">
        <f>SUM(D50,D295)</f>
        <v>13455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14235</v>
      </c>
      <c r="I49" s="128">
        <f>SUM(I50,I295)</f>
        <v>14235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13455</v>
      </c>
      <c r="D50" s="134">
        <f>SUM(D51,D191)</f>
        <v>13455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14235</v>
      </c>
      <c r="I50" s="134">
        <f>SUM(I51,I191)</f>
        <v>14235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13455</v>
      </c>
      <c r="D51" s="139">
        <f>SUM(D52,D73,D170,D184)</f>
        <v>13455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14235</v>
      </c>
      <c r="I51" s="139">
        <f>SUM(I52,I73,I170,I184)</f>
        <v>14235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13455</v>
      </c>
      <c r="D73" s="144">
        <f>SUM(D74,D81,D128,D161,D162,D169)</f>
        <v>13455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14235</v>
      </c>
      <c r="I73" s="144">
        <f>SUM(I74,I81,I128,I161,I162,I169)</f>
        <v>14235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13455</v>
      </c>
      <c r="D128" s="74">
        <f>SUM(D129,D133,D137,D138,D141,D148,D156,D157,D160)</f>
        <v>13455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14235</v>
      </c>
      <c r="I128" s="74">
        <f>SUM(I129,I133,I137,I138,I141,I148,I156,I157,I160)</f>
        <v>14235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13455</v>
      </c>
      <c r="D148" s="160">
        <f>SUM(D149:D155)</f>
        <v>13455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14235</v>
      </c>
      <c r="I148" s="160">
        <f>SUM(I149:I155)</f>
        <v>14235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13455</v>
      </c>
      <c r="D151" s="85">
        <v>13455</v>
      </c>
      <c r="E151" s="85"/>
      <c r="F151" s="85"/>
      <c r="G151" s="157"/>
      <c r="H151" s="83">
        <f t="shared" si="5"/>
        <v>14235</v>
      </c>
      <c r="I151" s="85">
        <v>14235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13455</v>
      </c>
      <c r="D298" s="260">
        <f>SUM(D295,D283,D279,D266,D231,D192,D184,D170,D73,D52)</f>
        <v>13455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14235</v>
      </c>
      <c r="I298" s="260">
        <f>SUM(I295,I283,I279,I266,I231,I192,I184,I170,I73,I52)</f>
        <v>14235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Nr.09.14.2.</oddHeader>
    <oddFooter xml:space="preserve">&amp;L&amp;"Times New Roman,Regular"&amp;8&amp;D; &amp;T&amp;R&amp;"Times New Roman,Regular"&amp;8&amp;P (&amp;N)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436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437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438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439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440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216673</v>
      </c>
      <c r="D21" s="40">
        <f>SUM(D22,D25,D26,D42)</f>
        <v>189424</v>
      </c>
      <c r="E21" s="40">
        <f>SUM(E22,E25)</f>
        <v>10692</v>
      </c>
      <c r="F21" s="40">
        <f>SUM(F22,F27)</f>
        <v>16557</v>
      </c>
      <c r="G21" s="41">
        <f>SUM(G22,G44)</f>
        <v>0</v>
      </c>
      <c r="H21" s="39">
        <f t="shared" ref="H21:H46" si="1">SUM(I21:L21)</f>
        <v>212737</v>
      </c>
      <c r="I21" s="40">
        <f>SUM(I22,I25,I26,I42)</f>
        <v>185440</v>
      </c>
      <c r="J21" s="40">
        <f>SUM(J22,J25)</f>
        <v>10740</v>
      </c>
      <c r="K21" s="40">
        <f>SUM(K22,K27)</f>
        <v>16557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1772</v>
      </c>
      <c r="D22" s="46">
        <f>SUM(D23:D24)</f>
        <v>0</v>
      </c>
      <c r="E22" s="46">
        <f>SUM(E23:E24)</f>
        <v>0</v>
      </c>
      <c r="F22" s="46">
        <f>SUM(F23:F24)</f>
        <v>1772</v>
      </c>
      <c r="G22" s="47">
        <f>SUM(G23:G24)</f>
        <v>0</v>
      </c>
      <c r="H22" s="45">
        <f t="shared" si="1"/>
        <v>1772</v>
      </c>
      <c r="I22" s="46">
        <f>SUM(I23:I24)</f>
        <v>0</v>
      </c>
      <c r="J22" s="46">
        <f>SUM(J23:J24)</f>
        <v>0</v>
      </c>
      <c r="K22" s="46">
        <f>SUM(K23:K24)</f>
        <v>1772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1772</v>
      </c>
      <c r="D24" s="58"/>
      <c r="E24" s="58"/>
      <c r="F24" s="58">
        <v>1772</v>
      </c>
      <c r="G24" s="59"/>
      <c r="H24" s="57">
        <f t="shared" si="1"/>
        <v>1772</v>
      </c>
      <c r="I24" s="58"/>
      <c r="J24" s="58"/>
      <c r="K24" s="58">
        <v>1772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200116</v>
      </c>
      <c r="D25" s="63">
        <f>D50</f>
        <v>189424</v>
      </c>
      <c r="E25" s="63">
        <v>10692</v>
      </c>
      <c r="F25" s="64" t="s">
        <v>31</v>
      </c>
      <c r="G25" s="65" t="s">
        <v>31</v>
      </c>
      <c r="H25" s="62">
        <f t="shared" si="1"/>
        <v>196180</v>
      </c>
      <c r="I25" s="63">
        <f>I50</f>
        <v>185440</v>
      </c>
      <c r="J25" s="63">
        <f>J50</f>
        <v>10740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14785</v>
      </c>
      <c r="D27" s="70" t="s">
        <v>31</v>
      </c>
      <c r="E27" s="70" t="s">
        <v>31</v>
      </c>
      <c r="F27" s="74">
        <f>SUM(F28,F32,F34,F37)</f>
        <v>14785</v>
      </c>
      <c r="G27" s="71" t="s">
        <v>31</v>
      </c>
      <c r="H27" s="68">
        <f t="shared" si="1"/>
        <v>14785</v>
      </c>
      <c r="I27" s="70" t="s">
        <v>31</v>
      </c>
      <c r="J27" s="70" t="s">
        <v>31</v>
      </c>
      <c r="K27" s="74">
        <f>SUM(K28,K32,K34,K37)</f>
        <v>14785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13464</v>
      </c>
      <c r="D28" s="70" t="s">
        <v>31</v>
      </c>
      <c r="E28" s="70" t="s">
        <v>31</v>
      </c>
      <c r="F28" s="74">
        <f>SUM(F29:F31)</f>
        <v>13464</v>
      </c>
      <c r="G28" s="71" t="s">
        <v>31</v>
      </c>
      <c r="H28" s="68">
        <f t="shared" si="1"/>
        <v>13464</v>
      </c>
      <c r="I28" s="70" t="s">
        <v>31</v>
      </c>
      <c r="J28" s="70" t="s">
        <v>31</v>
      </c>
      <c r="K28" s="74">
        <f>SUM(K29:K31)</f>
        <v>13464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13464</v>
      </c>
      <c r="D30" s="84" t="s">
        <v>31</v>
      </c>
      <c r="E30" s="84" t="s">
        <v>31</v>
      </c>
      <c r="F30" s="85">
        <v>13464</v>
      </c>
      <c r="G30" s="86" t="s">
        <v>31</v>
      </c>
      <c r="H30" s="83">
        <f t="shared" si="1"/>
        <v>13464</v>
      </c>
      <c r="I30" s="84" t="s">
        <v>31</v>
      </c>
      <c r="J30" s="84" t="s">
        <v>31</v>
      </c>
      <c r="K30" s="85">
        <v>13464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1321</v>
      </c>
      <c r="D37" s="70" t="s">
        <v>31</v>
      </c>
      <c r="E37" s="70" t="s">
        <v>31</v>
      </c>
      <c r="F37" s="74">
        <f>SUM(F38:F41)</f>
        <v>1321</v>
      </c>
      <c r="G37" s="71" t="s">
        <v>31</v>
      </c>
      <c r="H37" s="68">
        <f t="shared" si="1"/>
        <v>1321</v>
      </c>
      <c r="I37" s="70" t="s">
        <v>31</v>
      </c>
      <c r="J37" s="70" t="s">
        <v>31</v>
      </c>
      <c r="K37" s="74">
        <f>SUM(K38:K41)</f>
        <v>1321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1321</v>
      </c>
      <c r="D41" s="84" t="s">
        <v>31</v>
      </c>
      <c r="E41" s="84" t="s">
        <v>31</v>
      </c>
      <c r="F41" s="85">
        <f>100+1221</f>
        <v>1321</v>
      </c>
      <c r="G41" s="86" t="s">
        <v>31</v>
      </c>
      <c r="H41" s="83">
        <f t="shared" si="1"/>
        <v>1321</v>
      </c>
      <c r="I41" s="84" t="s">
        <v>31</v>
      </c>
      <c r="J41" s="84" t="s">
        <v>31</v>
      </c>
      <c r="K41" s="85">
        <v>1321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216673</v>
      </c>
      <c r="D49" s="128">
        <f>SUM(D50,D295)</f>
        <v>189424</v>
      </c>
      <c r="E49" s="128">
        <f>SUM(E50,E295)</f>
        <v>10692</v>
      </c>
      <c r="F49" s="128">
        <f>SUM(F50,F295)</f>
        <v>16557</v>
      </c>
      <c r="G49" s="129">
        <f>SUM(G50,G295)</f>
        <v>0</v>
      </c>
      <c r="H49" s="127">
        <f t="shared" ref="H49:H111" si="3">SUM(I49:L49)</f>
        <v>212737</v>
      </c>
      <c r="I49" s="128">
        <f>SUM(I50,I295)</f>
        <v>185440</v>
      </c>
      <c r="J49" s="128">
        <f>SUM(J50,J295)</f>
        <v>10740</v>
      </c>
      <c r="K49" s="128">
        <f>SUM(K50,K295)</f>
        <v>16557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214901</v>
      </c>
      <c r="D50" s="134">
        <f>SUM(D51,D191)</f>
        <v>189424</v>
      </c>
      <c r="E50" s="134">
        <f>SUM(E51,E191)</f>
        <v>10692</v>
      </c>
      <c r="F50" s="134">
        <f>SUM(F51,F191)</f>
        <v>14785</v>
      </c>
      <c r="G50" s="135">
        <f>SUM(G51,G191)</f>
        <v>0</v>
      </c>
      <c r="H50" s="133">
        <f t="shared" si="3"/>
        <v>210965</v>
      </c>
      <c r="I50" s="134">
        <f>SUM(I51,I191)</f>
        <v>185440</v>
      </c>
      <c r="J50" s="134">
        <f>SUM(J51,J191)</f>
        <v>10740</v>
      </c>
      <c r="K50" s="134">
        <f>SUM(K51,K191)</f>
        <v>14785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213336</v>
      </c>
      <c r="D51" s="139">
        <f>SUM(D52,D73,D170,D184)</f>
        <v>187859</v>
      </c>
      <c r="E51" s="139">
        <f>SUM(E52,E73,E170,E184)</f>
        <v>10692</v>
      </c>
      <c r="F51" s="139">
        <f>SUM(F52,F73,F170,F184)</f>
        <v>14785</v>
      </c>
      <c r="G51" s="140">
        <f>SUM(G52,G73,G170,G184)</f>
        <v>0</v>
      </c>
      <c r="H51" s="138">
        <f t="shared" si="3"/>
        <v>210373</v>
      </c>
      <c r="I51" s="139">
        <f>SUM(I52,I73,I170,I184)</f>
        <v>184848</v>
      </c>
      <c r="J51" s="139">
        <f>SUM(J52,J73,J170,J184)</f>
        <v>10740</v>
      </c>
      <c r="K51" s="139">
        <f>SUM(K52,K73,K170,K184)</f>
        <v>14785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161257</v>
      </c>
      <c r="D52" s="144">
        <f>SUM(D53,D66)</f>
        <v>150565</v>
      </c>
      <c r="E52" s="144">
        <f>SUM(E53,E66)</f>
        <v>10692</v>
      </c>
      <c r="F52" s="144">
        <f>SUM(F53,F66)</f>
        <v>0</v>
      </c>
      <c r="G52" s="145">
        <f>SUM(G53,G66)</f>
        <v>0</v>
      </c>
      <c r="H52" s="143">
        <f t="shared" si="3"/>
        <v>160501</v>
      </c>
      <c r="I52" s="144">
        <f>SUM(I53,I66)</f>
        <v>149761</v>
      </c>
      <c r="J52" s="144">
        <f>SUM(J53,J66)</f>
        <v>10740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123953</v>
      </c>
      <c r="D53" s="74">
        <f>SUM(D54,D57,D65)</f>
        <v>115537</v>
      </c>
      <c r="E53" s="74">
        <f>SUM(E54,E57,E65)</f>
        <v>8416</v>
      </c>
      <c r="F53" s="74">
        <f>SUM(F54,F57,F65)</f>
        <v>0</v>
      </c>
      <c r="G53" s="148">
        <f>SUM(G54,G57,G65)</f>
        <v>0</v>
      </c>
      <c r="H53" s="68">
        <f t="shared" si="3"/>
        <v>123285</v>
      </c>
      <c r="I53" s="74">
        <f>SUM(I54,I57,I65)</f>
        <v>114733</v>
      </c>
      <c r="J53" s="74">
        <f>SUM(J54,J57,J65)</f>
        <v>8552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118807</v>
      </c>
      <c r="D54" s="152">
        <f>SUM(D55:D56)</f>
        <v>110391</v>
      </c>
      <c r="E54" s="152">
        <f>SUM(E55:E56)</f>
        <v>8416</v>
      </c>
      <c r="F54" s="152">
        <f>SUM(F55:F56)</f>
        <v>0</v>
      </c>
      <c r="G54" s="153">
        <f>SUM(G55:G56)</f>
        <v>0</v>
      </c>
      <c r="H54" s="151">
        <f t="shared" si="3"/>
        <v>118943</v>
      </c>
      <c r="I54" s="152">
        <f>SUM(I55:I56)</f>
        <v>110391</v>
      </c>
      <c r="J54" s="152">
        <f>SUM(J55:J56)</f>
        <v>8552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118807</v>
      </c>
      <c r="D56" s="85">
        <v>110391</v>
      </c>
      <c r="E56" s="85">
        <v>8416</v>
      </c>
      <c r="F56" s="85"/>
      <c r="G56" s="157"/>
      <c r="H56" s="83">
        <f t="shared" si="3"/>
        <v>118943</v>
      </c>
      <c r="I56" s="85">
        <v>110391</v>
      </c>
      <c r="J56" s="85">
        <v>8552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5146</v>
      </c>
      <c r="D57" s="160">
        <f>SUM(D58:D64)</f>
        <v>5146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4342</v>
      </c>
      <c r="I57" s="160">
        <f>SUM(I58:I64)</f>
        <v>4342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804</v>
      </c>
      <c r="D61" s="85">
        <v>804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1355</v>
      </c>
      <c r="D62" s="85">
        <v>1355</v>
      </c>
      <c r="E62" s="85"/>
      <c r="F62" s="85"/>
      <c r="G62" s="157"/>
      <c r="H62" s="83">
        <f t="shared" si="3"/>
        <v>1355</v>
      </c>
      <c r="I62" s="85">
        <v>1355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37304</v>
      </c>
      <c r="D66" s="74">
        <f>SUM(D67:D68)</f>
        <v>35028</v>
      </c>
      <c r="E66" s="74">
        <f>SUM(E67:E68)</f>
        <v>2276</v>
      </c>
      <c r="F66" s="74">
        <f>SUM(F67:F68)</f>
        <v>0</v>
      </c>
      <c r="G66" s="166">
        <f>SUM(G67:G68)</f>
        <v>0</v>
      </c>
      <c r="H66" s="68">
        <f t="shared" si="3"/>
        <v>37216</v>
      </c>
      <c r="I66" s="74">
        <f>SUM(I67:I68)</f>
        <v>35028</v>
      </c>
      <c r="J66" s="74">
        <f>SUM(J67:J68)</f>
        <v>2188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30422</v>
      </c>
      <c r="D67" s="79">
        <v>28346</v>
      </c>
      <c r="E67" s="79">
        <v>2076</v>
      </c>
      <c r="F67" s="79"/>
      <c r="G67" s="155"/>
      <c r="H67" s="77">
        <f t="shared" si="3"/>
        <v>30434</v>
      </c>
      <c r="I67" s="79">
        <v>28346</v>
      </c>
      <c r="J67" s="79">
        <v>2088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6882</v>
      </c>
      <c r="D68" s="160">
        <f>SUM(D69:D72)</f>
        <v>6682</v>
      </c>
      <c r="E68" s="160">
        <f>SUM(E69:E72)</f>
        <v>200</v>
      </c>
      <c r="F68" s="160">
        <f>SUM(F69:F72)</f>
        <v>0</v>
      </c>
      <c r="G68" s="161">
        <f>SUM(G69:G72)</f>
        <v>0</v>
      </c>
      <c r="H68" s="83">
        <f t="shared" si="3"/>
        <v>6782</v>
      </c>
      <c r="I68" s="160">
        <f>SUM(I69:I72)</f>
        <v>6682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3132</v>
      </c>
      <c r="D69" s="85">
        <v>2932</v>
      </c>
      <c r="E69" s="85">
        <v>200</v>
      </c>
      <c r="F69" s="85"/>
      <c r="G69" s="157"/>
      <c r="H69" s="83">
        <f t="shared" si="3"/>
        <v>3032</v>
      </c>
      <c r="I69" s="85">
        <v>2932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3750</v>
      </c>
      <c r="D71" s="85">
        <v>3750</v>
      </c>
      <c r="E71" s="85"/>
      <c r="F71" s="85"/>
      <c r="G71" s="157"/>
      <c r="H71" s="83">
        <f t="shared" si="3"/>
        <v>3750</v>
      </c>
      <c r="I71" s="85">
        <v>3750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52079</v>
      </c>
      <c r="D73" s="144">
        <f>SUM(D74,D81,D128,D161,D162,D169)</f>
        <v>37294</v>
      </c>
      <c r="E73" s="144">
        <f>SUM(E74,E81,E128,E161,E162,E169)</f>
        <v>0</v>
      </c>
      <c r="F73" s="144">
        <f>SUM(F74,F81,F128,F161,F162,F169)</f>
        <v>14785</v>
      </c>
      <c r="G73" s="145">
        <f>SUM(G74,G81,G128,G161,G162,G169)</f>
        <v>0</v>
      </c>
      <c r="H73" s="143">
        <f t="shared" si="3"/>
        <v>49872</v>
      </c>
      <c r="I73" s="144">
        <f>SUM(I74,I81,I128,I161,I162,I169)</f>
        <v>35087</v>
      </c>
      <c r="J73" s="144">
        <f>SUM(J74,J81,J128,J161,J162,J169)</f>
        <v>0</v>
      </c>
      <c r="K73" s="144">
        <f>SUM(K74,K81,K128,K161,K162,K169)</f>
        <v>14785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32485</v>
      </c>
      <c r="D81" s="74">
        <f>SUM(D82,D87,D93,D101,D110,D114,D120,D126)</f>
        <v>32485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30797</v>
      </c>
      <c r="I81" s="74">
        <f>SUM(I82,I87,I93,I101,I110,I114,I120,I126)</f>
        <v>30797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747</v>
      </c>
      <c r="D82" s="152">
        <f>SUM(D83:D86)</f>
        <v>747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747</v>
      </c>
      <c r="I82" s="152">
        <f>SUM(I83:I86)</f>
        <v>747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660</v>
      </c>
      <c r="D84" s="85">
        <v>660</v>
      </c>
      <c r="E84" s="85"/>
      <c r="F84" s="85"/>
      <c r="G84" s="157"/>
      <c r="H84" s="83">
        <f t="shared" si="3"/>
        <v>660</v>
      </c>
      <c r="I84" s="85">
        <v>660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72</v>
      </c>
      <c r="D85" s="85">
        <v>72</v>
      </c>
      <c r="E85" s="85"/>
      <c r="F85" s="85"/>
      <c r="G85" s="157"/>
      <c r="H85" s="83">
        <f t="shared" si="3"/>
        <v>72</v>
      </c>
      <c r="I85" s="85">
        <v>72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15</v>
      </c>
      <c r="D86" s="85">
        <v>15</v>
      </c>
      <c r="E86" s="85"/>
      <c r="F86" s="85"/>
      <c r="G86" s="157"/>
      <c r="H86" s="83">
        <f t="shared" si="3"/>
        <v>15</v>
      </c>
      <c r="I86" s="85">
        <v>15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23392</v>
      </c>
      <c r="D87" s="160">
        <f>SUM(D88:D92)</f>
        <v>23392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23373</v>
      </c>
      <c r="I87" s="160">
        <f>SUM(I88:I92)</f>
        <v>23373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23178</v>
      </c>
      <c r="D90" s="85">
        <v>23178</v>
      </c>
      <c r="E90" s="85"/>
      <c r="F90" s="85"/>
      <c r="G90" s="157"/>
      <c r="H90" s="83">
        <f t="shared" si="3"/>
        <v>23178</v>
      </c>
      <c r="I90" s="85">
        <v>23178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214</v>
      </c>
      <c r="D91" s="85">
        <v>214</v>
      </c>
      <c r="E91" s="85"/>
      <c r="F91" s="85"/>
      <c r="G91" s="157"/>
      <c r="H91" s="83">
        <f t="shared" si="3"/>
        <v>195</v>
      </c>
      <c r="I91" s="85">
        <v>195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1069</v>
      </c>
      <c r="D93" s="160">
        <f>SUM(D94:D100)</f>
        <v>1069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1090</v>
      </c>
      <c r="I93" s="160">
        <f>SUM(I94:I100)</f>
        <v>1090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654</v>
      </c>
      <c r="D95" s="85">
        <v>654</v>
      </c>
      <c r="E95" s="85"/>
      <c r="F95" s="85"/>
      <c r="G95" s="157"/>
      <c r="H95" s="83">
        <f t="shared" si="3"/>
        <v>654</v>
      </c>
      <c r="I95" s="85">
        <v>654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160</v>
      </c>
      <c r="D97" s="85">
        <v>160</v>
      </c>
      <c r="E97" s="85"/>
      <c r="F97" s="85"/>
      <c r="G97" s="157"/>
      <c r="H97" s="83">
        <f t="shared" si="3"/>
        <v>180</v>
      </c>
      <c r="I97" s="85">
        <v>180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255</v>
      </c>
      <c r="D100" s="85">
        <v>255</v>
      </c>
      <c r="E100" s="85"/>
      <c r="F100" s="85"/>
      <c r="G100" s="157"/>
      <c r="H100" s="83">
        <f t="shared" si="3"/>
        <v>256</v>
      </c>
      <c r="I100" s="85">
        <v>256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6771</v>
      </c>
      <c r="D101" s="160">
        <f>SUM(D102:D109)</f>
        <v>6771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5151</v>
      </c>
      <c r="I101" s="160">
        <f>SUM(I102:I109)</f>
        <v>5151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245</v>
      </c>
      <c r="D104" s="85">
        <v>245</v>
      </c>
      <c r="E104" s="85"/>
      <c r="F104" s="85"/>
      <c r="G104" s="157"/>
      <c r="H104" s="83">
        <f t="shared" si="3"/>
        <v>245</v>
      </c>
      <c r="I104" s="85">
        <v>245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6526</v>
      </c>
      <c r="D105" s="85">
        <v>6526</v>
      </c>
      <c r="E105" s="85"/>
      <c r="F105" s="85"/>
      <c r="G105" s="157"/>
      <c r="H105" s="83">
        <f t="shared" si="3"/>
        <v>4906</v>
      </c>
      <c r="I105" s="85">
        <v>4906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170</v>
      </c>
      <c r="D110" s="160">
        <f>SUM(D111:D113)</f>
        <v>170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100</v>
      </c>
      <c r="I110" s="160">
        <f>SUM(I111:I113)</f>
        <v>100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170</v>
      </c>
      <c r="D113" s="85">
        <v>170</v>
      </c>
      <c r="E113" s="85"/>
      <c r="F113" s="85"/>
      <c r="G113" s="157"/>
      <c r="H113" s="83">
        <f>SUM(I113:L113)</f>
        <v>100</v>
      </c>
      <c r="I113" s="85">
        <v>100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336</v>
      </c>
      <c r="D120" s="160">
        <f>SUM(D121:D125)</f>
        <v>336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336</v>
      </c>
      <c r="I120" s="160">
        <f>SUM(I121:I125)</f>
        <v>336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336</v>
      </c>
      <c r="D125" s="85">
        <v>336</v>
      </c>
      <c r="E125" s="85"/>
      <c r="F125" s="85"/>
      <c r="G125" s="157"/>
      <c r="H125" s="83">
        <f t="shared" si="5"/>
        <v>336</v>
      </c>
      <c r="I125" s="85">
        <v>336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19274</v>
      </c>
      <c r="D128" s="74">
        <f>SUM(D129,D133,D137,D138,D141,D148,D156,D157,D160)</f>
        <v>4489</v>
      </c>
      <c r="E128" s="74">
        <f>SUM(E129,E133,E137,E138,E141,E148,E156,E157,E160)</f>
        <v>0</v>
      </c>
      <c r="F128" s="74">
        <f>SUM(F129,F133,F137,F138,F141,F148,F156,F157,F160)</f>
        <v>14785</v>
      </c>
      <c r="G128" s="166">
        <f>SUM(G129,G133,G137,G138,G141,G148,G156,G157,G160)</f>
        <v>0</v>
      </c>
      <c r="H128" s="68">
        <f t="shared" si="5"/>
        <v>18755</v>
      </c>
      <c r="I128" s="74">
        <f>SUM(I129,I133,I137,I138,I141,I148,I156,I157,I160)</f>
        <v>3970</v>
      </c>
      <c r="J128" s="74">
        <f>SUM(J129,J133,J137,J138,J141,J148,J156,J157,J160)</f>
        <v>0</v>
      </c>
      <c r="K128" s="74">
        <f>SUM(K129,K133,K137,K138,K141,K148,K156,K157,K160)</f>
        <v>14785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654</v>
      </c>
      <c r="D129" s="169">
        <f>SUM(D130:D132)</f>
        <v>654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340</v>
      </c>
      <c r="I129" s="169">
        <f>SUM(I130:I132)</f>
        <v>340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314</v>
      </c>
      <c r="D130" s="85">
        <v>314</v>
      </c>
      <c r="E130" s="85"/>
      <c r="F130" s="85"/>
      <c r="G130" s="157"/>
      <c r="H130" s="83">
        <f t="shared" si="5"/>
        <v>200</v>
      </c>
      <c r="I130" s="85">
        <v>200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140</v>
      </c>
      <c r="D131" s="85">
        <v>140</v>
      </c>
      <c r="E131" s="85"/>
      <c r="F131" s="85"/>
      <c r="G131" s="157"/>
      <c r="H131" s="83">
        <f t="shared" si="5"/>
        <v>140</v>
      </c>
      <c r="I131" s="85">
        <v>140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200</v>
      </c>
      <c r="D132" s="85">
        <v>200</v>
      </c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210</v>
      </c>
      <c r="D133" s="160">
        <f>SUM(D134:D136)</f>
        <v>110</v>
      </c>
      <c r="E133" s="160">
        <f>SUM(E134:E136)</f>
        <v>0</v>
      </c>
      <c r="F133" s="160">
        <f>SUM(F134:F136)</f>
        <v>100</v>
      </c>
      <c r="G133" s="161">
        <f>SUM(G134:G136)</f>
        <v>0</v>
      </c>
      <c r="H133" s="83">
        <f t="shared" si="5"/>
        <v>170</v>
      </c>
      <c r="I133" s="160">
        <f>SUM(I134:I136)</f>
        <v>70</v>
      </c>
      <c r="J133" s="160">
        <f>SUM(J134:J136)</f>
        <v>0</v>
      </c>
      <c r="K133" s="160">
        <f>SUM(K134:K136)</f>
        <v>100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210</v>
      </c>
      <c r="D135" s="85">
        <v>110</v>
      </c>
      <c r="E135" s="85"/>
      <c r="F135" s="85">
        <v>100</v>
      </c>
      <c r="G135" s="157"/>
      <c r="H135" s="83">
        <f t="shared" si="5"/>
        <v>170</v>
      </c>
      <c r="I135" s="85">
        <v>70</v>
      </c>
      <c r="J135" s="85"/>
      <c r="K135" s="85">
        <v>100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365</v>
      </c>
      <c r="D138" s="160">
        <f>SUM(D139:D140)</f>
        <v>365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300</v>
      </c>
      <c r="I138" s="160">
        <f>SUM(I139:I140)</f>
        <v>300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365</v>
      </c>
      <c r="D139" s="85">
        <v>365</v>
      </c>
      <c r="E139" s="85"/>
      <c r="F139" s="85"/>
      <c r="G139" s="157"/>
      <c r="H139" s="83">
        <f t="shared" si="5"/>
        <v>300</v>
      </c>
      <c r="I139" s="85">
        <v>300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2100</v>
      </c>
      <c r="D141" s="152">
        <f>SUM(D142:D147)</f>
        <v>2100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2000</v>
      </c>
      <c r="I141" s="152">
        <f>SUM(I142:I147)</f>
        <v>2000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200</v>
      </c>
      <c r="D142" s="79">
        <v>200</v>
      </c>
      <c r="E142" s="79"/>
      <c r="F142" s="79"/>
      <c r="G142" s="155"/>
      <c r="H142" s="77">
        <f t="shared" si="5"/>
        <v>100</v>
      </c>
      <c r="I142" s="79">
        <v>100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1850</v>
      </c>
      <c r="D143" s="85">
        <v>1850</v>
      </c>
      <c r="E143" s="85"/>
      <c r="F143" s="85"/>
      <c r="G143" s="157"/>
      <c r="H143" s="83">
        <f t="shared" si="5"/>
        <v>1850</v>
      </c>
      <c r="I143" s="85">
        <v>1850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50</v>
      </c>
      <c r="D146" s="85">
        <v>50</v>
      </c>
      <c r="E146" s="85"/>
      <c r="F146" s="85"/>
      <c r="G146" s="157"/>
      <c r="H146" s="83">
        <f t="shared" si="5"/>
        <v>50</v>
      </c>
      <c r="I146" s="85">
        <v>50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15285</v>
      </c>
      <c r="D148" s="160">
        <f>SUM(D149:D155)</f>
        <v>600</v>
      </c>
      <c r="E148" s="160">
        <f>SUM(E149:E155)</f>
        <v>0</v>
      </c>
      <c r="F148" s="160">
        <f>SUM(F149:F155)</f>
        <v>14685</v>
      </c>
      <c r="G148" s="161">
        <f>SUM(G149:G155)</f>
        <v>0</v>
      </c>
      <c r="H148" s="83">
        <f t="shared" si="5"/>
        <v>15285</v>
      </c>
      <c r="I148" s="160">
        <f>SUM(I149:I155)</f>
        <v>600</v>
      </c>
      <c r="J148" s="160">
        <f>SUM(J149:J155)</f>
        <v>0</v>
      </c>
      <c r="K148" s="160">
        <f>SUM(K149:K155)</f>
        <v>14685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500</v>
      </c>
      <c r="D149" s="85">
        <v>500</v>
      </c>
      <c r="E149" s="85"/>
      <c r="F149" s="85"/>
      <c r="G149" s="157"/>
      <c r="H149" s="83">
        <f t="shared" si="5"/>
        <v>500</v>
      </c>
      <c r="I149" s="85">
        <v>500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100</v>
      </c>
      <c r="D150" s="85">
        <v>100</v>
      </c>
      <c r="E150" s="85"/>
      <c r="F150" s="85"/>
      <c r="G150" s="157"/>
      <c r="H150" s="83">
        <f t="shared" si="5"/>
        <v>100</v>
      </c>
      <c r="I150" s="85">
        <v>100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14685</v>
      </c>
      <c r="D151" s="85"/>
      <c r="E151" s="85"/>
      <c r="F151" s="85">
        <f>13464+1221</f>
        <v>14685</v>
      </c>
      <c r="G151" s="157"/>
      <c r="H151" s="83">
        <f t="shared" si="5"/>
        <v>14685</v>
      </c>
      <c r="I151" s="85"/>
      <c r="J151" s="85"/>
      <c r="K151" s="85">
        <v>14685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600</v>
      </c>
      <c r="D156" s="163">
        <v>600</v>
      </c>
      <c r="E156" s="163"/>
      <c r="F156" s="163"/>
      <c r="G156" s="164"/>
      <c r="H156" s="151">
        <f t="shared" si="5"/>
        <v>600</v>
      </c>
      <c r="I156" s="163">
        <v>600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60</v>
      </c>
      <c r="D160" s="163">
        <v>60</v>
      </c>
      <c r="E160" s="163"/>
      <c r="F160" s="163"/>
      <c r="G160" s="164"/>
      <c r="H160" s="151">
        <f t="shared" si="5"/>
        <v>60</v>
      </c>
      <c r="I160" s="163">
        <v>60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90</v>
      </c>
      <c r="D161" s="175">
        <v>90</v>
      </c>
      <c r="E161" s="175"/>
      <c r="F161" s="175"/>
      <c r="G161" s="176"/>
      <c r="H161" s="68">
        <f t="shared" si="5"/>
        <v>90</v>
      </c>
      <c r="I161" s="175">
        <v>90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50</v>
      </c>
      <c r="D162" s="74">
        <f>SUM(D163,D168)</f>
        <v>50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50</v>
      </c>
      <c r="I162" s="74">
        <f>SUM(I163,I168)</f>
        <v>50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50</v>
      </c>
      <c r="D163" s="169">
        <f>SUM(D164:D167)</f>
        <v>50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50</v>
      </c>
      <c r="I163" s="169">
        <f>SUM(I164:I167)</f>
        <v>50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50</v>
      </c>
      <c r="D166" s="85">
        <v>50</v>
      </c>
      <c r="E166" s="85"/>
      <c r="F166" s="85"/>
      <c r="G166" s="157"/>
      <c r="H166" s="83">
        <f t="shared" si="5"/>
        <v>50</v>
      </c>
      <c r="I166" s="85">
        <v>50</v>
      </c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1565</v>
      </c>
      <c r="D191" s="139">
        <f>SUM(D192,D231,D266,D279,D283)</f>
        <v>1565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592</v>
      </c>
      <c r="I191" s="139">
        <f>SUM(I192,I231,I266,I279,I283)</f>
        <v>592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1565</v>
      </c>
      <c r="D192" s="144">
        <f>D193+D201+D227</f>
        <v>1565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592</v>
      </c>
      <c r="I192" s="144">
        <f>I193+I201+I227</f>
        <v>592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1565</v>
      </c>
      <c r="D201" s="74">
        <f>D202+D212+D213+D222+D223+D224+D226</f>
        <v>1565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592</v>
      </c>
      <c r="I201" s="74">
        <f>I202+I212+I213+I222+I223+I224+I226</f>
        <v>592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1565</v>
      </c>
      <c r="D213" s="160">
        <f>SUM(D214:D221)</f>
        <v>1565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592</v>
      </c>
      <c r="I213" s="160">
        <f>SUM(I214:I221)</f>
        <v>592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515</v>
      </c>
      <c r="D215" s="85">
        <v>515</v>
      </c>
      <c r="E215" s="85"/>
      <c r="F215" s="85"/>
      <c r="G215" s="157"/>
      <c r="H215" s="83">
        <f t="shared" si="20"/>
        <v>512</v>
      </c>
      <c r="I215" s="85">
        <v>512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80</v>
      </c>
      <c r="D216" s="85">
        <v>80</v>
      </c>
      <c r="E216" s="85"/>
      <c r="F216" s="85"/>
      <c r="G216" s="157"/>
      <c r="H216" s="83">
        <f t="shared" si="20"/>
        <v>80</v>
      </c>
      <c r="I216" s="85">
        <v>80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970</v>
      </c>
      <c r="D220" s="85">
        <v>970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1772</v>
      </c>
      <c r="D295" s="160">
        <f>SUM(D296:D297)</f>
        <v>0</v>
      </c>
      <c r="E295" s="160">
        <f>SUM(E296:E297)</f>
        <v>0</v>
      </c>
      <c r="F295" s="160">
        <f>SUM(F296:F297)</f>
        <v>1772</v>
      </c>
      <c r="G295" s="161">
        <f>SUM(G296:G297)</f>
        <v>0</v>
      </c>
      <c r="H295" s="83">
        <f t="shared" si="44"/>
        <v>1772</v>
      </c>
      <c r="I295" s="160">
        <f>SUM(I296:I297)</f>
        <v>0</v>
      </c>
      <c r="J295" s="160">
        <f>SUM(J296:J297)</f>
        <v>0</v>
      </c>
      <c r="K295" s="160">
        <f>SUM(K296:K297)</f>
        <v>1772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1772</v>
      </c>
      <c r="D297" s="79"/>
      <c r="E297" s="79"/>
      <c r="F297" s="79">
        <v>1772</v>
      </c>
      <c r="G297" s="155"/>
      <c r="H297" s="77">
        <f t="shared" si="44"/>
        <v>1772</v>
      </c>
      <c r="I297" s="79"/>
      <c r="J297" s="79"/>
      <c r="K297" s="79">
        <v>1772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216673</v>
      </c>
      <c r="D298" s="260">
        <f>SUM(D295,D283,D279,D266,D231,D192,D184,D170,D73,D52)</f>
        <v>189424</v>
      </c>
      <c r="E298" s="260">
        <f t="shared" ref="E298:G298" si="61">SUM(E295,E283,E279,E266,E231,E192,E184,E170,E73,E52)</f>
        <v>10692</v>
      </c>
      <c r="F298" s="260">
        <f t="shared" si="61"/>
        <v>16557</v>
      </c>
      <c r="G298" s="261">
        <f t="shared" si="61"/>
        <v>0</v>
      </c>
      <c r="H298" s="262">
        <f>SUM(H295,H283,H279,H266,H231,H192,H184,H170,H73,H52)</f>
        <v>212737</v>
      </c>
      <c r="I298" s="260">
        <f>SUM(I295,I283,I279,I266,I231,I192,I184,I170,I73,I52)</f>
        <v>185440</v>
      </c>
      <c r="J298" s="260">
        <f t="shared" ref="J298:L298" si="62">SUM(J295,J283,J279,J266,J231,J192,J184,J170,J73,J52)</f>
        <v>10740</v>
      </c>
      <c r="K298" s="260">
        <f t="shared" si="62"/>
        <v>16557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09.15.1.&amp;"Arial,Regular"&amp;10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436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437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438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439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440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10520</v>
      </c>
      <c r="D21" s="40">
        <f>SUM(D22,D25,D26,D42)</f>
        <v>10520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9240</v>
      </c>
      <c r="I21" s="40">
        <f>SUM(I22,I25,I26,I42)</f>
        <v>9240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10520</v>
      </c>
      <c r="D25" s="63">
        <v>10520</v>
      </c>
      <c r="E25" s="63"/>
      <c r="F25" s="64" t="s">
        <v>31</v>
      </c>
      <c r="G25" s="65" t="s">
        <v>31</v>
      </c>
      <c r="H25" s="62">
        <f t="shared" si="1"/>
        <v>9240</v>
      </c>
      <c r="I25" s="63">
        <f>I49</f>
        <v>9240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10520</v>
      </c>
      <c r="D49" s="128">
        <f>SUM(D50,D295)</f>
        <v>10520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9240</v>
      </c>
      <c r="I49" s="128">
        <f>SUM(I50,I295)</f>
        <v>9240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10520</v>
      </c>
      <c r="D50" s="134">
        <f>SUM(D51,D191)</f>
        <v>10520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9240</v>
      </c>
      <c r="I50" s="134">
        <f>SUM(I51,I191)</f>
        <v>9240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10520</v>
      </c>
      <c r="D51" s="139">
        <f>SUM(D52,D73,D170,D184)</f>
        <v>10520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9240</v>
      </c>
      <c r="I51" s="139">
        <f>SUM(I52,I73,I170,I184)</f>
        <v>9240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10520</v>
      </c>
      <c r="D73" s="144">
        <f>SUM(D74,D81,D128,D161,D162,D169)</f>
        <v>10520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9240</v>
      </c>
      <c r="I73" s="144">
        <f>SUM(I74,I81,I128,I161,I162,I169)</f>
        <v>9240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10520</v>
      </c>
      <c r="D128" s="74">
        <f>SUM(D129,D133,D137,D138,D141,D148,D156,D157,D160)</f>
        <v>10520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9240</v>
      </c>
      <c r="I128" s="74">
        <f>SUM(I129,I133,I137,I138,I141,I148,I156,I157,I160)</f>
        <v>9240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10520</v>
      </c>
      <c r="D148" s="160">
        <f>SUM(D149:D155)</f>
        <v>10520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9240</v>
      </c>
      <c r="I148" s="160">
        <f>SUM(I149:I155)</f>
        <v>9240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10520</v>
      </c>
      <c r="D151" s="85">
        <v>10520</v>
      </c>
      <c r="E151" s="85"/>
      <c r="F151" s="85"/>
      <c r="G151" s="157"/>
      <c r="H151" s="83">
        <f t="shared" si="5"/>
        <v>9240</v>
      </c>
      <c r="I151" s="85">
        <v>9240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10520</v>
      </c>
      <c r="D298" s="260">
        <f>SUM(D295,D283,D279,D266,D231,D192,D184,D170,D73,D52)</f>
        <v>10520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9240</v>
      </c>
      <c r="I298" s="260">
        <f>SUM(I295,I283,I279,I266,I231,I192,I184,I170,I73,I52)</f>
        <v>9240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Nr.09.15.2.</oddHeader>
    <oddFooter xml:space="preserve">&amp;L&amp;"Times New Roman,Regular"&amp;8&amp;D; &amp;T&amp;R&amp;"Times New Roman,Regular"&amp;8&amp;P (&amp;N)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441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442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443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444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445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361175</v>
      </c>
      <c r="D21" s="40">
        <f>SUM(D22,D25,D26,D42)</f>
        <v>300090</v>
      </c>
      <c r="E21" s="40">
        <f>SUM(E22,E25)</f>
        <v>29140</v>
      </c>
      <c r="F21" s="40">
        <f>SUM(F22,F27)</f>
        <v>31945</v>
      </c>
      <c r="G21" s="41">
        <f>SUM(G22,G44)</f>
        <v>0</v>
      </c>
      <c r="H21" s="39">
        <f t="shared" ref="H21:H46" si="1">SUM(I21:L21)</f>
        <v>354752</v>
      </c>
      <c r="I21" s="40">
        <f>SUM(I22,I25,I26,I42)</f>
        <v>293647</v>
      </c>
      <c r="J21" s="40">
        <f>SUM(J22,J25)</f>
        <v>29160</v>
      </c>
      <c r="K21" s="40">
        <f>SUM(K22,K27)</f>
        <v>31945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6790</v>
      </c>
      <c r="D22" s="46">
        <f>SUM(D23:D24)</f>
        <v>0</v>
      </c>
      <c r="E22" s="46">
        <f>SUM(E23:E24)</f>
        <v>0</v>
      </c>
      <c r="F22" s="46">
        <f>SUM(F23:F24)</f>
        <v>6790</v>
      </c>
      <c r="G22" s="47">
        <f>SUM(G23:G24)</f>
        <v>0</v>
      </c>
      <c r="H22" s="45">
        <f t="shared" si="1"/>
        <v>6790</v>
      </c>
      <c r="I22" s="46">
        <f>SUM(I23:I24)</f>
        <v>0</v>
      </c>
      <c r="J22" s="46">
        <f>SUM(J23:J24)</f>
        <v>0</v>
      </c>
      <c r="K22" s="46">
        <f>SUM(K23:K24)</f>
        <v>6790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6790</v>
      </c>
      <c r="D24" s="58"/>
      <c r="E24" s="58"/>
      <c r="F24" s="58">
        <v>6790</v>
      </c>
      <c r="G24" s="59"/>
      <c r="H24" s="57">
        <f t="shared" si="1"/>
        <v>6790</v>
      </c>
      <c r="I24" s="58"/>
      <c r="J24" s="58"/>
      <c r="K24" s="58">
        <v>6790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329230</v>
      </c>
      <c r="D25" s="63">
        <f>D50</f>
        <v>300090</v>
      </c>
      <c r="E25" s="63">
        <v>29140</v>
      </c>
      <c r="F25" s="64" t="s">
        <v>31</v>
      </c>
      <c r="G25" s="65" t="s">
        <v>31</v>
      </c>
      <c r="H25" s="62">
        <f t="shared" si="1"/>
        <v>322807</v>
      </c>
      <c r="I25" s="63">
        <f>I50</f>
        <v>293647</v>
      </c>
      <c r="J25" s="63">
        <f>J50</f>
        <v>29160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25155</v>
      </c>
      <c r="D27" s="70" t="s">
        <v>31</v>
      </c>
      <c r="E27" s="70" t="s">
        <v>31</v>
      </c>
      <c r="F27" s="74">
        <f>SUM(F28,F32,F34,F37)</f>
        <v>25155</v>
      </c>
      <c r="G27" s="71" t="s">
        <v>31</v>
      </c>
      <c r="H27" s="68">
        <f t="shared" si="1"/>
        <v>25155</v>
      </c>
      <c r="I27" s="70" t="s">
        <v>31</v>
      </c>
      <c r="J27" s="70" t="s">
        <v>31</v>
      </c>
      <c r="K27" s="74">
        <f>SUM(K28,K32,K34,K37)</f>
        <v>25155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21236</v>
      </c>
      <c r="D28" s="70" t="s">
        <v>31</v>
      </c>
      <c r="E28" s="70" t="s">
        <v>31</v>
      </c>
      <c r="F28" s="74">
        <f>SUM(F29:F31)</f>
        <v>21236</v>
      </c>
      <c r="G28" s="71" t="s">
        <v>31</v>
      </c>
      <c r="H28" s="68">
        <f t="shared" si="1"/>
        <v>21236</v>
      </c>
      <c r="I28" s="70" t="s">
        <v>31</v>
      </c>
      <c r="J28" s="70" t="s">
        <v>31</v>
      </c>
      <c r="K28" s="74">
        <f>SUM(K29:K31)</f>
        <v>21236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21236</v>
      </c>
      <c r="D30" s="84" t="s">
        <v>31</v>
      </c>
      <c r="E30" s="84" t="s">
        <v>31</v>
      </c>
      <c r="F30" s="85">
        <v>21236</v>
      </c>
      <c r="G30" s="86" t="s">
        <v>31</v>
      </c>
      <c r="H30" s="83">
        <f t="shared" si="1"/>
        <v>21236</v>
      </c>
      <c r="I30" s="84" t="s">
        <v>31</v>
      </c>
      <c r="J30" s="84" t="s">
        <v>31</v>
      </c>
      <c r="K30" s="85">
        <v>21236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250</v>
      </c>
      <c r="D34" s="70" t="s">
        <v>31</v>
      </c>
      <c r="E34" s="70" t="s">
        <v>31</v>
      </c>
      <c r="F34" s="74">
        <f>SUM(F35:F36)</f>
        <v>250</v>
      </c>
      <c r="G34" s="71" t="s">
        <v>31</v>
      </c>
      <c r="H34" s="68">
        <f t="shared" si="1"/>
        <v>250</v>
      </c>
      <c r="I34" s="70" t="s">
        <v>31</v>
      </c>
      <c r="J34" s="70" t="s">
        <v>31</v>
      </c>
      <c r="K34" s="74">
        <f>SUM(K35:K36)</f>
        <v>250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250</v>
      </c>
      <c r="D35" s="78" t="s">
        <v>31</v>
      </c>
      <c r="E35" s="78" t="s">
        <v>31</v>
      </c>
      <c r="F35" s="79">
        <v>250</v>
      </c>
      <c r="G35" s="80" t="s">
        <v>31</v>
      </c>
      <c r="H35" s="77">
        <f t="shared" si="1"/>
        <v>250</v>
      </c>
      <c r="I35" s="78" t="s">
        <v>31</v>
      </c>
      <c r="J35" s="78" t="s">
        <v>31</v>
      </c>
      <c r="K35" s="79">
        <v>250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3669</v>
      </c>
      <c r="D37" s="70" t="s">
        <v>31</v>
      </c>
      <c r="E37" s="70" t="s">
        <v>31</v>
      </c>
      <c r="F37" s="74">
        <f>SUM(F38:F41)</f>
        <v>3669</v>
      </c>
      <c r="G37" s="71" t="s">
        <v>31</v>
      </c>
      <c r="H37" s="68">
        <f t="shared" si="1"/>
        <v>3669</v>
      </c>
      <c r="I37" s="70" t="s">
        <v>31</v>
      </c>
      <c r="J37" s="70" t="s">
        <v>31</v>
      </c>
      <c r="K37" s="74">
        <f>SUM(K38:K41)</f>
        <v>3669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3669</v>
      </c>
      <c r="D41" s="84" t="s">
        <v>31</v>
      </c>
      <c r="E41" s="84" t="s">
        <v>31</v>
      </c>
      <c r="F41" s="85">
        <f>3589+80</f>
        <v>3669</v>
      </c>
      <c r="G41" s="86" t="s">
        <v>31</v>
      </c>
      <c r="H41" s="83">
        <f t="shared" si="1"/>
        <v>3669</v>
      </c>
      <c r="I41" s="84" t="s">
        <v>31</v>
      </c>
      <c r="J41" s="84" t="s">
        <v>31</v>
      </c>
      <c r="K41" s="85">
        <v>3669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361175</v>
      </c>
      <c r="D49" s="128">
        <f>SUM(D50,D295)</f>
        <v>300090</v>
      </c>
      <c r="E49" s="128">
        <f>SUM(E50,E295)</f>
        <v>29140</v>
      </c>
      <c r="F49" s="128">
        <f>SUM(F50,F295)</f>
        <v>31945</v>
      </c>
      <c r="G49" s="129">
        <f>SUM(G50,G295)</f>
        <v>0</v>
      </c>
      <c r="H49" s="127">
        <f t="shared" ref="H49:H80" si="3">SUM(I49:L49)</f>
        <v>354752</v>
      </c>
      <c r="I49" s="128">
        <f>SUM(I50,I295)</f>
        <v>293647</v>
      </c>
      <c r="J49" s="128">
        <f>SUM(J50,J295)</f>
        <v>29160</v>
      </c>
      <c r="K49" s="128">
        <f>SUM(K50,K295)</f>
        <v>31945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354385</v>
      </c>
      <c r="D50" s="134">
        <f>SUM(D51,D191)</f>
        <v>300090</v>
      </c>
      <c r="E50" s="134">
        <f>SUM(E51,E191)</f>
        <v>29140</v>
      </c>
      <c r="F50" s="134">
        <f>SUM(F51,F191)</f>
        <v>25155</v>
      </c>
      <c r="G50" s="135">
        <f>SUM(G51,G191)</f>
        <v>0</v>
      </c>
      <c r="H50" s="133">
        <f t="shared" si="3"/>
        <v>354752</v>
      </c>
      <c r="I50" s="134">
        <f>SUM(I51,I191)</f>
        <v>293647</v>
      </c>
      <c r="J50" s="134">
        <f>SUM(J51,J191)</f>
        <v>29160</v>
      </c>
      <c r="K50" s="134">
        <f>SUM(K51,K191)</f>
        <v>31945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352290</v>
      </c>
      <c r="D51" s="139">
        <f>SUM(D52,D73,D170,D184)</f>
        <v>297995</v>
      </c>
      <c r="E51" s="139">
        <f>SUM(E52,E73,E170,E184)</f>
        <v>29140</v>
      </c>
      <c r="F51" s="139">
        <f>SUM(F52,F73,F170,F184)</f>
        <v>25155</v>
      </c>
      <c r="G51" s="140">
        <f>SUM(G52,G73,G170,G184)</f>
        <v>0</v>
      </c>
      <c r="H51" s="138">
        <f t="shared" si="3"/>
        <v>352657</v>
      </c>
      <c r="I51" s="139">
        <f>SUM(I52,I73,I170,I184)</f>
        <v>291552</v>
      </c>
      <c r="J51" s="139">
        <f>SUM(J52,J73,J170,J184)</f>
        <v>29160</v>
      </c>
      <c r="K51" s="139">
        <f>SUM(K52,K73,K170,K184)</f>
        <v>31945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272669</v>
      </c>
      <c r="D52" s="144">
        <f>SUM(D53,D66)</f>
        <v>243529</v>
      </c>
      <c r="E52" s="144">
        <f>SUM(E53,E66)</f>
        <v>29140</v>
      </c>
      <c r="F52" s="144">
        <f>SUM(F53,F66)</f>
        <v>0</v>
      </c>
      <c r="G52" s="145">
        <f>SUM(G53,G66)</f>
        <v>0</v>
      </c>
      <c r="H52" s="143">
        <f t="shared" si="3"/>
        <v>271601</v>
      </c>
      <c r="I52" s="144">
        <f>SUM(I53,I66)</f>
        <v>242441</v>
      </c>
      <c r="J52" s="144">
        <f>SUM(J53,J66)</f>
        <v>29160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207849</v>
      </c>
      <c r="D53" s="74">
        <f>SUM(D54,D57,D65)</f>
        <v>184666</v>
      </c>
      <c r="E53" s="74">
        <f>SUM(E54,E57,E65)</f>
        <v>23183</v>
      </c>
      <c r="F53" s="74">
        <f>SUM(F54,F57,F65)</f>
        <v>0</v>
      </c>
      <c r="G53" s="148">
        <f>SUM(G54,G57,G65)</f>
        <v>0</v>
      </c>
      <c r="H53" s="68">
        <f t="shared" si="3"/>
        <v>206974</v>
      </c>
      <c r="I53" s="74">
        <f>SUM(I54,I57,I65)</f>
        <v>183578</v>
      </c>
      <c r="J53" s="74">
        <f>SUM(J54,J57,J65)</f>
        <v>23396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201658</v>
      </c>
      <c r="D54" s="152">
        <f>SUM(D55:D56)</f>
        <v>178475</v>
      </c>
      <c r="E54" s="152">
        <f>SUM(E55:E56)</f>
        <v>23183</v>
      </c>
      <c r="F54" s="152">
        <f>SUM(F55:F56)</f>
        <v>0</v>
      </c>
      <c r="G54" s="153">
        <f>SUM(G55:G56)</f>
        <v>0</v>
      </c>
      <c r="H54" s="151">
        <f t="shared" si="3"/>
        <v>201871</v>
      </c>
      <c r="I54" s="152">
        <f>SUM(I55:I56)</f>
        <v>178475</v>
      </c>
      <c r="J54" s="152">
        <f>SUM(J55:J56)</f>
        <v>23396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201658</v>
      </c>
      <c r="D56" s="85">
        <v>178475</v>
      </c>
      <c r="E56" s="85">
        <v>23183</v>
      </c>
      <c r="F56" s="85"/>
      <c r="G56" s="157"/>
      <c r="H56" s="83">
        <f t="shared" si="3"/>
        <v>201871</v>
      </c>
      <c r="I56" s="85">
        <v>178475</v>
      </c>
      <c r="J56" s="85">
        <v>23396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6191</v>
      </c>
      <c r="D57" s="160">
        <f>SUM(D58:D64)</f>
        <v>6191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5103</v>
      </c>
      <c r="I57" s="160">
        <f>SUM(I58:I64)</f>
        <v>5103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1088</v>
      </c>
      <c r="D61" s="85">
        <v>1088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2116</v>
      </c>
      <c r="D62" s="85">
        <v>2116</v>
      </c>
      <c r="E62" s="85"/>
      <c r="F62" s="85"/>
      <c r="G62" s="157"/>
      <c r="H62" s="83">
        <f t="shared" si="3"/>
        <v>2116</v>
      </c>
      <c r="I62" s="85">
        <v>2116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64820</v>
      </c>
      <c r="D66" s="74">
        <f>SUM(D67:D68)</f>
        <v>58863</v>
      </c>
      <c r="E66" s="74">
        <f>SUM(E67:E68)</f>
        <v>5957</v>
      </c>
      <c r="F66" s="74">
        <f>SUM(F67:F68)</f>
        <v>0</v>
      </c>
      <c r="G66" s="166">
        <f>SUM(G67:G68)</f>
        <v>0</v>
      </c>
      <c r="H66" s="68">
        <f t="shared" si="3"/>
        <v>64627</v>
      </c>
      <c r="I66" s="74">
        <f>SUM(I67:I68)</f>
        <v>58863</v>
      </c>
      <c r="J66" s="74">
        <f>SUM(J67:J68)</f>
        <v>5764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51209</v>
      </c>
      <c r="D67" s="79">
        <v>45552</v>
      </c>
      <c r="E67" s="79">
        <v>5657</v>
      </c>
      <c r="F67" s="79"/>
      <c r="G67" s="155"/>
      <c r="H67" s="77">
        <f t="shared" si="3"/>
        <v>51216</v>
      </c>
      <c r="I67" s="79">
        <v>45552</v>
      </c>
      <c r="J67" s="79">
        <v>5664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13611</v>
      </c>
      <c r="D68" s="160">
        <f>SUM(D69:D72)</f>
        <v>13311</v>
      </c>
      <c r="E68" s="160">
        <f>SUM(E69:E72)</f>
        <v>300</v>
      </c>
      <c r="F68" s="160">
        <f>SUM(F69:F72)</f>
        <v>0</v>
      </c>
      <c r="G68" s="161">
        <f>SUM(G69:G72)</f>
        <v>0</v>
      </c>
      <c r="H68" s="83">
        <f t="shared" si="3"/>
        <v>13411</v>
      </c>
      <c r="I68" s="160">
        <f>SUM(I69:I72)</f>
        <v>13311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5811</v>
      </c>
      <c r="D69" s="85">
        <v>5511</v>
      </c>
      <c r="E69" s="85">
        <v>300</v>
      </c>
      <c r="F69" s="85"/>
      <c r="G69" s="157"/>
      <c r="H69" s="83">
        <f t="shared" si="3"/>
        <v>5611</v>
      </c>
      <c r="I69" s="85">
        <v>5511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7800</v>
      </c>
      <c r="D71" s="85">
        <v>7800</v>
      </c>
      <c r="E71" s="85"/>
      <c r="F71" s="85"/>
      <c r="G71" s="157"/>
      <c r="H71" s="83">
        <f t="shared" si="3"/>
        <v>7800</v>
      </c>
      <c r="I71" s="85">
        <v>7800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79621</v>
      </c>
      <c r="D73" s="144">
        <f>SUM(D74,D81,D128,D161,D162,D169)</f>
        <v>54466</v>
      </c>
      <c r="E73" s="144">
        <f>SUM(E74,E81,E128,E161,E162,E169)</f>
        <v>0</v>
      </c>
      <c r="F73" s="144">
        <f>SUM(F74,F81,F128,F161,F162,F169)</f>
        <v>25155</v>
      </c>
      <c r="G73" s="145">
        <f>SUM(G74,G81,G128,G161,G162,G169)</f>
        <v>0</v>
      </c>
      <c r="H73" s="143">
        <f t="shared" si="3"/>
        <v>81056</v>
      </c>
      <c r="I73" s="144">
        <f>SUM(I74,I81,I128,I161,I162,I169)</f>
        <v>49111</v>
      </c>
      <c r="J73" s="144">
        <f>SUM(J74,J81,J128,J161,J162,J169)</f>
        <v>0</v>
      </c>
      <c r="K73" s="144">
        <f>SUM(K74,K81,K128,K161,K162,K169)</f>
        <v>31945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47791</v>
      </c>
      <c r="D81" s="74">
        <f>SUM(D82,D87,D93,D101,D110,D114,D120,D126)</f>
        <v>47791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42466</v>
      </c>
      <c r="I81" s="74">
        <f>SUM(I82,I87,I93,I101,I110,I114,I120,I126)</f>
        <v>42466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704</v>
      </c>
      <c r="D82" s="152">
        <f>SUM(D83:D86)</f>
        <v>704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668</v>
      </c>
      <c r="I82" s="152">
        <f>SUM(I83:I86)</f>
        <v>668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516</v>
      </c>
      <c r="D84" s="85">
        <v>516</v>
      </c>
      <c r="E84" s="85"/>
      <c r="F84" s="85"/>
      <c r="G84" s="157"/>
      <c r="H84" s="83">
        <f t="shared" si="4"/>
        <v>516</v>
      </c>
      <c r="I84" s="85">
        <v>516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168</v>
      </c>
      <c r="D85" s="85">
        <v>168</v>
      </c>
      <c r="E85" s="85"/>
      <c r="F85" s="85"/>
      <c r="G85" s="157"/>
      <c r="H85" s="83">
        <f t="shared" si="4"/>
        <v>132</v>
      </c>
      <c r="I85" s="85">
        <v>132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4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42597</v>
      </c>
      <c r="D87" s="160">
        <f>SUM(D88:D92)</f>
        <v>42597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38727</v>
      </c>
      <c r="I87" s="160">
        <f>SUM(I88:I92)</f>
        <v>38727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31535</v>
      </c>
      <c r="D88" s="85">
        <v>31535</v>
      </c>
      <c r="E88" s="85"/>
      <c r="F88" s="85"/>
      <c r="G88" s="157"/>
      <c r="H88" s="83">
        <f t="shared" si="4"/>
        <v>27717</v>
      </c>
      <c r="I88" s="85">
        <v>27717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4183</v>
      </c>
      <c r="D89" s="85">
        <v>4183</v>
      </c>
      <c r="E89" s="85"/>
      <c r="F89" s="85"/>
      <c r="G89" s="157"/>
      <c r="H89" s="83">
        <f t="shared" si="4"/>
        <v>4183</v>
      </c>
      <c r="I89" s="85">
        <v>4183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6436</v>
      </c>
      <c r="D90" s="85">
        <v>6436</v>
      </c>
      <c r="E90" s="85"/>
      <c r="F90" s="85"/>
      <c r="G90" s="157"/>
      <c r="H90" s="83">
        <f t="shared" si="4"/>
        <v>6436</v>
      </c>
      <c r="I90" s="85">
        <v>6436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443</v>
      </c>
      <c r="D91" s="85">
        <v>443</v>
      </c>
      <c r="E91" s="85"/>
      <c r="F91" s="85"/>
      <c r="G91" s="157"/>
      <c r="H91" s="83">
        <f t="shared" si="4"/>
        <v>391</v>
      </c>
      <c r="I91" s="85">
        <v>391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1865</v>
      </c>
      <c r="D93" s="160">
        <f>SUM(D94:D100)</f>
        <v>1865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1361</v>
      </c>
      <c r="I93" s="160">
        <f>SUM(I94:I100)</f>
        <v>1361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605</v>
      </c>
      <c r="D95" s="85">
        <v>605</v>
      </c>
      <c r="E95" s="85"/>
      <c r="F95" s="85"/>
      <c r="G95" s="157"/>
      <c r="H95" s="83">
        <f t="shared" si="4"/>
        <v>605</v>
      </c>
      <c r="I95" s="85">
        <v>605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392</v>
      </c>
      <c r="D97" s="85">
        <v>392</v>
      </c>
      <c r="E97" s="85"/>
      <c r="F97" s="85"/>
      <c r="G97" s="157"/>
      <c r="H97" s="83">
        <f t="shared" si="4"/>
        <v>441</v>
      </c>
      <c r="I97" s="85">
        <v>441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868</v>
      </c>
      <c r="D100" s="85">
        <v>868</v>
      </c>
      <c r="E100" s="85"/>
      <c r="F100" s="85"/>
      <c r="G100" s="157"/>
      <c r="H100" s="83">
        <f t="shared" si="4"/>
        <v>315</v>
      </c>
      <c r="I100" s="85">
        <v>315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2464</v>
      </c>
      <c r="D101" s="160">
        <f>SUM(D102:D109)</f>
        <v>2464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1549</v>
      </c>
      <c r="I101" s="160">
        <f>SUM(I102:I109)</f>
        <v>1549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300</v>
      </c>
      <c r="D104" s="85">
        <v>300</v>
      </c>
      <c r="E104" s="85"/>
      <c r="F104" s="85"/>
      <c r="G104" s="157"/>
      <c r="H104" s="83">
        <f t="shared" si="4"/>
        <v>275</v>
      </c>
      <c r="I104" s="85">
        <v>275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1964</v>
      </c>
      <c r="D105" s="85">
        <v>1964</v>
      </c>
      <c r="E105" s="85"/>
      <c r="F105" s="85"/>
      <c r="G105" s="157"/>
      <c r="H105" s="83">
        <f t="shared" si="4"/>
        <v>1274</v>
      </c>
      <c r="I105" s="85">
        <f>1244+30</f>
        <v>1274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200</v>
      </c>
      <c r="D109" s="85">
        <v>200</v>
      </c>
      <c r="E109" s="85"/>
      <c r="F109" s="85"/>
      <c r="G109" s="157"/>
      <c r="H109" s="83">
        <f t="shared" si="4"/>
        <v>0</v>
      </c>
      <c r="I109" s="85">
        <v>0</v>
      </c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135</v>
      </c>
      <c r="D110" s="160">
        <f>SUM(D111:D113)</f>
        <v>135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135</v>
      </c>
      <c r="I110" s="160">
        <f>SUM(I111:I113)</f>
        <v>135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 t="shared" ref="C113:C125" si="5">SUM(D113:G113)</f>
        <v>135</v>
      </c>
      <c r="D113" s="85">
        <v>135</v>
      </c>
      <c r="E113" s="85"/>
      <c r="F113" s="85"/>
      <c r="G113" s="157"/>
      <c r="H113" s="83">
        <f t="shared" si="4"/>
        <v>135</v>
      </c>
      <c r="I113" s="85">
        <v>135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5"/>
        <v>26</v>
      </c>
      <c r="D120" s="160">
        <f>SUM(D121:D125)</f>
        <v>26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26</v>
      </c>
      <c r="I120" s="160">
        <f>SUM(I121:I125)</f>
        <v>26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5"/>
        <v>26</v>
      </c>
      <c r="D125" s="85">
        <v>26</v>
      </c>
      <c r="E125" s="85"/>
      <c r="F125" s="85"/>
      <c r="G125" s="157"/>
      <c r="H125" s="83">
        <f t="shared" si="4"/>
        <v>26</v>
      </c>
      <c r="I125" s="85">
        <v>26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31620</v>
      </c>
      <c r="D128" s="74">
        <f>SUM(D129,D133,D137,D138,D141,D148,D156,D157,D160)</f>
        <v>6465</v>
      </c>
      <c r="E128" s="74">
        <f>SUM(E129,E133,E137,E138,E141,E148,E156,E157,E160)</f>
        <v>0</v>
      </c>
      <c r="F128" s="74">
        <f>SUM(F129,F133,F137,F138,F141,F148,F156,F157,F160)</f>
        <v>25155</v>
      </c>
      <c r="G128" s="166">
        <f>SUM(G129,G133,G137,G138,G141,G148,G156,G157,G160)</f>
        <v>0</v>
      </c>
      <c r="H128" s="68">
        <f t="shared" si="8"/>
        <v>38410</v>
      </c>
      <c r="I128" s="74">
        <f>SUM(I129,I133,I137,I138,I141,I148,I156,I157,I160)</f>
        <v>6465</v>
      </c>
      <c r="J128" s="74">
        <f>SUM(J129,J133,J137,J138,J141,J148,J156,J157,J160)</f>
        <v>0</v>
      </c>
      <c r="K128" s="74">
        <f>SUM(K129,K133,K137,K138,K141,K148,K156,K157,K160)</f>
        <v>31945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7"/>
        <v>2664</v>
      </c>
      <c r="D129" s="169">
        <f>SUM(D130:D132)</f>
        <v>2414</v>
      </c>
      <c r="E129" s="169">
        <f>SUM(E130:E132)</f>
        <v>0</v>
      </c>
      <c r="F129" s="169">
        <f>SUM(F130:F132)</f>
        <v>250</v>
      </c>
      <c r="G129" s="170">
        <f>SUM(G130:G132)</f>
        <v>0</v>
      </c>
      <c r="H129" s="77">
        <f t="shared" si="8"/>
        <v>2664</v>
      </c>
      <c r="I129" s="169">
        <f>SUM(I130:I132)</f>
        <v>2414</v>
      </c>
      <c r="J129" s="169">
        <f>SUM(J130:J132)</f>
        <v>0</v>
      </c>
      <c r="K129" s="169">
        <f>SUM(K130:K132)</f>
        <v>250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7"/>
        <v>190</v>
      </c>
      <c r="D130" s="85">
        <v>190</v>
      </c>
      <c r="E130" s="85"/>
      <c r="F130" s="85"/>
      <c r="G130" s="157"/>
      <c r="H130" s="83">
        <f t="shared" si="8"/>
        <v>190</v>
      </c>
      <c r="I130" s="85">
        <v>190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7"/>
        <v>2474</v>
      </c>
      <c r="D131" s="85">
        <f>2474-250</f>
        <v>2224</v>
      </c>
      <c r="E131" s="85"/>
      <c r="F131" s="85">
        <v>250</v>
      </c>
      <c r="G131" s="157"/>
      <c r="H131" s="83">
        <f t="shared" si="8"/>
        <v>2474</v>
      </c>
      <c r="I131" s="85">
        <v>2224</v>
      </c>
      <c r="J131" s="85"/>
      <c r="K131" s="85">
        <v>250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7"/>
        <v>130</v>
      </c>
      <c r="D133" s="160">
        <f>SUM(D134:D136)</f>
        <v>50</v>
      </c>
      <c r="E133" s="160">
        <f>SUM(E134:E136)</f>
        <v>0</v>
      </c>
      <c r="F133" s="160">
        <f>SUM(F134:F136)</f>
        <v>80</v>
      </c>
      <c r="G133" s="161">
        <f>SUM(G134:G136)</f>
        <v>0</v>
      </c>
      <c r="H133" s="83">
        <f t="shared" si="8"/>
        <v>130</v>
      </c>
      <c r="I133" s="160">
        <f>SUM(I134:I136)</f>
        <v>50</v>
      </c>
      <c r="J133" s="160">
        <f>SUM(J134:J136)</f>
        <v>0</v>
      </c>
      <c r="K133" s="160">
        <f>SUM(K134:K136)</f>
        <v>80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7"/>
        <v>130</v>
      </c>
      <c r="D135" s="85">
        <v>50</v>
      </c>
      <c r="E135" s="85"/>
      <c r="F135" s="85">
        <v>80</v>
      </c>
      <c r="G135" s="157"/>
      <c r="H135" s="83">
        <f t="shared" si="8"/>
        <v>130</v>
      </c>
      <c r="I135" s="85">
        <v>50</v>
      </c>
      <c r="J135" s="85"/>
      <c r="K135" s="85">
        <v>80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7"/>
        <v>152</v>
      </c>
      <c r="D138" s="160">
        <f>SUM(D139:D140)</f>
        <v>152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152</v>
      </c>
      <c r="I138" s="160">
        <f>SUM(I139:I140)</f>
        <v>152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7"/>
        <v>152</v>
      </c>
      <c r="D139" s="85">
        <v>152</v>
      </c>
      <c r="E139" s="85"/>
      <c r="F139" s="85"/>
      <c r="G139" s="157"/>
      <c r="H139" s="83">
        <f t="shared" si="8"/>
        <v>152</v>
      </c>
      <c r="I139" s="85">
        <v>152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7"/>
        <v>2517</v>
      </c>
      <c r="D141" s="152">
        <f>SUM(D142:D147)</f>
        <v>2517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2517</v>
      </c>
      <c r="I141" s="152">
        <f>SUM(I142:I147)</f>
        <v>2517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7"/>
        <v>350</v>
      </c>
      <c r="D142" s="79">
        <v>350</v>
      </c>
      <c r="E142" s="79"/>
      <c r="F142" s="79"/>
      <c r="G142" s="155"/>
      <c r="H142" s="77">
        <f t="shared" si="8"/>
        <v>350</v>
      </c>
      <c r="I142" s="79">
        <v>350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7"/>
        <v>2122</v>
      </c>
      <c r="D143" s="85">
        <v>2122</v>
      </c>
      <c r="E143" s="85"/>
      <c r="F143" s="85"/>
      <c r="G143" s="157"/>
      <c r="H143" s="83">
        <f t="shared" si="8"/>
        <v>2122</v>
      </c>
      <c r="I143" s="85">
        <v>2122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7"/>
        <v>45</v>
      </c>
      <c r="D146" s="85">
        <v>45</v>
      </c>
      <c r="E146" s="85"/>
      <c r="F146" s="85"/>
      <c r="G146" s="157"/>
      <c r="H146" s="83">
        <f t="shared" si="8"/>
        <v>45</v>
      </c>
      <c r="I146" s="85">
        <v>45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25772</v>
      </c>
      <c r="D148" s="160">
        <f>SUM(D149:D155)</f>
        <v>947</v>
      </c>
      <c r="E148" s="160">
        <f>SUM(E149:E155)</f>
        <v>0</v>
      </c>
      <c r="F148" s="160">
        <f>SUM(F149:F155)</f>
        <v>24825</v>
      </c>
      <c r="G148" s="161">
        <f>SUM(G149:G155)</f>
        <v>0</v>
      </c>
      <c r="H148" s="83">
        <f t="shared" si="8"/>
        <v>32562</v>
      </c>
      <c r="I148" s="160">
        <f>SUM(I149:I155)</f>
        <v>947</v>
      </c>
      <c r="J148" s="160">
        <f>SUM(J149:J155)</f>
        <v>0</v>
      </c>
      <c r="K148" s="160">
        <f>SUM(K149:K155)</f>
        <v>31615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822</v>
      </c>
      <c r="D149" s="85">
        <v>822</v>
      </c>
      <c r="E149" s="85"/>
      <c r="F149" s="85"/>
      <c r="G149" s="157"/>
      <c r="H149" s="83">
        <f t="shared" si="8"/>
        <v>822</v>
      </c>
      <c r="I149" s="85">
        <v>822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125</v>
      </c>
      <c r="D150" s="85">
        <v>125</v>
      </c>
      <c r="E150" s="85"/>
      <c r="F150" s="85"/>
      <c r="G150" s="157"/>
      <c r="H150" s="83">
        <f t="shared" si="8"/>
        <v>125</v>
      </c>
      <c r="I150" s="85">
        <v>125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24825</v>
      </c>
      <c r="D151" s="85"/>
      <c r="E151" s="85"/>
      <c r="F151" s="85">
        <f>21236+3589</f>
        <v>24825</v>
      </c>
      <c r="G151" s="157"/>
      <c r="H151" s="83">
        <f t="shared" si="8"/>
        <v>31615</v>
      </c>
      <c r="I151" s="85"/>
      <c r="J151" s="85"/>
      <c r="K151" s="85">
        <v>31615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7"/>
        <v>335</v>
      </c>
      <c r="D156" s="163">
        <v>335</v>
      </c>
      <c r="E156" s="163"/>
      <c r="F156" s="163"/>
      <c r="G156" s="164"/>
      <c r="H156" s="151">
        <f t="shared" si="8"/>
        <v>335</v>
      </c>
      <c r="I156" s="163">
        <v>335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7"/>
        <v>50</v>
      </c>
      <c r="D160" s="163">
        <v>50</v>
      </c>
      <c r="E160" s="163"/>
      <c r="F160" s="163"/>
      <c r="G160" s="164"/>
      <c r="H160" s="151">
        <f t="shared" si="8"/>
        <v>50</v>
      </c>
      <c r="I160" s="163">
        <v>50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7"/>
        <v>30</v>
      </c>
      <c r="D161" s="175">
        <v>30</v>
      </c>
      <c r="E161" s="175"/>
      <c r="F161" s="175"/>
      <c r="G161" s="176"/>
      <c r="H161" s="68">
        <f t="shared" si="8"/>
        <v>0</v>
      </c>
      <c r="I161" s="175">
        <v>0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ref="C191:C254" si="9">SUM(D191:G191)</f>
        <v>2095</v>
      </c>
      <c r="D191" s="139">
        <f>SUM(D192,D231,D266,D279,D283)</f>
        <v>2095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2095</v>
      </c>
      <c r="I191" s="139">
        <f>SUM(I192,I231,I266,I279,I283)</f>
        <v>2095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9"/>
        <v>2095</v>
      </c>
      <c r="D192" s="144">
        <f>D193+D201+D227</f>
        <v>2095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2095</v>
      </c>
      <c r="I192" s="144">
        <f>I193+I201+I227</f>
        <v>2095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9"/>
        <v>2095</v>
      </c>
      <c r="D201" s="74">
        <f>D202+D212+D213+D222+D223+D224+D226</f>
        <v>2095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2095</v>
      </c>
      <c r="I201" s="74">
        <f>I202+I212+I213+I222+I223+I224+I226</f>
        <v>2095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9"/>
        <v>2095</v>
      </c>
      <c r="D213" s="160">
        <f>SUM(D214:D221)</f>
        <v>2095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2095</v>
      </c>
      <c r="I213" s="160">
        <f>SUM(I214:I221)</f>
        <v>2095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9"/>
        <v>1945</v>
      </c>
      <c r="D215" s="85">
        <v>1945</v>
      </c>
      <c r="E215" s="85"/>
      <c r="F215" s="85"/>
      <c r="G215" s="157"/>
      <c r="H215" s="83">
        <f t="shared" si="10"/>
        <v>1945</v>
      </c>
      <c r="I215" s="85">
        <v>1945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9"/>
        <v>150</v>
      </c>
      <c r="D216" s="85">
        <v>150</v>
      </c>
      <c r="E216" s="85"/>
      <c r="F216" s="85"/>
      <c r="G216" s="157"/>
      <c r="H216" s="83">
        <f t="shared" si="10"/>
        <v>150</v>
      </c>
      <c r="I216" s="85">
        <v>150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6790</v>
      </c>
      <c r="D295" s="160">
        <f>SUM(D296:D297)</f>
        <v>0</v>
      </c>
      <c r="E295" s="160">
        <f>SUM(E296:E297)</f>
        <v>0</v>
      </c>
      <c r="F295" s="160">
        <f>SUM(F296:F297)</f>
        <v>6790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6790</v>
      </c>
      <c r="D297" s="79"/>
      <c r="E297" s="79"/>
      <c r="F297" s="79">
        <v>6790</v>
      </c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361175</v>
      </c>
      <c r="D298" s="260">
        <f t="shared" si="14"/>
        <v>300090</v>
      </c>
      <c r="E298" s="260">
        <f t="shared" si="14"/>
        <v>29140</v>
      </c>
      <c r="F298" s="260">
        <f t="shared" si="14"/>
        <v>31945</v>
      </c>
      <c r="G298" s="261">
        <f t="shared" si="14"/>
        <v>0</v>
      </c>
      <c r="H298" s="262">
        <f t="shared" si="14"/>
        <v>354752</v>
      </c>
      <c r="I298" s="260">
        <f t="shared" si="14"/>
        <v>293647</v>
      </c>
      <c r="J298" s="260">
        <f t="shared" si="14"/>
        <v>29160</v>
      </c>
      <c r="K298" s="260">
        <f t="shared" si="14"/>
        <v>31945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-6790</v>
      </c>
      <c r="I300" s="266">
        <f>SUM(I25,I26,I42)-I50</f>
        <v>0</v>
      </c>
      <c r="J300" s="266">
        <f>SUM(J25,J26,J42)-J50</f>
        <v>0</v>
      </c>
      <c r="K300" s="266">
        <f>K27-K50</f>
        <v>-6790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6790</v>
      </c>
      <c r="I302" s="266">
        <f t="shared" si="15"/>
        <v>0</v>
      </c>
      <c r="J302" s="266">
        <f t="shared" si="15"/>
        <v>0</v>
      </c>
      <c r="K302" s="266">
        <f t="shared" si="15"/>
        <v>6790</v>
      </c>
      <c r="L302" s="271">
        <f t="shared" si="15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6790</v>
      </c>
      <c r="I303" s="266">
        <f t="shared" si="16"/>
        <v>0</v>
      </c>
      <c r="J303" s="266">
        <f t="shared" si="16"/>
        <v>0</v>
      </c>
      <c r="K303" s="266">
        <f t="shared" si="16"/>
        <v>6790</v>
      </c>
      <c r="L303" s="271">
        <f t="shared" si="16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09.16.1.&amp;"Arial,Regular"&amp;10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441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442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443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444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445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20378</v>
      </c>
      <c r="D21" s="40">
        <f>SUM(D22,D25,D26,D42)</f>
        <v>20378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20378</v>
      </c>
      <c r="I21" s="40">
        <f>SUM(I22,I25,I26,I42)</f>
        <v>20378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20378</v>
      </c>
      <c r="D25" s="63">
        <v>20378</v>
      </c>
      <c r="E25" s="63"/>
      <c r="F25" s="64" t="s">
        <v>31</v>
      </c>
      <c r="G25" s="65" t="s">
        <v>31</v>
      </c>
      <c r="H25" s="62">
        <f t="shared" si="1"/>
        <v>20378</v>
      </c>
      <c r="I25" s="63">
        <f>I49</f>
        <v>20378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20378</v>
      </c>
      <c r="D49" s="128">
        <f>SUM(D50,D295)</f>
        <v>20378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20378</v>
      </c>
      <c r="I49" s="128">
        <f>SUM(I50,I295)</f>
        <v>20378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20378</v>
      </c>
      <c r="D50" s="134">
        <f>SUM(D51,D191)</f>
        <v>20378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20378</v>
      </c>
      <c r="I50" s="134">
        <f>SUM(I51,I191)</f>
        <v>20378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20378</v>
      </c>
      <c r="D51" s="139">
        <f>SUM(D52,D73,D170,D184)</f>
        <v>20378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20378</v>
      </c>
      <c r="I51" s="139">
        <f>SUM(I52,I73,I170,I184)</f>
        <v>20378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20378</v>
      </c>
      <c r="D73" s="144">
        <f>SUM(D74,D81,D128,D161,D162,D169)</f>
        <v>20378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20378</v>
      </c>
      <c r="I73" s="144">
        <f>SUM(I74,I81,I128,I161,I162,I169)</f>
        <v>20378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20378</v>
      </c>
      <c r="D128" s="74">
        <f>SUM(D129,D133,D137,D138,D141,D148,D156,D157,D160)</f>
        <v>20378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20378</v>
      </c>
      <c r="I128" s="74">
        <f>SUM(I129,I133,I137,I138,I141,I148,I156,I157,I160)</f>
        <v>20378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20378</v>
      </c>
      <c r="D148" s="160">
        <f>SUM(D149:D155)</f>
        <v>20378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20378</v>
      </c>
      <c r="I148" s="160">
        <f>SUM(I149:I155)</f>
        <v>20378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20378</v>
      </c>
      <c r="D151" s="85">
        <v>20378</v>
      </c>
      <c r="E151" s="85"/>
      <c r="F151" s="85"/>
      <c r="G151" s="157"/>
      <c r="H151" s="83">
        <f t="shared" si="8"/>
        <v>20378</v>
      </c>
      <c r="I151" s="85">
        <v>20378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20378</v>
      </c>
      <c r="D298" s="260">
        <f t="shared" si="14"/>
        <v>20378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20378</v>
      </c>
      <c r="I298" s="260">
        <f t="shared" si="14"/>
        <v>20378</v>
      </c>
      <c r="J298" s="260">
        <f t="shared" si="14"/>
        <v>0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Nr.09.16.2.</oddHeader>
    <oddFooter xml:space="preserve">&amp;L&amp;"Times New Roman,Regular"&amp;8&amp;D; &amp;T&amp;R&amp;"Times New Roman,Regular"&amp;8&amp;P (&amp;N)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451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452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453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454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455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372450</v>
      </c>
      <c r="D21" s="40">
        <f>SUM(D22,D25,D26,D42)</f>
        <v>301587</v>
      </c>
      <c r="E21" s="40">
        <f>SUM(E22,E25)</f>
        <v>29472</v>
      </c>
      <c r="F21" s="40">
        <f>SUM(F22,F27)</f>
        <v>41391</v>
      </c>
      <c r="G21" s="41">
        <f>SUM(G22,G44)</f>
        <v>0</v>
      </c>
      <c r="H21" s="39">
        <f t="shared" ref="H21:H46" si="1">SUM(I21:L21)</f>
        <v>353393</v>
      </c>
      <c r="I21" s="40">
        <f>SUM(I22,I25,I26,I42)</f>
        <v>282342</v>
      </c>
      <c r="J21" s="40">
        <f>SUM(J22,J25)</f>
        <v>29460</v>
      </c>
      <c r="K21" s="40">
        <f>SUM(K22,K27)</f>
        <v>41591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11081</v>
      </c>
      <c r="D22" s="46">
        <f>SUM(D23:D24)</f>
        <v>0</v>
      </c>
      <c r="E22" s="46">
        <f>SUM(E23:E24)</f>
        <v>0</v>
      </c>
      <c r="F22" s="46">
        <f>SUM(F23:F24)</f>
        <v>11081</v>
      </c>
      <c r="G22" s="47">
        <f>SUM(G23:G24)</f>
        <v>0</v>
      </c>
      <c r="H22" s="45">
        <f t="shared" si="1"/>
        <v>11081</v>
      </c>
      <c r="I22" s="46">
        <f>SUM(I23:I24)</f>
        <v>0</v>
      </c>
      <c r="J22" s="46">
        <f>SUM(J23:J24)</f>
        <v>0</v>
      </c>
      <c r="K22" s="46">
        <f>SUM(K23:K24)</f>
        <v>11081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11081</v>
      </c>
      <c r="D24" s="58"/>
      <c r="E24" s="58"/>
      <c r="F24" s="58">
        <v>11081</v>
      </c>
      <c r="G24" s="59"/>
      <c r="H24" s="57">
        <f t="shared" si="1"/>
        <v>11081</v>
      </c>
      <c r="I24" s="58"/>
      <c r="J24" s="58"/>
      <c r="K24" s="58">
        <v>11081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331059</v>
      </c>
      <c r="D25" s="63">
        <f>D50</f>
        <v>301587</v>
      </c>
      <c r="E25" s="63">
        <v>29472</v>
      </c>
      <c r="F25" s="64" t="s">
        <v>31</v>
      </c>
      <c r="G25" s="65" t="s">
        <v>31</v>
      </c>
      <c r="H25" s="62">
        <f t="shared" si="1"/>
        <v>311802</v>
      </c>
      <c r="I25" s="63">
        <f>I50</f>
        <v>282342</v>
      </c>
      <c r="J25" s="63">
        <f>J50</f>
        <v>29460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30310</v>
      </c>
      <c r="D27" s="70" t="s">
        <v>31</v>
      </c>
      <c r="E27" s="70" t="s">
        <v>31</v>
      </c>
      <c r="F27" s="74">
        <f>SUM(F28,F32,F34,F37)</f>
        <v>30310</v>
      </c>
      <c r="G27" s="71" t="s">
        <v>31</v>
      </c>
      <c r="H27" s="68">
        <f t="shared" si="1"/>
        <v>30510</v>
      </c>
      <c r="I27" s="70" t="s">
        <v>31</v>
      </c>
      <c r="J27" s="70" t="s">
        <v>31</v>
      </c>
      <c r="K27" s="74">
        <f>SUM(K28,K32,K34,K37)</f>
        <v>30510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27090</v>
      </c>
      <c r="D28" s="70" t="s">
        <v>31</v>
      </c>
      <c r="E28" s="70" t="s">
        <v>31</v>
      </c>
      <c r="F28" s="74">
        <f>SUM(F29:F31)</f>
        <v>27090</v>
      </c>
      <c r="G28" s="71" t="s">
        <v>31</v>
      </c>
      <c r="H28" s="68">
        <f t="shared" si="1"/>
        <v>27090</v>
      </c>
      <c r="I28" s="70" t="s">
        <v>31</v>
      </c>
      <c r="J28" s="70" t="s">
        <v>31</v>
      </c>
      <c r="K28" s="74">
        <f>SUM(K29:K31)</f>
        <v>27090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27090</v>
      </c>
      <c r="D30" s="84" t="s">
        <v>31</v>
      </c>
      <c r="E30" s="84" t="s">
        <v>31</v>
      </c>
      <c r="F30" s="85">
        <v>27090</v>
      </c>
      <c r="G30" s="86" t="s">
        <v>31</v>
      </c>
      <c r="H30" s="83">
        <f t="shared" si="1"/>
        <v>27090</v>
      </c>
      <c r="I30" s="84" t="s">
        <v>31</v>
      </c>
      <c r="J30" s="84" t="s">
        <v>31</v>
      </c>
      <c r="K30" s="85">
        <v>27090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220</v>
      </c>
      <c r="D34" s="70" t="s">
        <v>31</v>
      </c>
      <c r="E34" s="70" t="s">
        <v>31</v>
      </c>
      <c r="F34" s="74">
        <f>SUM(F35:F36)</f>
        <v>220</v>
      </c>
      <c r="G34" s="71" t="s">
        <v>31</v>
      </c>
      <c r="H34" s="68">
        <f t="shared" si="1"/>
        <v>220</v>
      </c>
      <c r="I34" s="70" t="s">
        <v>31</v>
      </c>
      <c r="J34" s="70" t="s">
        <v>31</v>
      </c>
      <c r="K34" s="74">
        <f>SUM(K35:K36)</f>
        <v>220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220</v>
      </c>
      <c r="D35" s="78" t="s">
        <v>31</v>
      </c>
      <c r="E35" s="78" t="s">
        <v>31</v>
      </c>
      <c r="F35" s="79">
        <v>220</v>
      </c>
      <c r="G35" s="80" t="s">
        <v>31</v>
      </c>
      <c r="H35" s="77">
        <f t="shared" si="1"/>
        <v>220</v>
      </c>
      <c r="I35" s="78" t="s">
        <v>31</v>
      </c>
      <c r="J35" s="78" t="s">
        <v>31</v>
      </c>
      <c r="K35" s="79">
        <v>220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3000</v>
      </c>
      <c r="D37" s="70" t="s">
        <v>31</v>
      </c>
      <c r="E37" s="70" t="s">
        <v>31</v>
      </c>
      <c r="F37" s="74">
        <f>SUM(F38:F41)</f>
        <v>3000</v>
      </c>
      <c r="G37" s="71" t="s">
        <v>31</v>
      </c>
      <c r="H37" s="68">
        <f t="shared" si="1"/>
        <v>3200</v>
      </c>
      <c r="I37" s="70" t="s">
        <v>31</v>
      </c>
      <c r="J37" s="70" t="s">
        <v>31</v>
      </c>
      <c r="K37" s="74">
        <f>SUM(K38:K41)</f>
        <v>3200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3000</v>
      </c>
      <c r="D41" s="84" t="s">
        <v>31</v>
      </c>
      <c r="E41" s="84" t="s">
        <v>31</v>
      </c>
      <c r="F41" s="85">
        <v>3000</v>
      </c>
      <c r="G41" s="86" t="s">
        <v>31</v>
      </c>
      <c r="H41" s="83">
        <f t="shared" si="1"/>
        <v>3200</v>
      </c>
      <c r="I41" s="84" t="s">
        <v>31</v>
      </c>
      <c r="J41" s="84" t="s">
        <v>31</v>
      </c>
      <c r="K41" s="85">
        <v>3200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372450</v>
      </c>
      <c r="D49" s="128">
        <f>SUM(D50,D295)</f>
        <v>301587</v>
      </c>
      <c r="E49" s="128">
        <f>SUM(E50,E295)</f>
        <v>29472</v>
      </c>
      <c r="F49" s="128">
        <f>SUM(F50,F295)</f>
        <v>41391</v>
      </c>
      <c r="G49" s="129">
        <f>SUM(G50,G295)</f>
        <v>0</v>
      </c>
      <c r="H49" s="127">
        <f t="shared" ref="H49:H111" si="3">SUM(I49:L49)</f>
        <v>353393</v>
      </c>
      <c r="I49" s="128">
        <f>SUM(I50,I295)</f>
        <v>282342</v>
      </c>
      <c r="J49" s="128">
        <f>SUM(J50,J295)</f>
        <v>29460</v>
      </c>
      <c r="K49" s="128">
        <f>SUM(K50,K295)</f>
        <v>41591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361369</v>
      </c>
      <c r="D50" s="134">
        <f>SUM(D51,D191)</f>
        <v>301587</v>
      </c>
      <c r="E50" s="134">
        <f>SUM(E51,E191)</f>
        <v>29472</v>
      </c>
      <c r="F50" s="134">
        <f>SUM(F51,F191)</f>
        <v>30310</v>
      </c>
      <c r="G50" s="135">
        <f>SUM(G51,G191)</f>
        <v>0</v>
      </c>
      <c r="H50" s="133">
        <f t="shared" si="3"/>
        <v>353393</v>
      </c>
      <c r="I50" s="134">
        <f>SUM(I51,I191)</f>
        <v>282342</v>
      </c>
      <c r="J50" s="134">
        <f>SUM(J51,J191)</f>
        <v>29460</v>
      </c>
      <c r="K50" s="134">
        <f>SUM(K51,K191)</f>
        <v>41591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353039</v>
      </c>
      <c r="D51" s="139">
        <f>SUM(D52,D73,D170,D184)</f>
        <v>293257</v>
      </c>
      <c r="E51" s="139">
        <f>SUM(E52,E73,E170,E184)</f>
        <v>29472</v>
      </c>
      <c r="F51" s="139">
        <f>SUM(F52,F73,F170,F184)</f>
        <v>30310</v>
      </c>
      <c r="G51" s="140">
        <f>SUM(G52,G73,G170,G184)</f>
        <v>0</v>
      </c>
      <c r="H51" s="138">
        <f t="shared" si="3"/>
        <v>349842</v>
      </c>
      <c r="I51" s="139">
        <f>SUM(I52,I73,I170,I184)</f>
        <v>278791</v>
      </c>
      <c r="J51" s="139">
        <f>SUM(J52,J73,J170,J184)</f>
        <v>29460</v>
      </c>
      <c r="K51" s="139">
        <f>SUM(K52,K73,K170,K184)</f>
        <v>41591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263503</v>
      </c>
      <c r="D52" s="144">
        <f>SUM(D53,D66)</f>
        <v>234031</v>
      </c>
      <c r="E52" s="144">
        <f>SUM(E53,E66)</f>
        <v>29472</v>
      </c>
      <c r="F52" s="144">
        <f>SUM(F53,F66)</f>
        <v>0</v>
      </c>
      <c r="G52" s="145">
        <f>SUM(G53,G66)</f>
        <v>0</v>
      </c>
      <c r="H52" s="143">
        <f t="shared" si="3"/>
        <v>262527</v>
      </c>
      <c r="I52" s="144">
        <f>SUM(I53,I66)</f>
        <v>233067</v>
      </c>
      <c r="J52" s="144">
        <f>SUM(J53,J66)</f>
        <v>29460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201426</v>
      </c>
      <c r="D53" s="74">
        <f>SUM(D54,D57,D65)</f>
        <v>177975</v>
      </c>
      <c r="E53" s="74">
        <f>SUM(E54,E57,E65)</f>
        <v>23451</v>
      </c>
      <c r="F53" s="74">
        <f>SUM(F54,F57,F65)</f>
        <v>0</v>
      </c>
      <c r="G53" s="148">
        <f>SUM(G54,G57,G65)</f>
        <v>0</v>
      </c>
      <c r="H53" s="68">
        <f t="shared" si="3"/>
        <v>200647</v>
      </c>
      <c r="I53" s="74">
        <f>SUM(I54,I57,I65)</f>
        <v>177011</v>
      </c>
      <c r="J53" s="74">
        <f>SUM(J54,J57,J65)</f>
        <v>23636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194266</v>
      </c>
      <c r="D54" s="152">
        <f>SUM(D55:D56)</f>
        <v>171193</v>
      </c>
      <c r="E54" s="152">
        <f>SUM(E55:E56)</f>
        <v>23073</v>
      </c>
      <c r="F54" s="152">
        <f>SUM(F55:F56)</f>
        <v>0</v>
      </c>
      <c r="G54" s="153">
        <f>SUM(G55:G56)</f>
        <v>0</v>
      </c>
      <c r="H54" s="151">
        <f t="shared" si="3"/>
        <v>194444</v>
      </c>
      <c r="I54" s="152">
        <f>SUM(I55:I56)</f>
        <v>171193</v>
      </c>
      <c r="J54" s="152">
        <f>SUM(J55:J56)</f>
        <v>23251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194266</v>
      </c>
      <c r="D56" s="85">
        <v>171193</v>
      </c>
      <c r="E56" s="85">
        <v>23073</v>
      </c>
      <c r="F56" s="85"/>
      <c r="G56" s="157"/>
      <c r="H56" s="83">
        <f t="shared" si="3"/>
        <v>194444</v>
      </c>
      <c r="I56" s="85">
        <v>171193</v>
      </c>
      <c r="J56" s="85">
        <v>23251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7160</v>
      </c>
      <c r="D57" s="160">
        <f>SUM(D58:D64)</f>
        <v>6782</v>
      </c>
      <c r="E57" s="160">
        <f>SUM(E58:E64)</f>
        <v>378</v>
      </c>
      <c r="F57" s="160">
        <f>SUM(F58:F64)</f>
        <v>0</v>
      </c>
      <c r="G57" s="161">
        <f>SUM(G58:G64)</f>
        <v>0</v>
      </c>
      <c r="H57" s="83">
        <f t="shared" si="3"/>
        <v>6203</v>
      </c>
      <c r="I57" s="160">
        <f>SUM(I58:I64)</f>
        <v>5818</v>
      </c>
      <c r="J57" s="160">
        <f>SUM(J58:J64)</f>
        <v>385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1206</v>
      </c>
      <c r="D60" s="85">
        <v>828</v>
      </c>
      <c r="E60" s="85">
        <v>378</v>
      </c>
      <c r="F60" s="85"/>
      <c r="G60" s="157"/>
      <c r="H60" s="83">
        <f t="shared" si="3"/>
        <v>1213</v>
      </c>
      <c r="I60" s="85">
        <v>828</v>
      </c>
      <c r="J60" s="85">
        <v>385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964</v>
      </c>
      <c r="D61" s="85">
        <v>964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2003</v>
      </c>
      <c r="D62" s="85">
        <v>2003</v>
      </c>
      <c r="E62" s="85"/>
      <c r="F62" s="85"/>
      <c r="G62" s="157"/>
      <c r="H62" s="83">
        <f t="shared" si="3"/>
        <v>2003</v>
      </c>
      <c r="I62" s="85">
        <v>2003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62077</v>
      </c>
      <c r="D66" s="74">
        <f>SUM(D67:D68)</f>
        <v>56056</v>
      </c>
      <c r="E66" s="74">
        <f>SUM(E67:E68)</f>
        <v>6021</v>
      </c>
      <c r="F66" s="74">
        <f>SUM(F67:F68)</f>
        <v>0</v>
      </c>
      <c r="G66" s="166">
        <f>SUM(G67:G68)</f>
        <v>0</v>
      </c>
      <c r="H66" s="68">
        <f t="shared" si="3"/>
        <v>61880</v>
      </c>
      <c r="I66" s="74">
        <f>SUM(I67:I68)</f>
        <v>56056</v>
      </c>
      <c r="J66" s="74">
        <f>SUM(J67:J68)</f>
        <v>5824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49511</v>
      </c>
      <c r="D67" s="79">
        <v>43790</v>
      </c>
      <c r="E67" s="79">
        <v>5721</v>
      </c>
      <c r="F67" s="79"/>
      <c r="G67" s="155"/>
      <c r="H67" s="77">
        <f t="shared" si="3"/>
        <v>49514</v>
      </c>
      <c r="I67" s="79">
        <v>43790</v>
      </c>
      <c r="J67" s="79">
        <v>5724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12566</v>
      </c>
      <c r="D68" s="160">
        <f>SUM(D69:D72)</f>
        <v>12266</v>
      </c>
      <c r="E68" s="160">
        <f>SUM(E69:E72)</f>
        <v>300</v>
      </c>
      <c r="F68" s="160">
        <f>SUM(F69:F72)</f>
        <v>0</v>
      </c>
      <c r="G68" s="161">
        <f>SUM(G69:G72)</f>
        <v>0</v>
      </c>
      <c r="H68" s="83">
        <f t="shared" si="3"/>
        <v>12366</v>
      </c>
      <c r="I68" s="160">
        <f>SUM(I69:I72)</f>
        <v>12266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5066</v>
      </c>
      <c r="D69" s="85">
        <v>4766</v>
      </c>
      <c r="E69" s="85">
        <v>300</v>
      </c>
      <c r="F69" s="85"/>
      <c r="G69" s="157"/>
      <c r="H69" s="83">
        <f t="shared" si="3"/>
        <v>4866</v>
      </c>
      <c r="I69" s="85">
        <v>4766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7500</v>
      </c>
      <c r="D71" s="85">
        <v>7500</v>
      </c>
      <c r="E71" s="85"/>
      <c r="F71" s="85"/>
      <c r="G71" s="157"/>
      <c r="H71" s="83">
        <f t="shared" si="3"/>
        <v>7500</v>
      </c>
      <c r="I71" s="85">
        <v>7500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89536</v>
      </c>
      <c r="D73" s="144">
        <f>SUM(D74,D81,D128,D161,D162,D169)</f>
        <v>59226</v>
      </c>
      <c r="E73" s="144">
        <f>SUM(E74,E81,E128,E161,E162,E169)</f>
        <v>0</v>
      </c>
      <c r="F73" s="144">
        <f>SUM(F74,F81,F128,F161,F162,F169)</f>
        <v>30310</v>
      </c>
      <c r="G73" s="145">
        <f>SUM(G74,G81,G128,G161,G162,G169)</f>
        <v>0</v>
      </c>
      <c r="H73" s="143">
        <f t="shared" si="3"/>
        <v>87315</v>
      </c>
      <c r="I73" s="144">
        <f>SUM(I74,I81,I128,I161,I162,I169)</f>
        <v>45724</v>
      </c>
      <c r="J73" s="144">
        <f>SUM(J74,J81,J128,J161,J162,J169)</f>
        <v>0</v>
      </c>
      <c r="K73" s="144">
        <f>SUM(K74,K81,K128,K161,K162,K169)</f>
        <v>41591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145</v>
      </c>
      <c r="D74" s="74">
        <f>SUM(D75,D78)</f>
        <v>145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145</v>
      </c>
      <c r="I74" s="74">
        <f>SUM(I75,I78)</f>
        <v>145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145</v>
      </c>
      <c r="D75" s="169">
        <f>SUM(D76:D77)</f>
        <v>145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145</v>
      </c>
      <c r="I75" s="169">
        <f>SUM(I76:I77)</f>
        <v>145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145</v>
      </c>
      <c r="D77" s="85">
        <v>145</v>
      </c>
      <c r="E77" s="85"/>
      <c r="F77" s="85"/>
      <c r="G77" s="157"/>
      <c r="H77" s="83">
        <f t="shared" si="3"/>
        <v>145</v>
      </c>
      <c r="I77" s="85">
        <v>145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51337</v>
      </c>
      <c r="D81" s="74">
        <f>SUM(D82,D87,D93,D101,D110,D114,D120,D126)</f>
        <v>51337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40549</v>
      </c>
      <c r="I81" s="74">
        <f>SUM(I82,I87,I93,I101,I110,I114,I120,I126)</f>
        <v>40549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584</v>
      </c>
      <c r="D82" s="152">
        <f>SUM(D83:D86)</f>
        <v>584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668</v>
      </c>
      <c r="I82" s="152">
        <f>SUM(I83:I86)</f>
        <v>668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516</v>
      </c>
      <c r="D84" s="85">
        <v>516</v>
      </c>
      <c r="E84" s="85"/>
      <c r="F84" s="85"/>
      <c r="G84" s="157"/>
      <c r="H84" s="83">
        <f t="shared" si="3"/>
        <v>516</v>
      </c>
      <c r="I84" s="85">
        <v>516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48</v>
      </c>
      <c r="D85" s="85">
        <v>48</v>
      </c>
      <c r="E85" s="85"/>
      <c r="F85" s="85"/>
      <c r="G85" s="157"/>
      <c r="H85" s="83">
        <f t="shared" si="3"/>
        <v>132</v>
      </c>
      <c r="I85" s="85">
        <v>132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3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46011</v>
      </c>
      <c r="D87" s="160">
        <f>SUM(D88:D92)</f>
        <v>46011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36986</v>
      </c>
      <c r="I87" s="160">
        <f>SUM(I88:I92)</f>
        <v>36986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36047</v>
      </c>
      <c r="D88" s="85">
        <v>36047</v>
      </c>
      <c r="E88" s="85"/>
      <c r="F88" s="85"/>
      <c r="G88" s="157"/>
      <c r="H88" s="83">
        <f t="shared" si="3"/>
        <v>28282</v>
      </c>
      <c r="I88" s="85">
        <v>28282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4302</v>
      </c>
      <c r="D89" s="85">
        <v>4302</v>
      </c>
      <c r="E89" s="85"/>
      <c r="F89" s="85"/>
      <c r="G89" s="157"/>
      <c r="H89" s="83">
        <f t="shared" si="3"/>
        <v>3971</v>
      </c>
      <c r="I89" s="85">
        <v>3971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5206</v>
      </c>
      <c r="D90" s="85">
        <v>5206</v>
      </c>
      <c r="E90" s="85"/>
      <c r="F90" s="85"/>
      <c r="G90" s="157"/>
      <c r="H90" s="83">
        <f t="shared" si="3"/>
        <v>4382</v>
      </c>
      <c r="I90" s="85">
        <v>4382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456</v>
      </c>
      <c r="D91" s="85">
        <v>456</v>
      </c>
      <c r="E91" s="85"/>
      <c r="F91" s="85"/>
      <c r="G91" s="157"/>
      <c r="H91" s="83">
        <f t="shared" si="3"/>
        <v>351</v>
      </c>
      <c r="I91" s="85">
        <v>351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1811</v>
      </c>
      <c r="D93" s="160">
        <f>SUM(D94:D100)</f>
        <v>1811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1334</v>
      </c>
      <c r="I93" s="160">
        <f>SUM(I94:I100)</f>
        <v>1334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605</v>
      </c>
      <c r="D95" s="85">
        <v>605</v>
      </c>
      <c r="E95" s="85"/>
      <c r="F95" s="85"/>
      <c r="G95" s="157"/>
      <c r="H95" s="83">
        <f t="shared" si="3"/>
        <v>605</v>
      </c>
      <c r="I95" s="85">
        <v>605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368</v>
      </c>
      <c r="D97" s="85">
        <v>368</v>
      </c>
      <c r="E97" s="85"/>
      <c r="F97" s="85"/>
      <c r="G97" s="157"/>
      <c r="H97" s="83">
        <f t="shared" si="3"/>
        <v>414</v>
      </c>
      <c r="I97" s="85">
        <v>414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838</v>
      </c>
      <c r="D100" s="85">
        <v>838</v>
      </c>
      <c r="E100" s="85"/>
      <c r="F100" s="85"/>
      <c r="G100" s="157"/>
      <c r="H100" s="83">
        <f t="shared" si="3"/>
        <v>315</v>
      </c>
      <c r="I100" s="85">
        <v>315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2511</v>
      </c>
      <c r="D101" s="160">
        <f>SUM(D102:D109)</f>
        <v>2511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1302</v>
      </c>
      <c r="I101" s="160">
        <f>SUM(I102:I109)</f>
        <v>1302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600</v>
      </c>
      <c r="D104" s="85">
        <v>600</v>
      </c>
      <c r="E104" s="85"/>
      <c r="F104" s="85"/>
      <c r="G104" s="157"/>
      <c r="H104" s="83">
        <f t="shared" si="3"/>
        <v>540</v>
      </c>
      <c r="I104" s="85">
        <v>540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1911</v>
      </c>
      <c r="D105" s="85">
        <v>1911</v>
      </c>
      <c r="E105" s="85"/>
      <c r="F105" s="85"/>
      <c r="G105" s="157"/>
      <c r="H105" s="83">
        <f t="shared" si="3"/>
        <v>762</v>
      </c>
      <c r="I105" s="85">
        <v>762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395</v>
      </c>
      <c r="D110" s="160">
        <f>SUM(D111:D113)</f>
        <v>395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234</v>
      </c>
      <c r="I110" s="160">
        <f>SUM(I111:I113)</f>
        <v>234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395</v>
      </c>
      <c r="D113" s="85">
        <v>395</v>
      </c>
      <c r="E113" s="85"/>
      <c r="F113" s="85"/>
      <c r="G113" s="157"/>
      <c r="H113" s="83">
        <f>SUM(I113:L113)</f>
        <v>234</v>
      </c>
      <c r="I113" s="85">
        <v>234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25</v>
      </c>
      <c r="D120" s="160">
        <f>SUM(D121:D125)</f>
        <v>25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25</v>
      </c>
      <c r="I120" s="160">
        <f>SUM(I121:I125)</f>
        <v>25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25</v>
      </c>
      <c r="D125" s="85">
        <v>25</v>
      </c>
      <c r="E125" s="85"/>
      <c r="F125" s="85"/>
      <c r="G125" s="157"/>
      <c r="H125" s="83">
        <f t="shared" si="5"/>
        <v>25</v>
      </c>
      <c r="I125" s="85">
        <v>25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38004</v>
      </c>
      <c r="D128" s="74">
        <f>SUM(D129,D133,D137,D138,D141,D148,D156,D157,D160)</f>
        <v>7694</v>
      </c>
      <c r="E128" s="74">
        <f>SUM(E129,E133,E137,E138,E141,E148,E156,E157,E160)</f>
        <v>0</v>
      </c>
      <c r="F128" s="74">
        <f>SUM(F129,F133,F137,F138,F141,F148,F156,F157,F160)</f>
        <v>30310</v>
      </c>
      <c r="G128" s="166">
        <f>SUM(G129,G133,G137,G138,G141,G148,G156,G157,G160)</f>
        <v>0</v>
      </c>
      <c r="H128" s="68">
        <f t="shared" si="5"/>
        <v>46585</v>
      </c>
      <c r="I128" s="74">
        <f>SUM(I129,I133,I137,I138,I141,I148,I156,I157,I160)</f>
        <v>4994</v>
      </c>
      <c r="J128" s="74">
        <f>SUM(J129,J133,J137,J138,J141,J148,J156,J157,J160)</f>
        <v>0</v>
      </c>
      <c r="K128" s="74">
        <f>SUM(K129,K133,K137,K138,K141,K148,K156,K157,K160)</f>
        <v>41591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4170</v>
      </c>
      <c r="D129" s="169">
        <f>SUM(D130:D132)</f>
        <v>3950</v>
      </c>
      <c r="E129" s="169">
        <f>SUM(E130:E132)</f>
        <v>0</v>
      </c>
      <c r="F129" s="169">
        <f>SUM(F130:F132)</f>
        <v>220</v>
      </c>
      <c r="G129" s="170">
        <f>SUM(G130:G132)</f>
        <v>0</v>
      </c>
      <c r="H129" s="77">
        <f t="shared" si="5"/>
        <v>1470</v>
      </c>
      <c r="I129" s="169">
        <f>SUM(I130:I132)</f>
        <v>1250</v>
      </c>
      <c r="J129" s="169">
        <f>SUM(J130:J132)</f>
        <v>0</v>
      </c>
      <c r="K129" s="169">
        <f>SUM(K130:K132)</f>
        <v>220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300</v>
      </c>
      <c r="D130" s="85">
        <v>300</v>
      </c>
      <c r="E130" s="85"/>
      <c r="F130" s="85"/>
      <c r="G130" s="157"/>
      <c r="H130" s="83">
        <f t="shared" si="5"/>
        <v>205</v>
      </c>
      <c r="I130" s="85">
        <v>205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3870</v>
      </c>
      <c r="D131" s="85">
        <v>3650</v>
      </c>
      <c r="E131" s="85"/>
      <c r="F131" s="85">
        <v>220</v>
      </c>
      <c r="G131" s="157"/>
      <c r="H131" s="83">
        <f t="shared" si="5"/>
        <v>1265</v>
      </c>
      <c r="I131" s="85">
        <v>1045</v>
      </c>
      <c r="J131" s="85"/>
      <c r="K131" s="85">
        <v>220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50</v>
      </c>
      <c r="D133" s="160">
        <f>SUM(D134:D136)</f>
        <v>50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50</v>
      </c>
      <c r="I133" s="160">
        <f>SUM(I134:I136)</f>
        <v>50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50</v>
      </c>
      <c r="D135" s="85">
        <v>50</v>
      </c>
      <c r="E135" s="85"/>
      <c r="F135" s="85"/>
      <c r="G135" s="157"/>
      <c r="H135" s="83">
        <f t="shared" si="5"/>
        <v>50</v>
      </c>
      <c r="I135" s="85">
        <v>50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200</v>
      </c>
      <c r="D138" s="160">
        <f>SUM(D139:D140)</f>
        <v>200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200</v>
      </c>
      <c r="I138" s="160">
        <f>SUM(I139:I140)</f>
        <v>200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200</v>
      </c>
      <c r="D139" s="85">
        <v>200</v>
      </c>
      <c r="E139" s="85"/>
      <c r="F139" s="85"/>
      <c r="G139" s="157"/>
      <c r="H139" s="83">
        <f t="shared" si="5"/>
        <v>200</v>
      </c>
      <c r="I139" s="85">
        <v>200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2265</v>
      </c>
      <c r="D141" s="152">
        <f>SUM(D142:D147)</f>
        <v>2265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2265</v>
      </c>
      <c r="I141" s="152">
        <f>SUM(I142:I147)</f>
        <v>2265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300</v>
      </c>
      <c r="D142" s="79">
        <v>300</v>
      </c>
      <c r="E142" s="79"/>
      <c r="F142" s="79"/>
      <c r="G142" s="155"/>
      <c r="H142" s="77">
        <f t="shared" si="5"/>
        <v>300</v>
      </c>
      <c r="I142" s="79">
        <v>300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1915</v>
      </c>
      <c r="D143" s="85">
        <v>1915</v>
      </c>
      <c r="E143" s="85"/>
      <c r="F143" s="85"/>
      <c r="G143" s="157"/>
      <c r="H143" s="83">
        <f t="shared" si="5"/>
        <v>1915</v>
      </c>
      <c r="I143" s="85">
        <v>1915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50</v>
      </c>
      <c r="D146" s="85">
        <v>50</v>
      </c>
      <c r="E146" s="85"/>
      <c r="F146" s="85"/>
      <c r="G146" s="157"/>
      <c r="H146" s="83">
        <f t="shared" si="5"/>
        <v>50</v>
      </c>
      <c r="I146" s="85">
        <v>50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30740</v>
      </c>
      <c r="D148" s="160">
        <f>SUM(D149:D155)</f>
        <v>650</v>
      </c>
      <c r="E148" s="160">
        <f>SUM(E149:E155)</f>
        <v>0</v>
      </c>
      <c r="F148" s="160">
        <f>SUM(F149:F155)</f>
        <v>30090</v>
      </c>
      <c r="G148" s="161">
        <f>SUM(G149:G155)</f>
        <v>0</v>
      </c>
      <c r="H148" s="83">
        <f t="shared" si="5"/>
        <v>42021</v>
      </c>
      <c r="I148" s="160">
        <f>SUM(I149:I155)</f>
        <v>650</v>
      </c>
      <c r="J148" s="160">
        <f>SUM(J149:J155)</f>
        <v>0</v>
      </c>
      <c r="K148" s="160">
        <f>SUM(K149:K155)</f>
        <v>41371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450</v>
      </c>
      <c r="D149" s="85">
        <v>450</v>
      </c>
      <c r="E149" s="85"/>
      <c r="F149" s="85"/>
      <c r="G149" s="157"/>
      <c r="H149" s="83">
        <f t="shared" si="5"/>
        <v>450</v>
      </c>
      <c r="I149" s="85">
        <v>450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200</v>
      </c>
      <c r="D150" s="85">
        <v>200</v>
      </c>
      <c r="E150" s="85"/>
      <c r="F150" s="85"/>
      <c r="G150" s="157"/>
      <c r="H150" s="83">
        <f t="shared" si="5"/>
        <v>200</v>
      </c>
      <c r="I150" s="85">
        <v>200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30090</v>
      </c>
      <c r="D151" s="85"/>
      <c r="E151" s="85"/>
      <c r="F151" s="85">
        <f>27090+3000</f>
        <v>30090</v>
      </c>
      <c r="G151" s="157"/>
      <c r="H151" s="83">
        <f t="shared" si="5"/>
        <v>41371</v>
      </c>
      <c r="I151" s="85"/>
      <c r="J151" s="85"/>
      <c r="K151" s="85">
        <f>30290+11081</f>
        <v>41371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554</v>
      </c>
      <c r="D156" s="163">
        <v>554</v>
      </c>
      <c r="E156" s="163"/>
      <c r="F156" s="163"/>
      <c r="G156" s="164"/>
      <c r="H156" s="151">
        <f t="shared" si="5"/>
        <v>554</v>
      </c>
      <c r="I156" s="163">
        <v>554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25</v>
      </c>
      <c r="D160" s="163">
        <v>25</v>
      </c>
      <c r="E160" s="163"/>
      <c r="F160" s="163"/>
      <c r="G160" s="164"/>
      <c r="H160" s="151">
        <f t="shared" si="5"/>
        <v>25</v>
      </c>
      <c r="I160" s="163">
        <v>25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50</v>
      </c>
      <c r="D161" s="175">
        <v>50</v>
      </c>
      <c r="E161" s="175"/>
      <c r="F161" s="175"/>
      <c r="G161" s="176"/>
      <c r="H161" s="68">
        <f t="shared" si="5"/>
        <v>36</v>
      </c>
      <c r="I161" s="175">
        <v>36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8330</v>
      </c>
      <c r="D191" s="139">
        <f>SUM(D192,D231,D266,D279,D283)</f>
        <v>8330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3551</v>
      </c>
      <c r="I191" s="139">
        <f>SUM(I192,I231,I266,I279,I283)</f>
        <v>3551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8330</v>
      </c>
      <c r="D192" s="144">
        <f>D193+D201+D227</f>
        <v>8330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3551</v>
      </c>
      <c r="I192" s="144">
        <f>I193+I201+I227</f>
        <v>3551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100</v>
      </c>
      <c r="D193" s="74">
        <f>D194+D195+D198+D199+D200</f>
        <v>100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100</v>
      </c>
      <c r="D195" s="160">
        <f>D196+D197</f>
        <v>100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100</v>
      </c>
      <c r="D196" s="85">
        <v>100</v>
      </c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8230</v>
      </c>
      <c r="D201" s="74">
        <f>D202+D212+D213+D222+D223+D224+D226</f>
        <v>8230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3551</v>
      </c>
      <c r="I201" s="74">
        <f>I202+I212+I213+I222+I223+I224+I226</f>
        <v>3551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8230</v>
      </c>
      <c r="D213" s="160">
        <f>SUM(D214:D221)</f>
        <v>8230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3551</v>
      </c>
      <c r="I213" s="160">
        <f>SUM(I214:I221)</f>
        <v>3551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6400</v>
      </c>
      <c r="D215" s="85">
        <v>6400</v>
      </c>
      <c r="E215" s="85"/>
      <c r="F215" s="85"/>
      <c r="G215" s="157"/>
      <c r="H215" s="83">
        <f t="shared" si="20"/>
        <v>3551</v>
      </c>
      <c r="I215" s="85">
        <v>3551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160</v>
      </c>
      <c r="D216" s="85">
        <v>160</v>
      </c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1370</v>
      </c>
      <c r="D220" s="85">
        <v>1370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300</v>
      </c>
      <c r="D221" s="85">
        <v>300</v>
      </c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11081</v>
      </c>
      <c r="D295" s="160">
        <f>SUM(D296:D297)</f>
        <v>0</v>
      </c>
      <c r="E295" s="160">
        <f>SUM(E296:E297)</f>
        <v>0</v>
      </c>
      <c r="F295" s="160">
        <f>SUM(F296:F297)</f>
        <v>11081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11081</v>
      </c>
      <c r="D297" s="79"/>
      <c r="E297" s="79"/>
      <c r="F297" s="79">
        <v>11081</v>
      </c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372450</v>
      </c>
      <c r="D298" s="260">
        <f>SUM(D295,D283,D279,D266,D231,D192,D184,D170,D73,D52)</f>
        <v>301587</v>
      </c>
      <c r="E298" s="260">
        <f t="shared" ref="E298:G298" si="61">SUM(E295,E283,E279,E266,E231,E192,E184,E170,E73,E52)</f>
        <v>29472</v>
      </c>
      <c r="F298" s="260">
        <f t="shared" si="61"/>
        <v>41391</v>
      </c>
      <c r="G298" s="261">
        <f t="shared" si="61"/>
        <v>0</v>
      </c>
      <c r="H298" s="262">
        <f>SUM(H295,H283,H279,H266,H231,H192,H184,H170,H73,H52)</f>
        <v>353393</v>
      </c>
      <c r="I298" s="260">
        <f>SUM(I295,I283,I279,I266,I231,I192,I184,I170,I73,I52)</f>
        <v>282342</v>
      </c>
      <c r="J298" s="260">
        <f t="shared" ref="J298:L298" si="62">SUM(J295,J283,J279,J266,J231,J192,J184,J170,J73,J52)</f>
        <v>29460</v>
      </c>
      <c r="K298" s="260">
        <f t="shared" si="62"/>
        <v>41591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-11081</v>
      </c>
      <c r="I300" s="266">
        <f>SUM(I25,I26,I42)-I50</f>
        <v>0</v>
      </c>
      <c r="J300" s="266">
        <f>SUM(J25,J26,J42)-J50</f>
        <v>0</v>
      </c>
      <c r="K300" s="266">
        <f>K27-K50</f>
        <v>-11081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11081</v>
      </c>
      <c r="I302" s="266">
        <f t="shared" si="63"/>
        <v>0</v>
      </c>
      <c r="J302" s="266">
        <f t="shared" si="63"/>
        <v>0</v>
      </c>
      <c r="K302" s="266">
        <f t="shared" si="63"/>
        <v>11081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11081</v>
      </c>
      <c r="I303" s="266">
        <f t="shared" si="64"/>
        <v>0</v>
      </c>
      <c r="J303" s="266">
        <f t="shared" si="64"/>
        <v>0</v>
      </c>
      <c r="K303" s="266">
        <f t="shared" si="64"/>
        <v>11081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09.17.1.&amp;"Arial,Regular"&amp;10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451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452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453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454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455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17850</v>
      </c>
      <c r="D21" s="40">
        <f>SUM(D22,D25,D26,D42)</f>
        <v>17850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17850</v>
      </c>
      <c r="I21" s="40">
        <f>SUM(I22,I25,I26,I42)</f>
        <v>17850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17850</v>
      </c>
      <c r="D25" s="63">
        <f>D49</f>
        <v>17850</v>
      </c>
      <c r="E25" s="63"/>
      <c r="F25" s="64" t="s">
        <v>31</v>
      </c>
      <c r="G25" s="65" t="s">
        <v>31</v>
      </c>
      <c r="H25" s="62">
        <f t="shared" si="1"/>
        <v>17850</v>
      </c>
      <c r="I25" s="63">
        <f>I49</f>
        <v>17850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17850</v>
      </c>
      <c r="D49" s="128">
        <f>SUM(D50,D295)</f>
        <v>17850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17850</v>
      </c>
      <c r="I49" s="128">
        <f>SUM(I50,I295)</f>
        <v>17850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17850</v>
      </c>
      <c r="D50" s="134">
        <f>SUM(D51,D191)</f>
        <v>17850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17850</v>
      </c>
      <c r="I50" s="134">
        <f>SUM(I51,I191)</f>
        <v>17850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17850</v>
      </c>
      <c r="D51" s="139">
        <f>SUM(D52,D73,D170,D184)</f>
        <v>17850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17850</v>
      </c>
      <c r="I51" s="139">
        <f>SUM(I52,I73,I170,I184)</f>
        <v>17850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17850</v>
      </c>
      <c r="D73" s="144">
        <f>SUM(D74,D81,D128,D161,D162,D169)</f>
        <v>17850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17850</v>
      </c>
      <c r="I73" s="144">
        <f>SUM(I74,I81,I128,I161,I162,I169)</f>
        <v>17850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17850</v>
      </c>
      <c r="D128" s="74">
        <f>SUM(D129,D133,D137,D138,D141,D148,D156,D157,D160)</f>
        <v>17850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17850</v>
      </c>
      <c r="I128" s="74">
        <f>SUM(I129,I133,I137,I138,I141,I148,I156,I157,I160)</f>
        <v>17850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17850</v>
      </c>
      <c r="D148" s="160">
        <f>SUM(D149:D155)</f>
        <v>17850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17850</v>
      </c>
      <c r="I148" s="160">
        <f>SUM(I149:I155)</f>
        <v>17850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17850</v>
      </c>
      <c r="D151" s="85">
        <v>17850</v>
      </c>
      <c r="E151" s="85"/>
      <c r="F151" s="85"/>
      <c r="G151" s="157"/>
      <c r="H151" s="83">
        <f t="shared" si="5"/>
        <v>17850</v>
      </c>
      <c r="I151" s="85">
        <v>17850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17850</v>
      </c>
      <c r="D298" s="260">
        <f>SUM(D295,D283,D279,D266,D231,D192,D184,D170,D73,D52)</f>
        <v>17850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17850</v>
      </c>
      <c r="I298" s="260">
        <f>SUM(I295,I283,I279,I266,I231,I192,I184,I170,I73,I52)</f>
        <v>17850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hidden="1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Nr.09.17.2.</oddHeader>
    <oddFooter xml:space="preserve">&amp;L&amp;"Times New Roman,Regular"&amp;8&amp;D; &amp;T&amp;R&amp;"Times New Roman,Regular"&amp;8&amp;P (&amp;N)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446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447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448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449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450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388021</v>
      </c>
      <c r="D21" s="40">
        <f>SUM(D22,D25,D26,D42)</f>
        <v>319186</v>
      </c>
      <c r="E21" s="40">
        <f>SUM(E22,E25)</f>
        <v>44385</v>
      </c>
      <c r="F21" s="40">
        <f>SUM(F22,F27)</f>
        <v>24450</v>
      </c>
      <c r="G21" s="41">
        <f>SUM(G22,G44)</f>
        <v>0</v>
      </c>
      <c r="H21" s="39">
        <f t="shared" ref="H21:H46" si="1">SUM(I21:L21)</f>
        <v>361290</v>
      </c>
      <c r="I21" s="40">
        <f>SUM(I22,I25,I26,I42)</f>
        <v>292464</v>
      </c>
      <c r="J21" s="40">
        <f>SUM(J22,J25)</f>
        <v>44376</v>
      </c>
      <c r="K21" s="40">
        <f>SUM(K22,K27)</f>
        <v>24450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3435</v>
      </c>
      <c r="D22" s="46">
        <f>SUM(D23:D24)</f>
        <v>0</v>
      </c>
      <c r="E22" s="46">
        <f>SUM(E23:E24)</f>
        <v>0</v>
      </c>
      <c r="F22" s="46">
        <f>SUM(F23:F24)</f>
        <v>3435</v>
      </c>
      <c r="G22" s="47">
        <f>SUM(G23:G24)</f>
        <v>0</v>
      </c>
      <c r="H22" s="45">
        <f t="shared" si="1"/>
        <v>3435</v>
      </c>
      <c r="I22" s="46">
        <f>SUM(I23:I24)</f>
        <v>0</v>
      </c>
      <c r="J22" s="46">
        <f>SUM(J23:J24)</f>
        <v>0</v>
      </c>
      <c r="K22" s="46">
        <f>SUM(K23:K24)</f>
        <v>3435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3435</v>
      </c>
      <c r="D24" s="58"/>
      <c r="E24" s="58"/>
      <c r="F24" s="58">
        <v>3435</v>
      </c>
      <c r="G24" s="59"/>
      <c r="H24" s="57">
        <f t="shared" si="1"/>
        <v>3435</v>
      </c>
      <c r="I24" s="58"/>
      <c r="J24" s="58"/>
      <c r="K24" s="58">
        <v>3435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363571</v>
      </c>
      <c r="D25" s="63">
        <f>D50</f>
        <v>319186</v>
      </c>
      <c r="E25" s="63">
        <v>44385</v>
      </c>
      <c r="F25" s="64" t="s">
        <v>31</v>
      </c>
      <c r="G25" s="65" t="s">
        <v>31</v>
      </c>
      <c r="H25" s="62">
        <f t="shared" si="1"/>
        <v>336840</v>
      </c>
      <c r="I25" s="63">
        <f>I50</f>
        <v>292464</v>
      </c>
      <c r="J25" s="63">
        <f>J50</f>
        <v>44376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21015</v>
      </c>
      <c r="D27" s="70" t="s">
        <v>31</v>
      </c>
      <c r="E27" s="70" t="s">
        <v>31</v>
      </c>
      <c r="F27" s="74">
        <f>SUM(F28,F32,F34,F37)</f>
        <v>21015</v>
      </c>
      <c r="G27" s="71" t="s">
        <v>31</v>
      </c>
      <c r="H27" s="68">
        <f t="shared" si="1"/>
        <v>21015</v>
      </c>
      <c r="I27" s="70" t="s">
        <v>31</v>
      </c>
      <c r="J27" s="70" t="s">
        <v>31</v>
      </c>
      <c r="K27" s="74">
        <f>SUM(K28,K32,K34,K37)</f>
        <v>21015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17325</v>
      </c>
      <c r="D28" s="70" t="s">
        <v>31</v>
      </c>
      <c r="E28" s="70" t="s">
        <v>31</v>
      </c>
      <c r="F28" s="74">
        <f>SUM(F29:F31)</f>
        <v>17325</v>
      </c>
      <c r="G28" s="71" t="s">
        <v>31</v>
      </c>
      <c r="H28" s="68">
        <f t="shared" si="1"/>
        <v>17325</v>
      </c>
      <c r="I28" s="70" t="s">
        <v>31</v>
      </c>
      <c r="J28" s="70" t="s">
        <v>31</v>
      </c>
      <c r="K28" s="74">
        <f>SUM(K29:K31)</f>
        <v>17325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17325</v>
      </c>
      <c r="D30" s="84" t="s">
        <v>31</v>
      </c>
      <c r="E30" s="84" t="s">
        <v>31</v>
      </c>
      <c r="F30" s="85">
        <v>17325</v>
      </c>
      <c r="G30" s="86" t="s">
        <v>31</v>
      </c>
      <c r="H30" s="83">
        <f t="shared" si="1"/>
        <v>17325</v>
      </c>
      <c r="I30" s="84" t="s">
        <v>31</v>
      </c>
      <c r="J30" s="84" t="s">
        <v>31</v>
      </c>
      <c r="K30" s="85">
        <v>17325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3690</v>
      </c>
      <c r="D37" s="70" t="s">
        <v>31</v>
      </c>
      <c r="E37" s="70" t="s">
        <v>31</v>
      </c>
      <c r="F37" s="74">
        <f>SUM(F38:F41)</f>
        <v>3690</v>
      </c>
      <c r="G37" s="71" t="s">
        <v>31</v>
      </c>
      <c r="H37" s="68">
        <f t="shared" si="1"/>
        <v>3690</v>
      </c>
      <c r="I37" s="70" t="s">
        <v>31</v>
      </c>
      <c r="J37" s="70" t="s">
        <v>31</v>
      </c>
      <c r="K37" s="74">
        <f>SUM(K38:K41)</f>
        <v>3690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3690</v>
      </c>
      <c r="D41" s="84" t="s">
        <v>31</v>
      </c>
      <c r="E41" s="84" t="s">
        <v>31</v>
      </c>
      <c r="F41" s="85">
        <v>3690</v>
      </c>
      <c r="G41" s="86" t="s">
        <v>31</v>
      </c>
      <c r="H41" s="83">
        <f t="shared" si="1"/>
        <v>3690</v>
      </c>
      <c r="I41" s="84" t="s">
        <v>31</v>
      </c>
      <c r="J41" s="84" t="s">
        <v>31</v>
      </c>
      <c r="K41" s="85">
        <v>3690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388021</v>
      </c>
      <c r="D49" s="128">
        <f>SUM(D50,D295)</f>
        <v>319186</v>
      </c>
      <c r="E49" s="128">
        <f>SUM(E50,E295)</f>
        <v>44385</v>
      </c>
      <c r="F49" s="128">
        <f>SUM(F50,F295)</f>
        <v>24450</v>
      </c>
      <c r="G49" s="129">
        <f>SUM(G50,G295)</f>
        <v>0</v>
      </c>
      <c r="H49" s="127">
        <f t="shared" ref="H49:H80" si="3">SUM(I49:L49)</f>
        <v>361290</v>
      </c>
      <c r="I49" s="128">
        <f>SUM(I50,I295)</f>
        <v>292464</v>
      </c>
      <c r="J49" s="128">
        <f>SUM(J50,J295)</f>
        <v>44376</v>
      </c>
      <c r="K49" s="128">
        <f>SUM(K50,K295)</f>
        <v>24450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384586</v>
      </c>
      <c r="D50" s="134">
        <f>SUM(D51,D191)</f>
        <v>319186</v>
      </c>
      <c r="E50" s="134">
        <f>SUM(E51,E191)</f>
        <v>44385</v>
      </c>
      <c r="F50" s="134">
        <f>SUM(F51,F191)</f>
        <v>21015</v>
      </c>
      <c r="G50" s="135">
        <f>SUM(G51,G191)</f>
        <v>0</v>
      </c>
      <c r="H50" s="133">
        <f t="shared" si="3"/>
        <v>357855</v>
      </c>
      <c r="I50" s="134">
        <f>SUM(I51,I191)</f>
        <v>292464</v>
      </c>
      <c r="J50" s="134">
        <f>SUM(J51,J191)</f>
        <v>44376</v>
      </c>
      <c r="K50" s="134">
        <f>SUM(K51,K191)</f>
        <v>21015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379264</v>
      </c>
      <c r="D51" s="139">
        <f>SUM(D52,D73,D170,D184)</f>
        <v>313864</v>
      </c>
      <c r="E51" s="139">
        <f>SUM(E52,E73,E170,E184)</f>
        <v>44385</v>
      </c>
      <c r="F51" s="139">
        <f>SUM(F52,F73,F170,F184)</f>
        <v>21015</v>
      </c>
      <c r="G51" s="140">
        <f>SUM(G52,G73,G170,G184)</f>
        <v>0</v>
      </c>
      <c r="H51" s="138">
        <f t="shared" si="3"/>
        <v>357125</v>
      </c>
      <c r="I51" s="139">
        <f>SUM(I52,I73,I170,I184)</f>
        <v>291734</v>
      </c>
      <c r="J51" s="139">
        <f>SUM(J52,J73,J170,J184)</f>
        <v>44376</v>
      </c>
      <c r="K51" s="139">
        <f>SUM(K52,K73,K170,K184)</f>
        <v>21015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297916</v>
      </c>
      <c r="D52" s="144">
        <f>SUM(D53,D66)</f>
        <v>253531</v>
      </c>
      <c r="E52" s="144">
        <f>SUM(E53,E66)</f>
        <v>44385</v>
      </c>
      <c r="F52" s="144">
        <f>SUM(F53,F66)</f>
        <v>0</v>
      </c>
      <c r="G52" s="145">
        <f>SUM(G53,G66)</f>
        <v>0</v>
      </c>
      <c r="H52" s="143">
        <f t="shared" si="3"/>
        <v>296943</v>
      </c>
      <c r="I52" s="144">
        <f>SUM(I53,I66)</f>
        <v>252567</v>
      </c>
      <c r="J52" s="144">
        <f>SUM(J53,J66)</f>
        <v>44376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228837</v>
      </c>
      <c r="D53" s="74">
        <f>SUM(D54,D57,D65)</f>
        <v>193369</v>
      </c>
      <c r="E53" s="74">
        <f>SUM(E54,E57,E65)</f>
        <v>35468</v>
      </c>
      <c r="F53" s="74">
        <f>SUM(F54,F57,F65)</f>
        <v>0</v>
      </c>
      <c r="G53" s="148">
        <f>SUM(G54,G57,G65)</f>
        <v>0</v>
      </c>
      <c r="H53" s="68">
        <f t="shared" si="3"/>
        <v>228065</v>
      </c>
      <c r="I53" s="74">
        <f>SUM(I54,I57,I65)</f>
        <v>192405</v>
      </c>
      <c r="J53" s="74">
        <f>SUM(J54,J57,J65)</f>
        <v>35660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218090</v>
      </c>
      <c r="D54" s="152">
        <f>SUM(D55:D56)</f>
        <v>184286</v>
      </c>
      <c r="E54" s="152">
        <f>SUM(E55:E56)</f>
        <v>33804</v>
      </c>
      <c r="F54" s="152">
        <f>SUM(F55:F56)</f>
        <v>0</v>
      </c>
      <c r="G54" s="153">
        <f>SUM(G55:G56)</f>
        <v>0</v>
      </c>
      <c r="H54" s="151">
        <f t="shared" si="3"/>
        <v>218278</v>
      </c>
      <c r="I54" s="152">
        <f>SUM(I55:I56)</f>
        <v>184286</v>
      </c>
      <c r="J54" s="152">
        <f>SUM(J55:J56)</f>
        <v>33992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218090</v>
      </c>
      <c r="D56" s="85">
        <v>184286</v>
      </c>
      <c r="E56" s="85">
        <v>33804</v>
      </c>
      <c r="F56" s="85"/>
      <c r="G56" s="157"/>
      <c r="H56" s="83">
        <f t="shared" si="3"/>
        <v>218278</v>
      </c>
      <c r="I56" s="85">
        <v>184286</v>
      </c>
      <c r="J56" s="85">
        <v>33992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10747</v>
      </c>
      <c r="D57" s="160">
        <f>SUM(D58:D64)</f>
        <v>9083</v>
      </c>
      <c r="E57" s="160">
        <f>SUM(E58:E64)</f>
        <v>1664</v>
      </c>
      <c r="F57" s="160">
        <f>SUM(F58:F64)</f>
        <v>0</v>
      </c>
      <c r="G57" s="161">
        <f>SUM(G58:G64)</f>
        <v>0</v>
      </c>
      <c r="H57" s="83">
        <f t="shared" si="3"/>
        <v>9787</v>
      </c>
      <c r="I57" s="160">
        <f>SUM(I58:I64)</f>
        <v>8119</v>
      </c>
      <c r="J57" s="160">
        <f>SUM(J58:J64)</f>
        <v>1668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4748</v>
      </c>
      <c r="D60" s="85">
        <v>3084</v>
      </c>
      <c r="E60" s="85">
        <v>1664</v>
      </c>
      <c r="F60" s="85"/>
      <c r="G60" s="157"/>
      <c r="H60" s="83">
        <f t="shared" si="3"/>
        <v>4752</v>
      </c>
      <c r="I60" s="85">
        <v>3084</v>
      </c>
      <c r="J60" s="85">
        <v>1668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964</v>
      </c>
      <c r="D61" s="85">
        <v>964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2048</v>
      </c>
      <c r="D62" s="85">
        <v>2048</v>
      </c>
      <c r="E62" s="85"/>
      <c r="F62" s="85"/>
      <c r="G62" s="157"/>
      <c r="H62" s="83">
        <f t="shared" si="3"/>
        <v>2048</v>
      </c>
      <c r="I62" s="85">
        <v>2048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69079</v>
      </c>
      <c r="D66" s="74">
        <f>SUM(D67:D68)</f>
        <v>60162</v>
      </c>
      <c r="E66" s="74">
        <f>SUM(E67:E68)</f>
        <v>8917</v>
      </c>
      <c r="F66" s="74">
        <f>SUM(F67:F68)</f>
        <v>0</v>
      </c>
      <c r="G66" s="166">
        <f>SUM(G67:G68)</f>
        <v>0</v>
      </c>
      <c r="H66" s="68">
        <f t="shared" si="3"/>
        <v>68878</v>
      </c>
      <c r="I66" s="74">
        <f>SUM(I67:I68)</f>
        <v>60162</v>
      </c>
      <c r="J66" s="74">
        <f>SUM(J67:J68)</f>
        <v>8716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56222</v>
      </c>
      <c r="D67" s="79">
        <v>47605</v>
      </c>
      <c r="E67" s="79">
        <v>8617</v>
      </c>
      <c r="F67" s="79"/>
      <c r="G67" s="155"/>
      <c r="H67" s="77">
        <f t="shared" si="3"/>
        <v>56221</v>
      </c>
      <c r="I67" s="79">
        <v>47605</v>
      </c>
      <c r="J67" s="79">
        <v>8616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12857</v>
      </c>
      <c r="D68" s="160">
        <f>SUM(D69:D72)</f>
        <v>12557</v>
      </c>
      <c r="E68" s="160">
        <f>SUM(E69:E72)</f>
        <v>300</v>
      </c>
      <c r="F68" s="160">
        <f>SUM(F69:F72)</f>
        <v>0</v>
      </c>
      <c r="G68" s="161">
        <f>SUM(G69:G72)</f>
        <v>0</v>
      </c>
      <c r="H68" s="83">
        <f t="shared" si="3"/>
        <v>12657</v>
      </c>
      <c r="I68" s="160">
        <f>SUM(I69:I72)</f>
        <v>12557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5507</v>
      </c>
      <c r="D69" s="85">
        <v>5207</v>
      </c>
      <c r="E69" s="85">
        <v>300</v>
      </c>
      <c r="F69" s="85"/>
      <c r="G69" s="157"/>
      <c r="H69" s="83">
        <f t="shared" si="3"/>
        <v>5307</v>
      </c>
      <c r="I69" s="85">
        <v>5207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7350</v>
      </c>
      <c r="D71" s="85">
        <v>7350</v>
      </c>
      <c r="E71" s="85"/>
      <c r="F71" s="85"/>
      <c r="G71" s="157"/>
      <c r="H71" s="83">
        <f t="shared" si="3"/>
        <v>7350</v>
      </c>
      <c r="I71" s="85">
        <v>7350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81348</v>
      </c>
      <c r="D73" s="144">
        <f>SUM(D74,D81,D128,D161,D162,D169)</f>
        <v>60333</v>
      </c>
      <c r="E73" s="144">
        <f>SUM(E74,E81,E128,E161,E162,E169)</f>
        <v>0</v>
      </c>
      <c r="F73" s="144">
        <f>SUM(F74,F81,F128,F161,F162,F169)</f>
        <v>21015</v>
      </c>
      <c r="G73" s="145">
        <f>SUM(G74,G81,G128,G161,G162,G169)</f>
        <v>0</v>
      </c>
      <c r="H73" s="143">
        <f t="shared" si="3"/>
        <v>60182</v>
      </c>
      <c r="I73" s="144">
        <f>SUM(I74,I81,I128,I161,I162,I169)</f>
        <v>39167</v>
      </c>
      <c r="J73" s="144">
        <f>SUM(J74,J81,J128,J161,J162,J169)</f>
        <v>0</v>
      </c>
      <c r="K73" s="144">
        <f>SUM(K74,K81,K128,K161,K162,K169)</f>
        <v>21015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48998</v>
      </c>
      <c r="D81" s="74">
        <f>SUM(D82,D87,D93,D101,D110,D114,D120,D126)</f>
        <v>48998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30361</v>
      </c>
      <c r="I81" s="74">
        <f>SUM(I82,I87,I93,I101,I110,I114,I120,I126)</f>
        <v>30361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776</v>
      </c>
      <c r="D82" s="152">
        <f>SUM(D83:D86)</f>
        <v>776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776</v>
      </c>
      <c r="I82" s="152">
        <f>SUM(I83:I86)</f>
        <v>776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672</v>
      </c>
      <c r="D84" s="85">
        <v>672</v>
      </c>
      <c r="E84" s="85"/>
      <c r="F84" s="85"/>
      <c r="G84" s="157"/>
      <c r="H84" s="83">
        <f t="shared" si="4"/>
        <v>672</v>
      </c>
      <c r="I84" s="85">
        <v>672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84</v>
      </c>
      <c r="D85" s="85">
        <v>84</v>
      </c>
      <c r="E85" s="85"/>
      <c r="F85" s="85"/>
      <c r="G85" s="157"/>
      <c r="H85" s="83">
        <f t="shared" si="4"/>
        <v>84</v>
      </c>
      <c r="I85" s="85">
        <v>84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4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44008</v>
      </c>
      <c r="D87" s="160">
        <f>SUM(D88:D92)</f>
        <v>44008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26334</v>
      </c>
      <c r="I87" s="160">
        <f>SUM(I88:I92)</f>
        <v>26334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34576</v>
      </c>
      <c r="D88" s="85">
        <v>34576</v>
      </c>
      <c r="E88" s="85"/>
      <c r="F88" s="85"/>
      <c r="G88" s="157"/>
      <c r="H88" s="83">
        <f t="shared" si="4"/>
        <v>16188</v>
      </c>
      <c r="I88" s="85">
        <v>16188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3750</v>
      </c>
      <c r="D89" s="85">
        <v>3750</v>
      </c>
      <c r="E89" s="85"/>
      <c r="F89" s="85"/>
      <c r="G89" s="157"/>
      <c r="H89" s="83">
        <f t="shared" si="4"/>
        <v>4331</v>
      </c>
      <c r="I89" s="85">
        <v>4331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5233</v>
      </c>
      <c r="D90" s="85">
        <v>5233</v>
      </c>
      <c r="E90" s="85"/>
      <c r="F90" s="85"/>
      <c r="G90" s="157"/>
      <c r="H90" s="83">
        <f t="shared" si="4"/>
        <v>5168</v>
      </c>
      <c r="I90" s="85">
        <v>5168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449</v>
      </c>
      <c r="D91" s="85">
        <v>449</v>
      </c>
      <c r="E91" s="85"/>
      <c r="F91" s="85"/>
      <c r="G91" s="157"/>
      <c r="H91" s="83">
        <f t="shared" si="4"/>
        <v>647</v>
      </c>
      <c r="I91" s="85">
        <v>647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2316</v>
      </c>
      <c r="D93" s="160">
        <f>SUM(D94:D100)</f>
        <v>2316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1718</v>
      </c>
      <c r="I93" s="160">
        <f>SUM(I94:I100)</f>
        <v>1718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618</v>
      </c>
      <c r="D95" s="85">
        <v>618</v>
      </c>
      <c r="E95" s="85"/>
      <c r="F95" s="85"/>
      <c r="G95" s="157"/>
      <c r="H95" s="83">
        <f t="shared" si="4"/>
        <v>618</v>
      </c>
      <c r="I95" s="85">
        <v>618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400</v>
      </c>
      <c r="D97" s="85">
        <v>400</v>
      </c>
      <c r="E97" s="85"/>
      <c r="F97" s="85"/>
      <c r="G97" s="157"/>
      <c r="H97" s="83">
        <f t="shared" si="4"/>
        <v>450</v>
      </c>
      <c r="I97" s="85">
        <v>450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360</v>
      </c>
      <c r="D98" s="85">
        <v>360</v>
      </c>
      <c r="E98" s="85"/>
      <c r="F98" s="85"/>
      <c r="G98" s="157"/>
      <c r="H98" s="83">
        <f t="shared" si="4"/>
        <v>160</v>
      </c>
      <c r="I98" s="85">
        <v>160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938</v>
      </c>
      <c r="D100" s="85">
        <v>938</v>
      </c>
      <c r="E100" s="85"/>
      <c r="F100" s="85"/>
      <c r="G100" s="157"/>
      <c r="H100" s="83">
        <f t="shared" si="4"/>
        <v>490</v>
      </c>
      <c r="I100" s="85">
        <v>490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1798</v>
      </c>
      <c r="D101" s="160">
        <f>SUM(D102:D109)</f>
        <v>1798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1433</v>
      </c>
      <c r="I101" s="160">
        <f>SUM(I102:I109)</f>
        <v>1433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370</v>
      </c>
      <c r="D104" s="85">
        <v>370</v>
      </c>
      <c r="E104" s="85"/>
      <c r="F104" s="85"/>
      <c r="G104" s="157"/>
      <c r="H104" s="83">
        <f t="shared" si="4"/>
        <v>345</v>
      </c>
      <c r="I104" s="85">
        <v>345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1428</v>
      </c>
      <c r="D105" s="85">
        <v>1428</v>
      </c>
      <c r="E105" s="85"/>
      <c r="F105" s="85"/>
      <c r="G105" s="157"/>
      <c r="H105" s="83">
        <f t="shared" si="4"/>
        <v>1088</v>
      </c>
      <c r="I105" s="85">
        <v>1088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60</v>
      </c>
      <c r="D110" s="160">
        <f>SUM(D111:D113)</f>
        <v>60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60</v>
      </c>
      <c r="I110" s="160">
        <f>SUM(I111:I113)</f>
        <v>60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 t="shared" ref="C113:C125" si="5">SUM(D113:G113)</f>
        <v>60</v>
      </c>
      <c r="D113" s="85">
        <v>60</v>
      </c>
      <c r="E113" s="85"/>
      <c r="F113" s="85"/>
      <c r="G113" s="157"/>
      <c r="H113" s="83">
        <f t="shared" si="4"/>
        <v>60</v>
      </c>
      <c r="I113" s="85">
        <v>60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5"/>
        <v>40</v>
      </c>
      <c r="D120" s="160">
        <f>SUM(D121:D125)</f>
        <v>40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40</v>
      </c>
      <c r="I120" s="160">
        <f>SUM(I121:I125)</f>
        <v>40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5"/>
        <v>40</v>
      </c>
      <c r="D125" s="85">
        <v>40</v>
      </c>
      <c r="E125" s="85"/>
      <c r="F125" s="85"/>
      <c r="G125" s="157"/>
      <c r="H125" s="83">
        <f t="shared" si="4"/>
        <v>40</v>
      </c>
      <c r="I125" s="85">
        <v>40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32103</v>
      </c>
      <c r="D128" s="74">
        <f>SUM(D129,D133,D137,D138,D141,D148,D156,D157,D160)</f>
        <v>11088</v>
      </c>
      <c r="E128" s="74">
        <f>SUM(E129,E133,E137,E138,E141,E148,E156,E157,E160)</f>
        <v>0</v>
      </c>
      <c r="F128" s="74">
        <f>SUM(F129,F133,F137,F138,F141,F148,F156,F157,F160)</f>
        <v>21015</v>
      </c>
      <c r="G128" s="166">
        <f>SUM(G129,G133,G137,G138,G141,G148,G156,G157,G160)</f>
        <v>0</v>
      </c>
      <c r="H128" s="68">
        <f t="shared" si="8"/>
        <v>29574</v>
      </c>
      <c r="I128" s="74">
        <f>SUM(I129,I133,I137,I138,I141,I148,I156,I157,I160)</f>
        <v>8559</v>
      </c>
      <c r="J128" s="74">
        <f>SUM(J129,J133,J137,J138,J141,J148,J156,J157,J160)</f>
        <v>0</v>
      </c>
      <c r="K128" s="74">
        <f>SUM(K129,K133,K137,K138,K141,K148,K156,K157,K160)</f>
        <v>21015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7"/>
        <v>3471</v>
      </c>
      <c r="D129" s="169">
        <f>SUM(D130:D132)</f>
        <v>3471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3007</v>
      </c>
      <c r="I129" s="169">
        <f>SUM(I130:I132)</f>
        <v>3007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7"/>
        <v>280</v>
      </c>
      <c r="D130" s="85">
        <v>280</v>
      </c>
      <c r="E130" s="85"/>
      <c r="F130" s="85"/>
      <c r="G130" s="157"/>
      <c r="H130" s="83">
        <f t="shared" si="8"/>
        <v>190</v>
      </c>
      <c r="I130" s="85">
        <v>190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7"/>
        <v>3002</v>
      </c>
      <c r="D131" s="85">
        <v>3002</v>
      </c>
      <c r="E131" s="85"/>
      <c r="F131" s="85"/>
      <c r="G131" s="157"/>
      <c r="H131" s="83">
        <f t="shared" si="8"/>
        <v>2628</v>
      </c>
      <c r="I131" s="85">
        <v>2628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7"/>
        <v>189</v>
      </c>
      <c r="D132" s="85">
        <v>189</v>
      </c>
      <c r="E132" s="85"/>
      <c r="F132" s="85"/>
      <c r="G132" s="157"/>
      <c r="H132" s="83">
        <f t="shared" si="8"/>
        <v>189</v>
      </c>
      <c r="I132" s="85">
        <v>189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7"/>
        <v>50</v>
      </c>
      <c r="D133" s="160">
        <f>SUM(D134:D136)</f>
        <v>50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50</v>
      </c>
      <c r="I133" s="160">
        <f>SUM(I134:I136)</f>
        <v>50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7"/>
        <v>50</v>
      </c>
      <c r="D135" s="85">
        <v>50</v>
      </c>
      <c r="E135" s="85"/>
      <c r="F135" s="85"/>
      <c r="G135" s="157"/>
      <c r="H135" s="83">
        <f t="shared" si="8"/>
        <v>50</v>
      </c>
      <c r="I135" s="85">
        <v>50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7"/>
        <v>450</v>
      </c>
      <c r="D138" s="160">
        <f>SUM(D139:D140)</f>
        <v>450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200</v>
      </c>
      <c r="I138" s="160">
        <f>SUM(I139:I140)</f>
        <v>200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7"/>
        <v>450</v>
      </c>
      <c r="D139" s="85">
        <v>450</v>
      </c>
      <c r="E139" s="85"/>
      <c r="F139" s="85"/>
      <c r="G139" s="157"/>
      <c r="H139" s="83">
        <f t="shared" si="8"/>
        <v>200</v>
      </c>
      <c r="I139" s="85">
        <v>200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7"/>
        <v>3330</v>
      </c>
      <c r="D141" s="152">
        <f>SUM(D142:D147)</f>
        <v>3330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3200</v>
      </c>
      <c r="I141" s="152">
        <f>SUM(I142:I147)</f>
        <v>3200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7"/>
        <v>421</v>
      </c>
      <c r="D142" s="79">
        <v>421</v>
      </c>
      <c r="E142" s="79"/>
      <c r="F142" s="79"/>
      <c r="G142" s="155"/>
      <c r="H142" s="77">
        <f t="shared" si="8"/>
        <v>421</v>
      </c>
      <c r="I142" s="79">
        <v>421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7"/>
        <v>2729</v>
      </c>
      <c r="D143" s="85">
        <v>2729</v>
      </c>
      <c r="E143" s="85"/>
      <c r="F143" s="85"/>
      <c r="G143" s="157"/>
      <c r="H143" s="83">
        <f t="shared" si="8"/>
        <v>2729</v>
      </c>
      <c r="I143" s="85">
        <v>2729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7"/>
        <v>180</v>
      </c>
      <c r="D146" s="85">
        <v>180</v>
      </c>
      <c r="E146" s="85"/>
      <c r="F146" s="85"/>
      <c r="G146" s="157"/>
      <c r="H146" s="83">
        <f t="shared" si="8"/>
        <v>50</v>
      </c>
      <c r="I146" s="85">
        <v>50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24004</v>
      </c>
      <c r="D148" s="160">
        <f>SUM(D149:D155)</f>
        <v>2989</v>
      </c>
      <c r="E148" s="160">
        <f>SUM(E149:E155)</f>
        <v>0</v>
      </c>
      <c r="F148" s="160">
        <f>SUM(F149:F155)</f>
        <v>21015</v>
      </c>
      <c r="G148" s="161">
        <f>SUM(G149:G155)</f>
        <v>0</v>
      </c>
      <c r="H148" s="83">
        <f t="shared" si="8"/>
        <v>22377</v>
      </c>
      <c r="I148" s="160">
        <f>SUM(I149:I155)</f>
        <v>1362</v>
      </c>
      <c r="J148" s="160">
        <f>SUM(J149:J155)</f>
        <v>0</v>
      </c>
      <c r="K148" s="160">
        <f>SUM(K149:K155)</f>
        <v>21015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2516</v>
      </c>
      <c r="D149" s="85">
        <v>2516</v>
      </c>
      <c r="E149" s="85"/>
      <c r="F149" s="85"/>
      <c r="G149" s="157"/>
      <c r="H149" s="83">
        <f t="shared" si="8"/>
        <v>1362</v>
      </c>
      <c r="I149" s="85">
        <v>1362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473</v>
      </c>
      <c r="D150" s="85">
        <v>473</v>
      </c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21015</v>
      </c>
      <c r="D151" s="85"/>
      <c r="E151" s="85"/>
      <c r="F151" s="85">
        <f>17325+3690</f>
        <v>21015</v>
      </c>
      <c r="G151" s="157"/>
      <c r="H151" s="83">
        <f t="shared" si="8"/>
        <v>21015</v>
      </c>
      <c r="I151" s="85"/>
      <c r="J151" s="85"/>
      <c r="K151" s="85">
        <v>21015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7"/>
        <v>590</v>
      </c>
      <c r="D156" s="163">
        <v>590</v>
      </c>
      <c r="E156" s="163"/>
      <c r="F156" s="163"/>
      <c r="G156" s="164"/>
      <c r="H156" s="151">
        <f t="shared" si="8"/>
        <v>590</v>
      </c>
      <c r="I156" s="163">
        <v>590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7"/>
        <v>208</v>
      </c>
      <c r="D160" s="163">
        <v>208</v>
      </c>
      <c r="E160" s="163"/>
      <c r="F160" s="163"/>
      <c r="G160" s="164"/>
      <c r="H160" s="151">
        <f t="shared" si="8"/>
        <v>150</v>
      </c>
      <c r="I160" s="163">
        <v>150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7"/>
        <v>67</v>
      </c>
      <c r="D161" s="175">
        <v>67</v>
      </c>
      <c r="E161" s="175"/>
      <c r="F161" s="175"/>
      <c r="G161" s="176"/>
      <c r="H161" s="68">
        <f t="shared" si="8"/>
        <v>67</v>
      </c>
      <c r="I161" s="175">
        <v>67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ref="C191:C254" si="9">SUM(D191:G191)</f>
        <v>5322</v>
      </c>
      <c r="D191" s="139">
        <f>SUM(D192,D231,D266,D279,D283)</f>
        <v>5322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730</v>
      </c>
      <c r="I191" s="139">
        <f>SUM(I192,I231,I266,I279,I283)</f>
        <v>730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9"/>
        <v>5322</v>
      </c>
      <c r="D192" s="144">
        <f>D193+D201+D227</f>
        <v>5322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730</v>
      </c>
      <c r="I192" s="144">
        <f>I193+I201+I227</f>
        <v>730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9"/>
        <v>100</v>
      </c>
      <c r="D193" s="74">
        <f>D194+D195+D198+D199+D200</f>
        <v>100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9"/>
        <v>100</v>
      </c>
      <c r="D195" s="160">
        <f>D196+D197</f>
        <v>100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9"/>
        <v>100</v>
      </c>
      <c r="D196" s="85">
        <v>100</v>
      </c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9"/>
        <v>5222</v>
      </c>
      <c r="D201" s="74">
        <f>D202+D212+D213+D222+D223+D224+D226</f>
        <v>5222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730</v>
      </c>
      <c r="I201" s="74">
        <f>I202+I212+I213+I222+I223+I224+I226</f>
        <v>730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9"/>
        <v>5222</v>
      </c>
      <c r="D213" s="160">
        <f>SUM(D214:D221)</f>
        <v>5222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730</v>
      </c>
      <c r="I213" s="160">
        <f>SUM(I214:I221)</f>
        <v>730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9"/>
        <v>3290</v>
      </c>
      <c r="D215" s="85">
        <v>3290</v>
      </c>
      <c r="E215" s="85"/>
      <c r="F215" s="85"/>
      <c r="G215" s="157"/>
      <c r="H215" s="83">
        <f t="shared" si="10"/>
        <v>730</v>
      </c>
      <c r="I215" s="85">
        <v>730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9"/>
        <v>232</v>
      </c>
      <c r="D216" s="85">
        <v>232</v>
      </c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9"/>
        <v>1000</v>
      </c>
      <c r="D220" s="85">
        <v>1000</v>
      </c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9"/>
        <v>700</v>
      </c>
      <c r="D221" s="85">
        <v>700</v>
      </c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3435</v>
      </c>
      <c r="D295" s="160">
        <f>SUM(D296:D297)</f>
        <v>0</v>
      </c>
      <c r="E295" s="160">
        <f>SUM(E296:E297)</f>
        <v>0</v>
      </c>
      <c r="F295" s="160">
        <f>SUM(F296:F297)</f>
        <v>3435</v>
      </c>
      <c r="G295" s="161">
        <f>SUM(G296:G297)</f>
        <v>0</v>
      </c>
      <c r="H295" s="83">
        <f t="shared" si="13"/>
        <v>3435</v>
      </c>
      <c r="I295" s="160">
        <f>SUM(I296:I297)</f>
        <v>0</v>
      </c>
      <c r="J295" s="160">
        <f>SUM(J296:J297)</f>
        <v>0</v>
      </c>
      <c r="K295" s="160">
        <f>SUM(K296:K297)</f>
        <v>3435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3435</v>
      </c>
      <c r="D297" s="79"/>
      <c r="E297" s="79"/>
      <c r="F297" s="79">
        <v>3435</v>
      </c>
      <c r="G297" s="155"/>
      <c r="H297" s="77">
        <f t="shared" si="13"/>
        <v>3435</v>
      </c>
      <c r="I297" s="79"/>
      <c r="J297" s="79"/>
      <c r="K297" s="79">
        <v>3435</v>
      </c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388021</v>
      </c>
      <c r="D298" s="260">
        <f t="shared" si="14"/>
        <v>319186</v>
      </c>
      <c r="E298" s="260">
        <f t="shared" si="14"/>
        <v>44385</v>
      </c>
      <c r="F298" s="260">
        <f t="shared" si="14"/>
        <v>24450</v>
      </c>
      <c r="G298" s="261">
        <f t="shared" si="14"/>
        <v>0</v>
      </c>
      <c r="H298" s="262">
        <f t="shared" si="14"/>
        <v>361290</v>
      </c>
      <c r="I298" s="260">
        <f t="shared" si="14"/>
        <v>292464</v>
      </c>
      <c r="J298" s="260">
        <f t="shared" si="14"/>
        <v>44376</v>
      </c>
      <c r="K298" s="260">
        <f t="shared" si="14"/>
        <v>24450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09.18.1.&amp;"Arial,Regular"&amp;10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446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447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448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449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450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26325</v>
      </c>
      <c r="D21" s="40">
        <f>SUM(D22,D25,D26,D42)</f>
        <v>26325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26325</v>
      </c>
      <c r="I21" s="40">
        <f>SUM(I22,I25,I26,I42)</f>
        <v>26325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26325</v>
      </c>
      <c r="D25" s="63">
        <v>26325</v>
      </c>
      <c r="E25" s="63"/>
      <c r="F25" s="64" t="s">
        <v>31</v>
      </c>
      <c r="G25" s="65" t="s">
        <v>31</v>
      </c>
      <c r="H25" s="62">
        <f t="shared" si="1"/>
        <v>26325</v>
      </c>
      <c r="I25" s="63">
        <f>I49</f>
        <v>26325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26325</v>
      </c>
      <c r="D49" s="128">
        <f>SUM(D50,D295)</f>
        <v>26325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26325</v>
      </c>
      <c r="I49" s="128">
        <f>SUM(I50,I295)</f>
        <v>26325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26325</v>
      </c>
      <c r="D50" s="134">
        <f>SUM(D51,D191)</f>
        <v>26325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26325</v>
      </c>
      <c r="I50" s="134">
        <f>SUM(I51,I191)</f>
        <v>26325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26325</v>
      </c>
      <c r="D51" s="139">
        <f>SUM(D52,D73,D170,D184)</f>
        <v>26325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26325</v>
      </c>
      <c r="I51" s="139">
        <f>SUM(I52,I73,I170,I184)</f>
        <v>26325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26325</v>
      </c>
      <c r="D73" s="144">
        <f>SUM(D74,D81,D128,D161,D162,D169)</f>
        <v>26325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26325</v>
      </c>
      <c r="I73" s="144">
        <f>SUM(I74,I81,I128,I161,I162,I169)</f>
        <v>26325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26325</v>
      </c>
      <c r="D128" s="74">
        <f>SUM(D129,D133,D137,D138,D141,D148,D156,D157,D160)</f>
        <v>26325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26325</v>
      </c>
      <c r="I128" s="74">
        <f>SUM(I129,I133,I137,I138,I141,I148,I156,I157,I160)</f>
        <v>26325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26325</v>
      </c>
      <c r="D148" s="160">
        <f>SUM(D149:D155)</f>
        <v>26325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26325</v>
      </c>
      <c r="I148" s="160">
        <f>SUM(I149:I155)</f>
        <v>26325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26325</v>
      </c>
      <c r="D151" s="85">
        <v>26325</v>
      </c>
      <c r="E151" s="85"/>
      <c r="F151" s="85"/>
      <c r="G151" s="157"/>
      <c r="H151" s="83">
        <f t="shared" si="8"/>
        <v>26325</v>
      </c>
      <c r="I151" s="85">
        <v>26325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t="11.25" hidden="1" customHeight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26325</v>
      </c>
      <c r="D298" s="260">
        <f t="shared" si="14"/>
        <v>26325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26325</v>
      </c>
      <c r="I298" s="260">
        <f t="shared" si="14"/>
        <v>26325</v>
      </c>
      <c r="J298" s="260">
        <f t="shared" si="14"/>
        <v>0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Nr.09.18.2.</oddHeader>
    <oddFooter xml:space="preserve">&amp;L&amp;"Times New Roman,Regular"&amp;8&amp;D; &amp;T&amp;R&amp;"Times New Roman,Regular"&amp;8&amp;P (&amp;N)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ht="12" customHeight="1" x14ac:dyDescent="0.25">
      <c r="A5" s="9" t="s">
        <v>1</v>
      </c>
      <c r="B5" s="13"/>
      <c r="C5" s="608" t="s">
        <v>334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330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10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73657</v>
      </c>
      <c r="D21" s="40">
        <f>SUM(D22,D25,D26,D42)</f>
        <v>73657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80439</v>
      </c>
      <c r="I21" s="40">
        <f>SUM(I22,I25,I26,I42)</f>
        <v>80439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73657</v>
      </c>
      <c r="D25" s="63">
        <v>73657</v>
      </c>
      <c r="E25" s="63"/>
      <c r="F25" s="64" t="s">
        <v>31</v>
      </c>
      <c r="G25" s="65" t="s">
        <v>31</v>
      </c>
      <c r="H25" s="62">
        <f t="shared" si="1"/>
        <v>80439</v>
      </c>
      <c r="I25" s="63">
        <f>I49</f>
        <v>80439</v>
      </c>
      <c r="J25" s="63">
        <f>J49</f>
        <v>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80287</v>
      </c>
      <c r="D49" s="128">
        <f>SUM(D50,D295)</f>
        <v>80287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80439</v>
      </c>
      <c r="I49" s="128">
        <f>SUM(I50,I295)</f>
        <v>80439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80287</v>
      </c>
      <c r="D50" s="134">
        <f>SUM(D51,D191)</f>
        <v>80287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80439</v>
      </c>
      <c r="I50" s="134">
        <f>SUM(I51,I191)</f>
        <v>80439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71657</v>
      </c>
      <c r="D51" s="139">
        <f>SUM(D52,D73,D170,D184)</f>
        <v>71657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73809</v>
      </c>
      <c r="I51" s="139">
        <f>SUM(I52,I73,I170,I184)</f>
        <v>73809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13096</v>
      </c>
      <c r="D52" s="144">
        <f>SUM(D53,D66)</f>
        <v>13096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13450</v>
      </c>
      <c r="I52" s="144">
        <f>SUM(I53,I66)</f>
        <v>13450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11522</v>
      </c>
      <c r="D53" s="74">
        <f>SUM(D54,D57,D65)</f>
        <v>11522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10831</v>
      </c>
      <c r="I53" s="74">
        <f>SUM(I54,I57,I65)</f>
        <v>10831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11522</v>
      </c>
      <c r="D65" s="163">
        <f>500+99+60+70+73+40+40+120+50+40+40+60+120+2500+5000+500+500+700+300+500+210</f>
        <v>11522</v>
      </c>
      <c r="E65" s="163"/>
      <c r="F65" s="163"/>
      <c r="G65" s="164"/>
      <c r="H65" s="151">
        <f t="shared" si="3"/>
        <v>10831</v>
      </c>
      <c r="I65" s="163">
        <v>10831</v>
      </c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1574</v>
      </c>
      <c r="D66" s="74">
        <f>SUM(D67:D68)</f>
        <v>1574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2619</v>
      </c>
      <c r="I66" s="74">
        <f>SUM(I67:I68)</f>
        <v>2619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1574</v>
      </c>
      <c r="D67" s="79">
        <f>121+21+14+17+17+10+10+29+12+10+10+15+29+603+121+121+169+73+121+51</f>
        <v>1574</v>
      </c>
      <c r="E67" s="79"/>
      <c r="F67" s="79"/>
      <c r="G67" s="155"/>
      <c r="H67" s="77">
        <f t="shared" si="3"/>
        <v>2619</v>
      </c>
      <c r="I67" s="79">
        <v>2619</v>
      </c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58561</v>
      </c>
      <c r="D73" s="144">
        <f>SUM(D74,D81,D128,D161,D162,D169)</f>
        <v>58561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60359</v>
      </c>
      <c r="I73" s="144">
        <f>SUM(I74,I81,I128,I161,I162,I169)</f>
        <v>60359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36400</v>
      </c>
      <c r="D81" s="74">
        <f>SUM(D82,D87,D93,D101,D110,D114,D120,D126)</f>
        <v>36400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49015</v>
      </c>
      <c r="I81" s="74">
        <f>SUM(I82,I87,I93,I101,I110,I114,I120,I126)</f>
        <v>49015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100</v>
      </c>
      <c r="D82" s="152">
        <f>SUM(D83:D86)</f>
        <v>100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100</v>
      </c>
      <c r="I82" s="152">
        <f>SUM(I83:I86)</f>
        <v>100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100</v>
      </c>
      <c r="D86" s="85">
        <v>100</v>
      </c>
      <c r="E86" s="85"/>
      <c r="F86" s="85"/>
      <c r="G86" s="157"/>
      <c r="H86" s="83">
        <f t="shared" si="3"/>
        <v>100</v>
      </c>
      <c r="I86" s="85">
        <v>100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28380</v>
      </c>
      <c r="D93" s="160">
        <f>SUM(D94:D100)</f>
        <v>28380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44705</v>
      </c>
      <c r="I93" s="160">
        <f>SUM(I94:I100)</f>
        <v>44705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1780</v>
      </c>
      <c r="D94" s="85">
        <f>60+60+340+100+100+700+300+120</f>
        <v>1780</v>
      </c>
      <c r="E94" s="85"/>
      <c r="F94" s="85"/>
      <c r="G94" s="157"/>
      <c r="H94" s="83">
        <f t="shared" si="3"/>
        <v>805</v>
      </c>
      <c r="I94" s="85">
        <v>805</v>
      </c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26100</v>
      </c>
      <c r="D98" s="85">
        <f>700+200+10000+15000+200</f>
        <v>26100</v>
      </c>
      <c r="E98" s="85"/>
      <c r="F98" s="85"/>
      <c r="G98" s="157"/>
      <c r="H98" s="83">
        <f t="shared" si="3"/>
        <v>43700</v>
      </c>
      <c r="I98" s="85">
        <v>43700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500</v>
      </c>
      <c r="D100" s="85">
        <f>300+200</f>
        <v>500</v>
      </c>
      <c r="E100" s="85"/>
      <c r="F100" s="85"/>
      <c r="G100" s="157"/>
      <c r="H100" s="83">
        <f t="shared" si="3"/>
        <v>200</v>
      </c>
      <c r="I100" s="85">
        <v>200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1000</v>
      </c>
      <c r="D110" s="160">
        <f>SUM(D111:D113)</f>
        <v>1000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1000</v>
      </c>
      <c r="D111" s="85">
        <v>1000</v>
      </c>
      <c r="E111" s="85"/>
      <c r="F111" s="85"/>
      <c r="G111" s="157"/>
      <c r="H111" s="83">
        <f t="shared" si="3"/>
        <v>0</v>
      </c>
      <c r="I111" s="85">
        <v>0</v>
      </c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3530</v>
      </c>
      <c r="D114" s="160">
        <f>SUM(D115:D119)</f>
        <v>3530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2170</v>
      </c>
      <c r="I114" s="160">
        <f>SUM(I115:I119)</f>
        <v>2170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1050</v>
      </c>
      <c r="D115" s="85">
        <f>50+50+60+90+400+400</f>
        <v>1050</v>
      </c>
      <c r="E115" s="85"/>
      <c r="F115" s="85"/>
      <c r="G115" s="157"/>
      <c r="H115" s="83">
        <f t="shared" si="5"/>
        <v>560</v>
      </c>
      <c r="I115" s="85">
        <v>560</v>
      </c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1030</v>
      </c>
      <c r="D116" s="85">
        <f>250+200+200+380</f>
        <v>1030</v>
      </c>
      <c r="E116" s="85"/>
      <c r="F116" s="85"/>
      <c r="G116" s="157"/>
      <c r="H116" s="83">
        <f t="shared" si="5"/>
        <v>960</v>
      </c>
      <c r="I116" s="85">
        <v>960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1450</v>
      </c>
      <c r="D118" s="85">
        <f>150+150+500+150+200+150+150</f>
        <v>1450</v>
      </c>
      <c r="E118" s="85"/>
      <c r="F118" s="85"/>
      <c r="G118" s="157"/>
      <c r="H118" s="83">
        <f t="shared" si="5"/>
        <v>650</v>
      </c>
      <c r="I118" s="85">
        <v>650</v>
      </c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3390</v>
      </c>
      <c r="D120" s="160">
        <f>SUM(D121:D125)</f>
        <v>3390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2040</v>
      </c>
      <c r="I120" s="160">
        <f>SUM(I121:I125)</f>
        <v>2040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1350</v>
      </c>
      <c r="I122" s="85">
        <v>1350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3390</v>
      </c>
      <c r="D125" s="85">
        <f>1350+500+60+100+30+40+20+60+30+100+200+200+500+200</f>
        <v>3390</v>
      </c>
      <c r="E125" s="85"/>
      <c r="F125" s="85"/>
      <c r="G125" s="157"/>
      <c r="H125" s="83">
        <f t="shared" si="5"/>
        <v>690</v>
      </c>
      <c r="I125" s="85">
        <v>690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22161</v>
      </c>
      <c r="D128" s="74">
        <f>SUM(D129,D133,D137,D138,D141,D148,D156,D157,D160)</f>
        <v>22161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11344</v>
      </c>
      <c r="I128" s="74">
        <f>SUM(I129,I133,I137,I138,I141,I148,I156,I157,I160)</f>
        <v>11344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205</v>
      </c>
      <c r="D129" s="169">
        <f>SUM(D130:D132)</f>
        <v>205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180</v>
      </c>
      <c r="I129" s="169">
        <f>SUM(I130:I132)</f>
        <v>180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205</v>
      </c>
      <c r="D130" s="85">
        <f>100+10+70+25</f>
        <v>205</v>
      </c>
      <c r="E130" s="85"/>
      <c r="F130" s="85"/>
      <c r="G130" s="157"/>
      <c r="H130" s="83">
        <f t="shared" si="5"/>
        <v>180</v>
      </c>
      <c r="I130" s="85">
        <v>180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150</v>
      </c>
      <c r="D133" s="160">
        <f>SUM(D134:D136)</f>
        <v>150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60</v>
      </c>
      <c r="I133" s="160">
        <f>SUM(I134:I136)</f>
        <v>60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150</v>
      </c>
      <c r="D135" s="85">
        <v>150</v>
      </c>
      <c r="E135" s="85"/>
      <c r="F135" s="85"/>
      <c r="G135" s="157"/>
      <c r="H135" s="83">
        <f t="shared" si="5"/>
        <v>60</v>
      </c>
      <c r="I135" s="85">
        <v>60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30</v>
      </c>
      <c r="D141" s="152">
        <f>SUM(D142:D147)</f>
        <v>30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30</v>
      </c>
      <c r="I141" s="152">
        <f>SUM(I142:I147)</f>
        <v>30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30</v>
      </c>
      <c r="D143" s="85">
        <f>30</f>
        <v>30</v>
      </c>
      <c r="E143" s="85"/>
      <c r="F143" s="85"/>
      <c r="G143" s="157"/>
      <c r="H143" s="83">
        <f t="shared" si="5"/>
        <v>30</v>
      </c>
      <c r="I143" s="85">
        <v>30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1690</v>
      </c>
      <c r="D148" s="160">
        <f>SUM(D149:D155)</f>
        <v>1690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890</v>
      </c>
      <c r="I148" s="160">
        <f>SUM(I149:I155)</f>
        <v>890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1690</v>
      </c>
      <c r="D151" s="85">
        <f>300+150+600+150+100+90+300</f>
        <v>1690</v>
      </c>
      <c r="E151" s="85"/>
      <c r="F151" s="85"/>
      <c r="G151" s="157"/>
      <c r="H151" s="83">
        <f t="shared" si="5"/>
        <v>890</v>
      </c>
      <c r="I151" s="85">
        <v>890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700</v>
      </c>
      <c r="D156" s="163">
        <f>400+200+100</f>
        <v>700</v>
      </c>
      <c r="E156" s="163"/>
      <c r="F156" s="163"/>
      <c r="G156" s="164"/>
      <c r="H156" s="151">
        <f t="shared" si="5"/>
        <v>300</v>
      </c>
      <c r="I156" s="163">
        <v>300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19386</v>
      </c>
      <c r="D160" s="163">
        <f>200+80+80+100+80+500+100+50+50+300+120+300+100+50+100+80+120+300+600+50+100+80+50+150+50+100+200+700+60+70+60+120+120+130+90+22+80+80+120+69+120+70+80+120+120+70+120+70+90+90+120+120+120+100+700+500+200+1500+100+120+2400+3000+300+200+45+45+70+90+40+50+50+50+40+100+1000+140+120+100+100+180+100+180+300+300+45</f>
        <v>19386</v>
      </c>
      <c r="E160" s="163"/>
      <c r="F160" s="163"/>
      <c r="G160" s="164"/>
      <c r="H160" s="151">
        <f t="shared" si="5"/>
        <v>9884</v>
      </c>
      <c r="I160" s="163">
        <v>9884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8630</v>
      </c>
      <c r="D191" s="139">
        <f>SUM(D192,D231,D266,D279,D283)</f>
        <v>8630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6630</v>
      </c>
      <c r="I191" s="139">
        <f>SUM(I192,I231,I266,I279,I283)</f>
        <v>6630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6630</v>
      </c>
      <c r="D192" s="144">
        <f>D193+D201+D227</f>
        <v>6630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6630</v>
      </c>
      <c r="I192" s="144">
        <f>I193+I201+I227</f>
        <v>6630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6630</v>
      </c>
      <c r="D201" s="74">
        <f>D202+D212+D213+D222+D223+D224+D226</f>
        <v>6630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6630</v>
      </c>
      <c r="I201" s="74">
        <f>I202+I212+I213+I222+I223+I224+I226</f>
        <v>6630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6630</v>
      </c>
      <c r="D223" s="85">
        <v>6630</v>
      </c>
      <c r="E223" s="85"/>
      <c r="F223" s="85"/>
      <c r="G223" s="157"/>
      <c r="H223" s="83">
        <f t="shared" si="20"/>
        <v>6630</v>
      </c>
      <c r="I223" s="85">
        <v>6630</v>
      </c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2000</v>
      </c>
      <c r="D231" s="144">
        <f>D232+D250+D257</f>
        <v>2000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2000</v>
      </c>
      <c r="D257" s="74">
        <f>SUM(D258,D262)</f>
        <v>2000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2000</v>
      </c>
      <c r="D262" s="85">
        <f>SUM(D263:D265)</f>
        <v>2000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2000</v>
      </c>
      <c r="D264" s="85">
        <v>2000</v>
      </c>
      <c r="E264" s="85"/>
      <c r="F264" s="85"/>
      <c r="G264" s="157"/>
      <c r="H264" s="213">
        <f t="shared" si="44"/>
        <v>0</v>
      </c>
      <c r="I264" s="85">
        <v>0</v>
      </c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80287</v>
      </c>
      <c r="D298" s="260">
        <f>SUM(D295,D283,D279,D266,D231,D192,D184,D170,D73,D52)</f>
        <v>80287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80439</v>
      </c>
      <c r="I298" s="260">
        <f>SUM(I295,I283,I279,I266,I231,I192,I184,I170,I73,I52)</f>
        <v>80439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-6630</v>
      </c>
      <c r="D300" s="266">
        <f>SUM(D25,D26,D42)-D50</f>
        <v>-6630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&amp;R&amp;"Times New Roman,Regular"&amp;8Tāme Nr. 09.1.4.</oddHeader>
    <oddFooter>&amp;L&amp;D;&amp;T&amp;R&amp;P(&amp;N)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456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457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458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459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460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195557</v>
      </c>
      <c r="D21" s="40">
        <f>SUM(D22,D25,D26,D42)</f>
        <v>161817</v>
      </c>
      <c r="E21" s="40">
        <f>SUM(E22,E25)</f>
        <v>9187</v>
      </c>
      <c r="F21" s="40">
        <f>SUM(F22,F27)</f>
        <v>24553</v>
      </c>
      <c r="G21" s="41">
        <f>SUM(G22,G44)</f>
        <v>0</v>
      </c>
      <c r="H21" s="39">
        <f t="shared" ref="H21:H46" si="1">SUM(I21:L21)</f>
        <v>192755</v>
      </c>
      <c r="I21" s="40">
        <f>SUM(I22,I25,I26,I42)</f>
        <v>158998</v>
      </c>
      <c r="J21" s="40">
        <f>SUM(J22,J25)</f>
        <v>9204</v>
      </c>
      <c r="K21" s="40">
        <f>SUM(K22,K27)</f>
        <v>24553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3017</v>
      </c>
      <c r="D22" s="46">
        <f>SUM(D23:D24)</f>
        <v>0</v>
      </c>
      <c r="E22" s="46">
        <f>SUM(E23:E24)</f>
        <v>0</v>
      </c>
      <c r="F22" s="46">
        <f>SUM(F23:F24)</f>
        <v>3017</v>
      </c>
      <c r="G22" s="47">
        <f>SUM(G23:G24)</f>
        <v>0</v>
      </c>
      <c r="H22" s="45">
        <f t="shared" si="1"/>
        <v>3017</v>
      </c>
      <c r="I22" s="46">
        <f>SUM(I23:I24)</f>
        <v>0</v>
      </c>
      <c r="J22" s="46">
        <f>SUM(J23:J24)</f>
        <v>0</v>
      </c>
      <c r="K22" s="46">
        <f>SUM(K23:K24)</f>
        <v>3017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3017</v>
      </c>
      <c r="D24" s="58"/>
      <c r="E24" s="58"/>
      <c r="F24" s="58">
        <v>3017</v>
      </c>
      <c r="G24" s="59"/>
      <c r="H24" s="57">
        <f t="shared" si="1"/>
        <v>3017</v>
      </c>
      <c r="I24" s="58"/>
      <c r="J24" s="58"/>
      <c r="K24" s="58">
        <v>3017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171004</v>
      </c>
      <c r="D25" s="63">
        <f>D50</f>
        <v>161817</v>
      </c>
      <c r="E25" s="63">
        <v>9187</v>
      </c>
      <c r="F25" s="64" t="s">
        <v>31</v>
      </c>
      <c r="G25" s="65" t="s">
        <v>31</v>
      </c>
      <c r="H25" s="62">
        <f t="shared" si="1"/>
        <v>168202</v>
      </c>
      <c r="I25" s="63">
        <f>I50</f>
        <v>158998</v>
      </c>
      <c r="J25" s="63">
        <f>J50</f>
        <v>9204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21536</v>
      </c>
      <c r="D27" s="70" t="s">
        <v>31</v>
      </c>
      <c r="E27" s="70" t="s">
        <v>31</v>
      </c>
      <c r="F27" s="74">
        <f>SUM(F28,F32,F34,F37)</f>
        <v>21536</v>
      </c>
      <c r="G27" s="71" t="s">
        <v>31</v>
      </c>
      <c r="H27" s="68">
        <f t="shared" si="1"/>
        <v>21536</v>
      </c>
      <c r="I27" s="70" t="s">
        <v>31</v>
      </c>
      <c r="J27" s="70" t="s">
        <v>31</v>
      </c>
      <c r="K27" s="74">
        <f>SUM(K28,K32,K34,K37)</f>
        <v>21536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19376</v>
      </c>
      <c r="D28" s="70" t="s">
        <v>31</v>
      </c>
      <c r="E28" s="70" t="s">
        <v>31</v>
      </c>
      <c r="F28" s="74">
        <f>SUM(F29:F31)</f>
        <v>19376</v>
      </c>
      <c r="G28" s="71" t="s">
        <v>31</v>
      </c>
      <c r="H28" s="68">
        <f t="shared" si="1"/>
        <v>19376</v>
      </c>
      <c r="I28" s="70" t="s">
        <v>31</v>
      </c>
      <c r="J28" s="70" t="s">
        <v>31</v>
      </c>
      <c r="K28" s="74">
        <f>SUM(K29:K31)</f>
        <v>19376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19376</v>
      </c>
      <c r="D30" s="84" t="s">
        <v>31</v>
      </c>
      <c r="E30" s="84" t="s">
        <v>31</v>
      </c>
      <c r="F30" s="85">
        <v>19376</v>
      </c>
      <c r="G30" s="86" t="s">
        <v>31</v>
      </c>
      <c r="H30" s="83">
        <f t="shared" si="1"/>
        <v>19376</v>
      </c>
      <c r="I30" s="84" t="s">
        <v>31</v>
      </c>
      <c r="J30" s="84" t="s">
        <v>31</v>
      </c>
      <c r="K30" s="85">
        <v>19376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2160</v>
      </c>
      <c r="D37" s="70" t="s">
        <v>31</v>
      </c>
      <c r="E37" s="70" t="s">
        <v>31</v>
      </c>
      <c r="F37" s="74">
        <f>SUM(F38:F41)</f>
        <v>2160</v>
      </c>
      <c r="G37" s="71" t="s">
        <v>31</v>
      </c>
      <c r="H37" s="68">
        <f t="shared" si="1"/>
        <v>2160</v>
      </c>
      <c r="I37" s="70" t="s">
        <v>31</v>
      </c>
      <c r="J37" s="70" t="s">
        <v>31</v>
      </c>
      <c r="K37" s="74">
        <f>SUM(K38:K41)</f>
        <v>2160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2160</v>
      </c>
      <c r="D41" s="84" t="s">
        <v>31</v>
      </c>
      <c r="E41" s="84" t="s">
        <v>31</v>
      </c>
      <c r="F41" s="85">
        <f>2080+80</f>
        <v>2160</v>
      </c>
      <c r="G41" s="86" t="s">
        <v>31</v>
      </c>
      <c r="H41" s="83">
        <f t="shared" si="1"/>
        <v>2160</v>
      </c>
      <c r="I41" s="84" t="s">
        <v>31</v>
      </c>
      <c r="J41" s="84" t="s">
        <v>31</v>
      </c>
      <c r="K41" s="85">
        <v>2160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195557</v>
      </c>
      <c r="D49" s="128">
        <f>SUM(D50,D295)</f>
        <v>161817</v>
      </c>
      <c r="E49" s="128">
        <f>SUM(E50,E295)</f>
        <v>9187</v>
      </c>
      <c r="F49" s="128">
        <f>SUM(F50,F295)</f>
        <v>24553</v>
      </c>
      <c r="G49" s="129">
        <f>SUM(G50,G295)</f>
        <v>0</v>
      </c>
      <c r="H49" s="127">
        <f t="shared" ref="H49:H80" si="3">SUM(I49:L49)</f>
        <v>192755</v>
      </c>
      <c r="I49" s="128">
        <f>SUM(I50,I295)</f>
        <v>158998</v>
      </c>
      <c r="J49" s="128">
        <f>SUM(J50,J295)</f>
        <v>9204</v>
      </c>
      <c r="K49" s="128">
        <f>SUM(K50,K295)</f>
        <v>24553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192540</v>
      </c>
      <c r="D50" s="134">
        <f>SUM(D51,D191)</f>
        <v>161817</v>
      </c>
      <c r="E50" s="134">
        <f>SUM(E51,E191)</f>
        <v>9187</v>
      </c>
      <c r="F50" s="134">
        <f>SUM(F51,F191)</f>
        <v>21536</v>
      </c>
      <c r="G50" s="135">
        <f>SUM(G51,G191)</f>
        <v>0</v>
      </c>
      <c r="H50" s="133">
        <f t="shared" si="3"/>
        <v>189738</v>
      </c>
      <c r="I50" s="134">
        <f>SUM(I51,I191)</f>
        <v>158998</v>
      </c>
      <c r="J50" s="134">
        <f>SUM(J51,J191)</f>
        <v>9204</v>
      </c>
      <c r="K50" s="134">
        <f>SUM(K51,K191)</f>
        <v>21536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189850</v>
      </c>
      <c r="D51" s="139">
        <f>SUM(D52,D73,D170,D184)</f>
        <v>159127</v>
      </c>
      <c r="E51" s="139">
        <f>SUM(E52,E73,E170,E184)</f>
        <v>9187</v>
      </c>
      <c r="F51" s="139">
        <f>SUM(F52,F73,F170,F184)</f>
        <v>21536</v>
      </c>
      <c r="G51" s="140">
        <f>SUM(G52,G73,G170,G184)</f>
        <v>0</v>
      </c>
      <c r="H51" s="138">
        <f t="shared" si="3"/>
        <v>189698</v>
      </c>
      <c r="I51" s="139">
        <f>SUM(I52,I73,I170,I184)</f>
        <v>158958</v>
      </c>
      <c r="J51" s="139">
        <f>SUM(J52,J73,J170,J184)</f>
        <v>9204</v>
      </c>
      <c r="K51" s="139">
        <f>SUM(K52,K73,K170,K184)</f>
        <v>21536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136815</v>
      </c>
      <c r="D52" s="144">
        <f>SUM(D53,D66)</f>
        <v>127628</v>
      </c>
      <c r="E52" s="144">
        <f>SUM(E53,E66)</f>
        <v>9187</v>
      </c>
      <c r="F52" s="144">
        <f>SUM(F53,F66)</f>
        <v>0</v>
      </c>
      <c r="G52" s="145">
        <f>SUM(G53,G66)</f>
        <v>0</v>
      </c>
      <c r="H52" s="143">
        <f t="shared" si="3"/>
        <v>136130</v>
      </c>
      <c r="I52" s="144">
        <f>SUM(I53,I66)</f>
        <v>126926</v>
      </c>
      <c r="J52" s="144">
        <f>SUM(J53,J66)</f>
        <v>9204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104916</v>
      </c>
      <c r="D53" s="74">
        <f>SUM(D54,D57,D65)</f>
        <v>97813</v>
      </c>
      <c r="E53" s="74">
        <f>SUM(E54,E57,E65)</f>
        <v>7103</v>
      </c>
      <c r="F53" s="74">
        <f>SUM(F54,F57,F65)</f>
        <v>0</v>
      </c>
      <c r="G53" s="148">
        <f>SUM(G54,G57,G65)</f>
        <v>0</v>
      </c>
      <c r="H53" s="68">
        <f t="shared" si="3"/>
        <v>104427</v>
      </c>
      <c r="I53" s="74">
        <f>SUM(I54,I57,I65)</f>
        <v>97111</v>
      </c>
      <c r="J53" s="74">
        <f>SUM(J54,J57,J65)</f>
        <v>7316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100074</v>
      </c>
      <c r="D54" s="152">
        <f>SUM(D55:D56)</f>
        <v>92971</v>
      </c>
      <c r="E54" s="152">
        <f>SUM(E55:E56)</f>
        <v>7103</v>
      </c>
      <c r="F54" s="152">
        <f>SUM(F55:F56)</f>
        <v>0</v>
      </c>
      <c r="G54" s="153">
        <f>SUM(G55:G56)</f>
        <v>0</v>
      </c>
      <c r="H54" s="151">
        <f t="shared" si="3"/>
        <v>100287</v>
      </c>
      <c r="I54" s="152">
        <f>SUM(I55:I56)</f>
        <v>92971</v>
      </c>
      <c r="J54" s="152">
        <f>SUM(J55:J56)</f>
        <v>7316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100074</v>
      </c>
      <c r="D56" s="85">
        <v>92971</v>
      </c>
      <c r="E56" s="85">
        <v>7103</v>
      </c>
      <c r="F56" s="85"/>
      <c r="G56" s="157"/>
      <c r="H56" s="83">
        <f t="shared" si="3"/>
        <v>100287</v>
      </c>
      <c r="I56" s="85">
        <v>92971</v>
      </c>
      <c r="J56" s="85">
        <v>7316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4842</v>
      </c>
      <c r="D57" s="160">
        <f>SUM(D58:D64)</f>
        <v>4842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4140</v>
      </c>
      <c r="I57" s="160">
        <f>SUM(I58:I64)</f>
        <v>4140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695</v>
      </c>
      <c r="D61" s="85">
        <v>695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1160</v>
      </c>
      <c r="D62" s="85">
        <v>1160</v>
      </c>
      <c r="E62" s="85"/>
      <c r="F62" s="85"/>
      <c r="G62" s="157"/>
      <c r="H62" s="83">
        <f t="shared" si="3"/>
        <v>1153</v>
      </c>
      <c r="I62" s="85">
        <v>1153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31899</v>
      </c>
      <c r="D66" s="74">
        <f>SUM(D67:D68)</f>
        <v>29815</v>
      </c>
      <c r="E66" s="74">
        <f>SUM(E67:E68)</f>
        <v>2084</v>
      </c>
      <c r="F66" s="74">
        <f>SUM(F67:F68)</f>
        <v>0</v>
      </c>
      <c r="G66" s="166">
        <f>SUM(G67:G68)</f>
        <v>0</v>
      </c>
      <c r="H66" s="68">
        <f t="shared" si="3"/>
        <v>31703</v>
      </c>
      <c r="I66" s="74">
        <f>SUM(I67:I68)</f>
        <v>29815</v>
      </c>
      <c r="J66" s="74">
        <f>SUM(J67:J68)</f>
        <v>1888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25784</v>
      </c>
      <c r="D67" s="79">
        <v>24000</v>
      </c>
      <c r="E67" s="79">
        <v>1784</v>
      </c>
      <c r="F67" s="79"/>
      <c r="G67" s="155"/>
      <c r="H67" s="77">
        <f t="shared" si="3"/>
        <v>25788</v>
      </c>
      <c r="I67" s="79">
        <v>24000</v>
      </c>
      <c r="J67" s="79">
        <v>1788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6115</v>
      </c>
      <c r="D68" s="160">
        <f>SUM(D69:D72)</f>
        <v>5815</v>
      </c>
      <c r="E68" s="160">
        <f>SUM(E69:E72)</f>
        <v>300</v>
      </c>
      <c r="F68" s="160">
        <f>SUM(F69:F72)</f>
        <v>0</v>
      </c>
      <c r="G68" s="161">
        <f>SUM(G69:G72)</f>
        <v>0</v>
      </c>
      <c r="H68" s="83">
        <f t="shared" si="3"/>
        <v>5915</v>
      </c>
      <c r="I68" s="160">
        <f>SUM(I69:I72)</f>
        <v>5815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2815</v>
      </c>
      <c r="D69" s="85">
        <v>2515</v>
      </c>
      <c r="E69" s="85">
        <v>300</v>
      </c>
      <c r="F69" s="85"/>
      <c r="G69" s="157"/>
      <c r="H69" s="83">
        <f t="shared" si="3"/>
        <v>2615</v>
      </c>
      <c r="I69" s="85">
        <v>2515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3300</v>
      </c>
      <c r="D71" s="85">
        <v>3300</v>
      </c>
      <c r="E71" s="85"/>
      <c r="F71" s="85"/>
      <c r="G71" s="157"/>
      <c r="H71" s="83">
        <f t="shared" si="3"/>
        <v>3300</v>
      </c>
      <c r="I71" s="85">
        <v>3300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53035</v>
      </c>
      <c r="D73" s="144">
        <f>SUM(D74,D81,D128,D161,D162,D169)</f>
        <v>31499</v>
      </c>
      <c r="E73" s="144">
        <f>SUM(E74,E81,E128,E161,E162,E169)</f>
        <v>0</v>
      </c>
      <c r="F73" s="144">
        <f>SUM(F74,F81,F128,F161,F162,F169)</f>
        <v>21536</v>
      </c>
      <c r="G73" s="145">
        <f>SUM(G74,G81,G128,G161,G162,G169)</f>
        <v>0</v>
      </c>
      <c r="H73" s="143">
        <f t="shared" si="3"/>
        <v>53568</v>
      </c>
      <c r="I73" s="144">
        <f>SUM(I74,I81,I128,I161,I162,I169)</f>
        <v>32032</v>
      </c>
      <c r="J73" s="144">
        <f>SUM(J74,J81,J128,J161,J162,J169)</f>
        <v>0</v>
      </c>
      <c r="K73" s="144">
        <f>SUM(K74,K81,K128,K161,K162,K169)</f>
        <v>21536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26716</v>
      </c>
      <c r="D81" s="74">
        <f>SUM(D82,D87,D93,D101,D110,D114,D120,D126)</f>
        <v>26716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27407</v>
      </c>
      <c r="I81" s="74">
        <f>SUM(I82,I87,I93,I101,I110,I114,I120,I126)</f>
        <v>27407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754</v>
      </c>
      <c r="D82" s="152">
        <f>SUM(D83:D86)</f>
        <v>754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754</v>
      </c>
      <c r="I82" s="152">
        <f>SUM(I83:I86)</f>
        <v>754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617</v>
      </c>
      <c r="D84" s="85">
        <v>617</v>
      </c>
      <c r="E84" s="85"/>
      <c r="F84" s="85"/>
      <c r="G84" s="157"/>
      <c r="H84" s="83">
        <f t="shared" si="4"/>
        <v>617</v>
      </c>
      <c r="I84" s="85">
        <v>617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97</v>
      </c>
      <c r="D85" s="85">
        <v>97</v>
      </c>
      <c r="E85" s="85"/>
      <c r="F85" s="85"/>
      <c r="G85" s="157"/>
      <c r="H85" s="83">
        <f t="shared" si="4"/>
        <v>97</v>
      </c>
      <c r="I85" s="85">
        <v>97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40</v>
      </c>
      <c r="D86" s="85">
        <v>40</v>
      </c>
      <c r="E86" s="85"/>
      <c r="F86" s="85"/>
      <c r="G86" s="157"/>
      <c r="H86" s="83">
        <f t="shared" si="4"/>
        <v>40</v>
      </c>
      <c r="I86" s="85">
        <v>40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21269</v>
      </c>
      <c r="D87" s="160">
        <f>SUM(D88:D92)</f>
        <v>21269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22947</v>
      </c>
      <c r="I87" s="160">
        <f>SUM(I88:I92)</f>
        <v>22947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12885</v>
      </c>
      <c r="D88" s="85">
        <v>12885</v>
      </c>
      <c r="E88" s="85"/>
      <c r="F88" s="85"/>
      <c r="G88" s="157"/>
      <c r="H88" s="83">
        <f t="shared" si="4"/>
        <v>14597</v>
      </c>
      <c r="I88" s="85">
        <v>14597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2209</v>
      </c>
      <c r="D89" s="85">
        <v>2209</v>
      </c>
      <c r="E89" s="85"/>
      <c r="F89" s="85"/>
      <c r="G89" s="157"/>
      <c r="H89" s="83">
        <f t="shared" si="4"/>
        <v>2135</v>
      </c>
      <c r="I89" s="85">
        <v>2135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5960</v>
      </c>
      <c r="D90" s="85">
        <v>5960</v>
      </c>
      <c r="E90" s="85"/>
      <c r="F90" s="85"/>
      <c r="G90" s="157"/>
      <c r="H90" s="83">
        <f t="shared" si="4"/>
        <v>6019</v>
      </c>
      <c r="I90" s="85">
        <v>6019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215</v>
      </c>
      <c r="D91" s="85">
        <v>215</v>
      </c>
      <c r="E91" s="85"/>
      <c r="F91" s="85"/>
      <c r="G91" s="157"/>
      <c r="H91" s="83">
        <f t="shared" si="4"/>
        <v>196</v>
      </c>
      <c r="I91" s="85">
        <v>196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1140</v>
      </c>
      <c r="D93" s="160">
        <f>SUM(D94:D100)</f>
        <v>1140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899</v>
      </c>
      <c r="I93" s="160">
        <f>SUM(I94:I100)</f>
        <v>899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605</v>
      </c>
      <c r="D95" s="85">
        <v>605</v>
      </c>
      <c r="E95" s="85"/>
      <c r="F95" s="85"/>
      <c r="G95" s="157"/>
      <c r="H95" s="83">
        <f t="shared" si="4"/>
        <v>605</v>
      </c>
      <c r="I95" s="85">
        <v>605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120</v>
      </c>
      <c r="D97" s="85">
        <v>120</v>
      </c>
      <c r="E97" s="85"/>
      <c r="F97" s="85"/>
      <c r="G97" s="157"/>
      <c r="H97" s="83">
        <f t="shared" si="4"/>
        <v>135</v>
      </c>
      <c r="I97" s="85">
        <v>135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320</v>
      </c>
      <c r="D98" s="85">
        <v>320</v>
      </c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95</v>
      </c>
      <c r="D100" s="85">
        <v>95</v>
      </c>
      <c r="E100" s="85"/>
      <c r="F100" s="85"/>
      <c r="G100" s="157"/>
      <c r="H100" s="83">
        <f t="shared" si="4"/>
        <v>159</v>
      </c>
      <c r="I100" s="85">
        <v>159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3408</v>
      </c>
      <c r="D101" s="160">
        <f>SUM(D102:D109)</f>
        <v>3408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2662</v>
      </c>
      <c r="I101" s="160">
        <f>SUM(I102:I109)</f>
        <v>2662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745</v>
      </c>
      <c r="D104" s="85">
        <v>745</v>
      </c>
      <c r="E104" s="85"/>
      <c r="F104" s="85"/>
      <c r="G104" s="157"/>
      <c r="H104" s="83">
        <f t="shared" si="4"/>
        <v>510</v>
      </c>
      <c r="I104" s="85">
        <v>510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2663</v>
      </c>
      <c r="D105" s="85">
        <v>2663</v>
      </c>
      <c r="E105" s="85"/>
      <c r="F105" s="85"/>
      <c r="G105" s="157"/>
      <c r="H105" s="83">
        <f t="shared" si="4"/>
        <v>2152</v>
      </c>
      <c r="I105" s="85">
        <v>2152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145</v>
      </c>
      <c r="D110" s="160">
        <f>SUM(D111:D113)</f>
        <v>145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145</v>
      </c>
      <c r="I110" s="160">
        <f>SUM(I111:I113)</f>
        <v>145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 t="shared" ref="C113:C125" si="5">SUM(D113:G113)</f>
        <v>145</v>
      </c>
      <c r="D113" s="85">
        <v>145</v>
      </c>
      <c r="E113" s="85"/>
      <c r="F113" s="85"/>
      <c r="G113" s="157"/>
      <c r="H113" s="83">
        <f t="shared" si="4"/>
        <v>145</v>
      </c>
      <c r="I113" s="85">
        <v>145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5"/>
        <v>0</v>
      </c>
      <c r="D125" s="85">
        <v>0</v>
      </c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26094</v>
      </c>
      <c r="D128" s="74">
        <f>SUM(D129,D133,D137,D138,D141,D148,D156,D157,D160)</f>
        <v>4558</v>
      </c>
      <c r="E128" s="74">
        <f>SUM(E129,E133,E137,E138,E141,E148,E156,E157,E160)</f>
        <v>0</v>
      </c>
      <c r="F128" s="74">
        <f>SUM(F129,F133,F137,F138,F141,F148,F156,F157,F160)</f>
        <v>21536</v>
      </c>
      <c r="G128" s="166">
        <f>SUM(G129,G133,G137,G138,G141,G148,G156,G157,G160)</f>
        <v>0</v>
      </c>
      <c r="H128" s="68">
        <f t="shared" si="8"/>
        <v>25981</v>
      </c>
      <c r="I128" s="74">
        <f>SUM(I129,I133,I137,I138,I141,I148,I156,I157,I160)</f>
        <v>4445</v>
      </c>
      <c r="J128" s="74">
        <f>SUM(J129,J133,J137,J138,J141,J148,J156,J157,J160)</f>
        <v>0</v>
      </c>
      <c r="K128" s="74">
        <f>SUM(K129,K133,K137,K138,K141,K148,K156,K157,K160)</f>
        <v>21536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7"/>
        <v>1614</v>
      </c>
      <c r="D129" s="169">
        <f>SUM(D130:D132)</f>
        <v>1614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1501</v>
      </c>
      <c r="I129" s="169">
        <f>SUM(I130:I132)</f>
        <v>1501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7"/>
        <v>150</v>
      </c>
      <c r="D130" s="85">
        <v>150</v>
      </c>
      <c r="E130" s="85"/>
      <c r="F130" s="85"/>
      <c r="G130" s="157"/>
      <c r="H130" s="83">
        <f t="shared" si="8"/>
        <v>150</v>
      </c>
      <c r="I130" s="85">
        <v>150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7"/>
        <v>1374</v>
      </c>
      <c r="D131" s="85">
        <v>1374</v>
      </c>
      <c r="E131" s="85"/>
      <c r="F131" s="85"/>
      <c r="G131" s="157"/>
      <c r="H131" s="83">
        <f t="shared" si="8"/>
        <v>1261</v>
      </c>
      <c r="I131" s="85">
        <v>1261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7"/>
        <v>90</v>
      </c>
      <c r="D132" s="85">
        <v>90</v>
      </c>
      <c r="E132" s="85"/>
      <c r="F132" s="85"/>
      <c r="G132" s="157"/>
      <c r="H132" s="83">
        <f t="shared" si="8"/>
        <v>90</v>
      </c>
      <c r="I132" s="85">
        <v>90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7"/>
        <v>130</v>
      </c>
      <c r="D133" s="160">
        <f>SUM(D134:D136)</f>
        <v>50</v>
      </c>
      <c r="E133" s="160">
        <f>SUM(E134:E136)</f>
        <v>0</v>
      </c>
      <c r="F133" s="160">
        <f>SUM(F134:F136)</f>
        <v>80</v>
      </c>
      <c r="G133" s="161">
        <f>SUM(G134:G136)</f>
        <v>0</v>
      </c>
      <c r="H133" s="83">
        <f t="shared" si="8"/>
        <v>130</v>
      </c>
      <c r="I133" s="160">
        <f>SUM(I134:I136)</f>
        <v>50</v>
      </c>
      <c r="J133" s="160">
        <f>SUM(J134:J136)</f>
        <v>0</v>
      </c>
      <c r="K133" s="160">
        <f>SUM(K134:K136)</f>
        <v>80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7"/>
        <v>130</v>
      </c>
      <c r="D135" s="85">
        <v>50</v>
      </c>
      <c r="E135" s="85"/>
      <c r="F135" s="85">
        <v>80</v>
      </c>
      <c r="G135" s="157"/>
      <c r="H135" s="83">
        <f t="shared" si="8"/>
        <v>130</v>
      </c>
      <c r="I135" s="85">
        <v>50</v>
      </c>
      <c r="J135" s="85"/>
      <c r="K135" s="85">
        <v>80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7"/>
        <v>50</v>
      </c>
      <c r="D138" s="160">
        <f>SUM(D139:D140)</f>
        <v>50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50</v>
      </c>
      <c r="I138" s="160">
        <f>SUM(I139:I140)</f>
        <v>50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7"/>
        <v>50</v>
      </c>
      <c r="D139" s="85">
        <v>50</v>
      </c>
      <c r="E139" s="85"/>
      <c r="F139" s="85"/>
      <c r="G139" s="157"/>
      <c r="H139" s="83">
        <f t="shared" si="8"/>
        <v>50</v>
      </c>
      <c r="I139" s="85">
        <v>50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7"/>
        <v>1630</v>
      </c>
      <c r="D141" s="152">
        <f>SUM(D142:D147)</f>
        <v>1630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1630</v>
      </c>
      <c r="I141" s="152">
        <f>SUM(I142:I147)</f>
        <v>1630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7"/>
        <v>150</v>
      </c>
      <c r="D142" s="79">
        <v>150</v>
      </c>
      <c r="E142" s="79"/>
      <c r="F142" s="79"/>
      <c r="G142" s="155"/>
      <c r="H142" s="77">
        <f t="shared" si="8"/>
        <v>150</v>
      </c>
      <c r="I142" s="79">
        <v>150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7"/>
        <v>1450</v>
      </c>
      <c r="D143" s="85">
        <v>1450</v>
      </c>
      <c r="E143" s="85"/>
      <c r="F143" s="85"/>
      <c r="G143" s="157"/>
      <c r="H143" s="83">
        <f t="shared" si="8"/>
        <v>1450</v>
      </c>
      <c r="I143" s="85">
        <v>1450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7"/>
        <v>30</v>
      </c>
      <c r="D146" s="85">
        <v>30</v>
      </c>
      <c r="E146" s="85"/>
      <c r="F146" s="85"/>
      <c r="G146" s="157"/>
      <c r="H146" s="83">
        <f t="shared" si="8"/>
        <v>30</v>
      </c>
      <c r="I146" s="85">
        <v>30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22000</v>
      </c>
      <c r="D148" s="160">
        <f>SUM(D149:D155)</f>
        <v>544</v>
      </c>
      <c r="E148" s="160">
        <f>SUM(E149:E155)</f>
        <v>0</v>
      </c>
      <c r="F148" s="160">
        <f>SUM(F149:F155)</f>
        <v>21456</v>
      </c>
      <c r="G148" s="161">
        <f>SUM(G149:G155)</f>
        <v>0</v>
      </c>
      <c r="H148" s="83">
        <f t="shared" si="8"/>
        <v>22000</v>
      </c>
      <c r="I148" s="160">
        <f>SUM(I149:I155)</f>
        <v>544</v>
      </c>
      <c r="J148" s="160">
        <f>SUM(J149:J155)</f>
        <v>0</v>
      </c>
      <c r="K148" s="160">
        <f>SUM(K149:K155)</f>
        <v>21456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484</v>
      </c>
      <c r="D149" s="85">
        <v>484</v>
      </c>
      <c r="E149" s="85"/>
      <c r="F149" s="85"/>
      <c r="G149" s="157"/>
      <c r="H149" s="83">
        <f t="shared" si="8"/>
        <v>484</v>
      </c>
      <c r="I149" s="85">
        <v>484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60</v>
      </c>
      <c r="D150" s="85">
        <v>60</v>
      </c>
      <c r="E150" s="85"/>
      <c r="F150" s="85"/>
      <c r="G150" s="157"/>
      <c r="H150" s="83">
        <f t="shared" si="8"/>
        <v>60</v>
      </c>
      <c r="I150" s="85">
        <v>60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21456</v>
      </c>
      <c r="D151" s="85"/>
      <c r="E151" s="85"/>
      <c r="F151" s="85">
        <f>19376+2080</f>
        <v>21456</v>
      </c>
      <c r="G151" s="157"/>
      <c r="H151" s="83">
        <f t="shared" si="8"/>
        <v>21456</v>
      </c>
      <c r="I151" s="85"/>
      <c r="J151" s="85"/>
      <c r="K151" s="85">
        <v>21456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7"/>
        <v>640</v>
      </c>
      <c r="D156" s="163">
        <v>640</v>
      </c>
      <c r="E156" s="163"/>
      <c r="F156" s="163"/>
      <c r="G156" s="164"/>
      <c r="H156" s="151">
        <f t="shared" si="8"/>
        <v>640</v>
      </c>
      <c r="I156" s="163">
        <v>640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7"/>
        <v>30</v>
      </c>
      <c r="D160" s="163">
        <v>30</v>
      </c>
      <c r="E160" s="163"/>
      <c r="F160" s="163"/>
      <c r="G160" s="164"/>
      <c r="H160" s="151">
        <f t="shared" si="8"/>
        <v>30</v>
      </c>
      <c r="I160" s="163">
        <v>30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7"/>
        <v>45</v>
      </c>
      <c r="D161" s="175">
        <v>45</v>
      </c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ref="C191:C254" si="9">SUM(D191:G191)</f>
        <v>2690</v>
      </c>
      <c r="D191" s="139">
        <f>SUM(D192,D231,D266,D279,D283)</f>
        <v>2690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40</v>
      </c>
      <c r="I191" s="139">
        <f>SUM(I192,I231,I266,I279,I283)</f>
        <v>40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9"/>
        <v>2690</v>
      </c>
      <c r="D192" s="144">
        <f>D193+D201+D227</f>
        <v>2690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40</v>
      </c>
      <c r="I192" s="144">
        <f>I193+I201+I227</f>
        <v>40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9"/>
        <v>2690</v>
      </c>
      <c r="D201" s="74">
        <f>D202+D212+D213+D222+D223+D224+D226</f>
        <v>2690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40</v>
      </c>
      <c r="I201" s="74">
        <f>I202+I212+I213+I222+I223+I224+I226</f>
        <v>40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9"/>
        <v>2690</v>
      </c>
      <c r="D213" s="160">
        <f>SUM(D214:D221)</f>
        <v>2690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40</v>
      </c>
      <c r="I213" s="160">
        <f>SUM(I214:I221)</f>
        <v>40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9"/>
        <v>40</v>
      </c>
      <c r="D216" s="85">
        <v>40</v>
      </c>
      <c r="E216" s="85"/>
      <c r="F216" s="85"/>
      <c r="G216" s="157"/>
      <c r="H216" s="83">
        <f t="shared" si="10"/>
        <v>40</v>
      </c>
      <c r="I216" s="85">
        <v>40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9"/>
        <v>250</v>
      </c>
      <c r="D220" s="85">
        <v>250</v>
      </c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9"/>
        <v>2400</v>
      </c>
      <c r="D221" s="85">
        <v>2400</v>
      </c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3017</v>
      </c>
      <c r="D295" s="160">
        <f>SUM(D296:D297)</f>
        <v>0</v>
      </c>
      <c r="E295" s="160">
        <f>SUM(E296:E297)</f>
        <v>0</v>
      </c>
      <c r="F295" s="160">
        <f>SUM(F296:F297)</f>
        <v>3017</v>
      </c>
      <c r="G295" s="161">
        <f>SUM(G296:G297)</f>
        <v>0</v>
      </c>
      <c r="H295" s="83">
        <f t="shared" si="13"/>
        <v>3017</v>
      </c>
      <c r="I295" s="160">
        <f>SUM(I296:I297)</f>
        <v>0</v>
      </c>
      <c r="J295" s="160">
        <f>SUM(J296:J297)</f>
        <v>0</v>
      </c>
      <c r="K295" s="160">
        <f>SUM(K296:K297)</f>
        <v>3017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3017</v>
      </c>
      <c r="D297" s="79"/>
      <c r="E297" s="79"/>
      <c r="F297" s="79">
        <v>3017</v>
      </c>
      <c r="G297" s="155"/>
      <c r="H297" s="77">
        <f t="shared" si="13"/>
        <v>3017</v>
      </c>
      <c r="I297" s="79"/>
      <c r="J297" s="79"/>
      <c r="K297" s="79">
        <v>3017</v>
      </c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195557</v>
      </c>
      <c r="D298" s="260">
        <f t="shared" si="14"/>
        <v>161817</v>
      </c>
      <c r="E298" s="260">
        <f t="shared" si="14"/>
        <v>9187</v>
      </c>
      <c r="F298" s="260">
        <f t="shared" si="14"/>
        <v>24553</v>
      </c>
      <c r="G298" s="261">
        <f t="shared" si="14"/>
        <v>0</v>
      </c>
      <c r="H298" s="262">
        <f t="shared" si="14"/>
        <v>192755</v>
      </c>
      <c r="I298" s="260">
        <f t="shared" si="14"/>
        <v>158998</v>
      </c>
      <c r="J298" s="260">
        <f t="shared" si="14"/>
        <v>9204</v>
      </c>
      <c r="K298" s="260">
        <f t="shared" si="14"/>
        <v>24553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09.19.1.&amp;"Arial,Regular"&amp;10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456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457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458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459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460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6720</v>
      </c>
      <c r="D21" s="40">
        <f>SUM(D22,D25,D26,D42)</f>
        <v>6720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6272</v>
      </c>
      <c r="I21" s="40">
        <f>SUM(I22,I25,I26,I42)</f>
        <v>6272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6720</v>
      </c>
      <c r="D25" s="63">
        <v>6720</v>
      </c>
      <c r="E25" s="63"/>
      <c r="F25" s="64" t="s">
        <v>31</v>
      </c>
      <c r="G25" s="65" t="s">
        <v>31</v>
      </c>
      <c r="H25" s="62">
        <f t="shared" si="1"/>
        <v>6272</v>
      </c>
      <c r="I25" s="63">
        <f>I49</f>
        <v>6272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6720</v>
      </c>
      <c r="D49" s="128">
        <f>SUM(D50,D295)</f>
        <v>6720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6272</v>
      </c>
      <c r="I49" s="128">
        <f>SUM(I50,I295)</f>
        <v>6272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6720</v>
      </c>
      <c r="D50" s="134">
        <f>SUM(D51,D191)</f>
        <v>6720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6272</v>
      </c>
      <c r="I50" s="134">
        <f>SUM(I51,I191)</f>
        <v>6272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6720</v>
      </c>
      <c r="D51" s="139">
        <f>SUM(D52,D73,D170,D184)</f>
        <v>6720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6272</v>
      </c>
      <c r="I51" s="139">
        <f>SUM(I52,I73,I170,I184)</f>
        <v>6272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6720</v>
      </c>
      <c r="D73" s="144">
        <f>SUM(D74,D81,D128,D161,D162,D169)</f>
        <v>6720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6272</v>
      </c>
      <c r="I73" s="144">
        <f>SUM(I74,I81,I128,I161,I162,I169)</f>
        <v>6272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6720</v>
      </c>
      <c r="D128" s="74">
        <f>SUM(D129,D133,D137,D138,D141,D148,D156,D157,D160)</f>
        <v>6720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6272</v>
      </c>
      <c r="I128" s="74">
        <f>SUM(I129,I133,I137,I138,I141,I148,I156,I157,I160)</f>
        <v>6272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6720</v>
      </c>
      <c r="D148" s="160">
        <f>SUM(D149:D155)</f>
        <v>6720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6272</v>
      </c>
      <c r="I148" s="160">
        <f>SUM(I149:I155)</f>
        <v>6272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6720</v>
      </c>
      <c r="D151" s="85">
        <v>6720</v>
      </c>
      <c r="E151" s="85"/>
      <c r="F151" s="85"/>
      <c r="G151" s="157"/>
      <c r="H151" s="83">
        <f t="shared" si="8"/>
        <v>6272</v>
      </c>
      <c r="I151" s="85">
        <v>6272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6720</v>
      </c>
      <c r="D298" s="260">
        <f t="shared" si="14"/>
        <v>6720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6272</v>
      </c>
      <c r="I298" s="260">
        <f t="shared" si="14"/>
        <v>6272</v>
      </c>
      <c r="J298" s="260">
        <f t="shared" si="14"/>
        <v>0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Nr.09.19.2.</oddHeader>
    <oddFooter xml:space="preserve">&amp;L&amp;"Times New Roman,Regular"&amp;8&amp;D; &amp;T&amp;R&amp;"Times New Roman,Regular"&amp;8&amp;P (&amp;N)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461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462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463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464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465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188618</v>
      </c>
      <c r="D21" s="40">
        <f>SUM(D22,D25,D26,D42)</f>
        <v>170902</v>
      </c>
      <c r="E21" s="40">
        <f>SUM(E22,E25)</f>
        <v>8280</v>
      </c>
      <c r="F21" s="40">
        <f>SUM(F22,F27)</f>
        <v>9436</v>
      </c>
      <c r="G21" s="41">
        <f>SUM(G22,G44)</f>
        <v>0</v>
      </c>
      <c r="H21" s="39">
        <f t="shared" ref="H21:H46" si="1">SUM(I21:L21)</f>
        <v>182318</v>
      </c>
      <c r="I21" s="40">
        <f>SUM(I22,I25,I26,I42)</f>
        <v>164602</v>
      </c>
      <c r="J21" s="40">
        <f>SUM(J22,J25)</f>
        <v>8280</v>
      </c>
      <c r="K21" s="40">
        <f>SUM(K22,K27)</f>
        <v>9436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1225</v>
      </c>
      <c r="D22" s="46">
        <f>SUM(D23:D24)</f>
        <v>0</v>
      </c>
      <c r="E22" s="46">
        <f>SUM(E23:E24)</f>
        <v>0</v>
      </c>
      <c r="F22" s="46">
        <f>SUM(F23:F24)</f>
        <v>1225</v>
      </c>
      <c r="G22" s="47">
        <f>SUM(G23:G24)</f>
        <v>0</v>
      </c>
      <c r="H22" s="45">
        <f t="shared" si="1"/>
        <v>1225</v>
      </c>
      <c r="I22" s="46">
        <f>SUM(I23:I24)</f>
        <v>0</v>
      </c>
      <c r="J22" s="46">
        <f>SUM(J23:J24)</f>
        <v>0</v>
      </c>
      <c r="K22" s="46">
        <f>SUM(K23:K24)</f>
        <v>1225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1225</v>
      </c>
      <c r="D24" s="58"/>
      <c r="E24" s="58"/>
      <c r="F24" s="58">
        <v>1225</v>
      </c>
      <c r="G24" s="59"/>
      <c r="H24" s="57">
        <f t="shared" si="1"/>
        <v>1225</v>
      </c>
      <c r="I24" s="58"/>
      <c r="J24" s="58"/>
      <c r="K24" s="58">
        <v>1225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179182</v>
      </c>
      <c r="D25" s="63">
        <f>D50</f>
        <v>170902</v>
      </c>
      <c r="E25" s="63">
        <v>8280</v>
      </c>
      <c r="F25" s="64" t="s">
        <v>31</v>
      </c>
      <c r="G25" s="65" t="s">
        <v>31</v>
      </c>
      <c r="H25" s="62">
        <f t="shared" si="1"/>
        <v>172882</v>
      </c>
      <c r="I25" s="63">
        <f>I50</f>
        <v>164602</v>
      </c>
      <c r="J25" s="63">
        <f>J50</f>
        <v>8280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8211</v>
      </c>
      <c r="D27" s="70" t="s">
        <v>31</v>
      </c>
      <c r="E27" s="70" t="s">
        <v>31</v>
      </c>
      <c r="F27" s="74">
        <f>SUM(F28,F32,F34,F37)</f>
        <v>8211</v>
      </c>
      <c r="G27" s="71" t="s">
        <v>31</v>
      </c>
      <c r="H27" s="68">
        <f t="shared" si="1"/>
        <v>8211</v>
      </c>
      <c r="I27" s="70" t="s">
        <v>31</v>
      </c>
      <c r="J27" s="70" t="s">
        <v>31</v>
      </c>
      <c r="K27" s="74">
        <f>SUM(K28,K32,K34,K37)</f>
        <v>8211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7210</v>
      </c>
      <c r="D28" s="70" t="s">
        <v>31</v>
      </c>
      <c r="E28" s="70" t="s">
        <v>31</v>
      </c>
      <c r="F28" s="74">
        <f>SUM(F29:F31)</f>
        <v>7210</v>
      </c>
      <c r="G28" s="71" t="s">
        <v>31</v>
      </c>
      <c r="H28" s="68">
        <f t="shared" si="1"/>
        <v>7210</v>
      </c>
      <c r="I28" s="70" t="s">
        <v>31</v>
      </c>
      <c r="J28" s="70" t="s">
        <v>31</v>
      </c>
      <c r="K28" s="74">
        <f>SUM(K29:K31)</f>
        <v>7210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7210</v>
      </c>
      <c r="D30" s="84" t="s">
        <v>31</v>
      </c>
      <c r="E30" s="84" t="s">
        <v>31</v>
      </c>
      <c r="F30" s="85">
        <v>7210</v>
      </c>
      <c r="G30" s="86" t="s">
        <v>31</v>
      </c>
      <c r="H30" s="83">
        <f t="shared" si="1"/>
        <v>7210</v>
      </c>
      <c r="I30" s="84" t="s">
        <v>31</v>
      </c>
      <c r="J30" s="84" t="s">
        <v>31</v>
      </c>
      <c r="K30" s="85">
        <v>7210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1001</v>
      </c>
      <c r="D37" s="70" t="s">
        <v>31</v>
      </c>
      <c r="E37" s="70" t="s">
        <v>31</v>
      </c>
      <c r="F37" s="74">
        <f>SUM(F38:F41)</f>
        <v>1001</v>
      </c>
      <c r="G37" s="71" t="s">
        <v>31</v>
      </c>
      <c r="H37" s="68">
        <f t="shared" si="1"/>
        <v>1001</v>
      </c>
      <c r="I37" s="70" t="s">
        <v>31</v>
      </c>
      <c r="J37" s="70" t="s">
        <v>31</v>
      </c>
      <c r="K37" s="74">
        <f>SUM(K38:K41)</f>
        <v>1001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1001</v>
      </c>
      <c r="D41" s="84" t="s">
        <v>31</v>
      </c>
      <c r="E41" s="84" t="s">
        <v>31</v>
      </c>
      <c r="F41" s="85">
        <v>1001</v>
      </c>
      <c r="G41" s="86" t="s">
        <v>31</v>
      </c>
      <c r="H41" s="83">
        <f t="shared" si="1"/>
        <v>1001</v>
      </c>
      <c r="I41" s="84" t="s">
        <v>31</v>
      </c>
      <c r="J41" s="84" t="s">
        <v>31</v>
      </c>
      <c r="K41" s="85">
        <v>1001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188618</v>
      </c>
      <c r="D49" s="128">
        <f>SUM(D50,D295)</f>
        <v>170902</v>
      </c>
      <c r="E49" s="128">
        <f>SUM(E50,E295)</f>
        <v>8280</v>
      </c>
      <c r="F49" s="128">
        <f>SUM(F50,F295)</f>
        <v>9436</v>
      </c>
      <c r="G49" s="129">
        <f>SUM(G50,G295)</f>
        <v>0</v>
      </c>
      <c r="H49" s="127">
        <f t="shared" ref="H49:H111" si="3">SUM(I49:L49)</f>
        <v>182318</v>
      </c>
      <c r="I49" s="128">
        <f>SUM(I50,I295)</f>
        <v>164602</v>
      </c>
      <c r="J49" s="128">
        <f>SUM(J50,J295)</f>
        <v>8280</v>
      </c>
      <c r="K49" s="128">
        <f>SUM(K50,K295)</f>
        <v>9436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187393</v>
      </c>
      <c r="D50" s="134">
        <f>SUM(D51,D191)</f>
        <v>170902</v>
      </c>
      <c r="E50" s="134">
        <f>SUM(E51,E191)</f>
        <v>8280</v>
      </c>
      <c r="F50" s="134">
        <f>SUM(F51,F191)</f>
        <v>8211</v>
      </c>
      <c r="G50" s="135">
        <f>SUM(G51,G191)</f>
        <v>0</v>
      </c>
      <c r="H50" s="133">
        <f t="shared" si="3"/>
        <v>181093</v>
      </c>
      <c r="I50" s="134">
        <f>SUM(I51,I191)</f>
        <v>164602</v>
      </c>
      <c r="J50" s="134">
        <f>SUM(J51,J191)</f>
        <v>8280</v>
      </c>
      <c r="K50" s="134">
        <f>SUM(K51,K191)</f>
        <v>8211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167796</v>
      </c>
      <c r="D51" s="139">
        <f>SUM(D52,D73,D170,D184)</f>
        <v>151305</v>
      </c>
      <c r="E51" s="139">
        <f>SUM(E52,E73,E170,E184)</f>
        <v>8280</v>
      </c>
      <c r="F51" s="139">
        <f>SUM(F52,F73,F170,F184)</f>
        <v>8211</v>
      </c>
      <c r="G51" s="140">
        <f>SUM(G52,G73,G170,G184)</f>
        <v>0</v>
      </c>
      <c r="H51" s="138">
        <f t="shared" si="3"/>
        <v>164438</v>
      </c>
      <c r="I51" s="139">
        <f>SUM(I52,I73,I170,I184)</f>
        <v>147947</v>
      </c>
      <c r="J51" s="139">
        <f>SUM(J52,J73,J170,J184)</f>
        <v>8280</v>
      </c>
      <c r="K51" s="139">
        <f>SUM(K52,K73,K170,K184)</f>
        <v>8211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101201</v>
      </c>
      <c r="D52" s="144">
        <f>SUM(D53,D66)</f>
        <v>92921</v>
      </c>
      <c r="E52" s="144">
        <f>SUM(E53,E66)</f>
        <v>8280</v>
      </c>
      <c r="F52" s="144">
        <f>SUM(F53,F66)</f>
        <v>0</v>
      </c>
      <c r="G52" s="145">
        <f>SUM(G53,G66)</f>
        <v>0</v>
      </c>
      <c r="H52" s="143">
        <f t="shared" si="3"/>
        <v>100941</v>
      </c>
      <c r="I52" s="144">
        <f>SUM(I53,I66)</f>
        <v>92661</v>
      </c>
      <c r="J52" s="144">
        <f>SUM(J53,J66)</f>
        <v>8280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74936</v>
      </c>
      <c r="D53" s="74">
        <f>SUM(D54,D57,D65)</f>
        <v>68514</v>
      </c>
      <c r="E53" s="74">
        <f>SUM(E54,E57,E65)</f>
        <v>6422</v>
      </c>
      <c r="F53" s="74">
        <f>SUM(F54,F57,F65)</f>
        <v>0</v>
      </c>
      <c r="G53" s="148">
        <f>SUM(G54,G57,G65)</f>
        <v>0</v>
      </c>
      <c r="H53" s="68">
        <f t="shared" si="3"/>
        <v>74826</v>
      </c>
      <c r="I53" s="74">
        <f>SUM(I54,I57,I65)</f>
        <v>68254</v>
      </c>
      <c r="J53" s="74">
        <f>SUM(J54,J57,J65)</f>
        <v>6572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70396</v>
      </c>
      <c r="D54" s="152">
        <f>SUM(D55:D56)</f>
        <v>63974</v>
      </c>
      <c r="E54" s="152">
        <f>SUM(E55:E56)</f>
        <v>6422</v>
      </c>
      <c r="F54" s="152">
        <f>SUM(F55:F56)</f>
        <v>0</v>
      </c>
      <c r="G54" s="153">
        <f>SUM(G55:G56)</f>
        <v>0</v>
      </c>
      <c r="H54" s="151">
        <f t="shared" si="3"/>
        <v>70546</v>
      </c>
      <c r="I54" s="152">
        <f>SUM(I55:I56)</f>
        <v>63974</v>
      </c>
      <c r="J54" s="152">
        <f>SUM(J55:J56)</f>
        <v>6572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70396</v>
      </c>
      <c r="D56" s="85">
        <v>63974</v>
      </c>
      <c r="E56" s="85">
        <v>6422</v>
      </c>
      <c r="F56" s="85"/>
      <c r="G56" s="157"/>
      <c r="H56" s="83">
        <f t="shared" si="3"/>
        <v>70546</v>
      </c>
      <c r="I56" s="85">
        <v>63974</v>
      </c>
      <c r="J56" s="85">
        <v>6572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4540</v>
      </c>
      <c r="D57" s="160">
        <f>SUM(D58:D64)</f>
        <v>4540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4280</v>
      </c>
      <c r="I57" s="160">
        <f>SUM(I58:I64)</f>
        <v>4280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260</v>
      </c>
      <c r="D61" s="85">
        <v>260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1293</v>
      </c>
      <c r="D62" s="85">
        <v>1293</v>
      </c>
      <c r="E62" s="85"/>
      <c r="F62" s="85"/>
      <c r="G62" s="157"/>
      <c r="H62" s="83">
        <f t="shared" si="3"/>
        <v>1293</v>
      </c>
      <c r="I62" s="85">
        <v>1293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26265</v>
      </c>
      <c r="D66" s="74">
        <f>SUM(D67:D68)</f>
        <v>24407</v>
      </c>
      <c r="E66" s="74">
        <f>SUM(E67:E68)</f>
        <v>1858</v>
      </c>
      <c r="F66" s="74">
        <f>SUM(F67:F68)</f>
        <v>0</v>
      </c>
      <c r="G66" s="166">
        <f>SUM(G67:G68)</f>
        <v>0</v>
      </c>
      <c r="H66" s="68">
        <f t="shared" si="3"/>
        <v>26115</v>
      </c>
      <c r="I66" s="74">
        <f>SUM(I67:I68)</f>
        <v>24407</v>
      </c>
      <c r="J66" s="74">
        <f>SUM(J67:J68)</f>
        <v>1708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18781</v>
      </c>
      <c r="D67" s="79">
        <v>17173</v>
      </c>
      <c r="E67" s="79">
        <v>1608</v>
      </c>
      <c r="F67" s="79"/>
      <c r="G67" s="155"/>
      <c r="H67" s="77">
        <f t="shared" si="3"/>
        <v>18781</v>
      </c>
      <c r="I67" s="79">
        <v>17173</v>
      </c>
      <c r="J67" s="79">
        <v>1608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7484</v>
      </c>
      <c r="D68" s="160">
        <f>SUM(D69:D72)</f>
        <v>7234</v>
      </c>
      <c r="E68" s="160">
        <f>SUM(E69:E72)</f>
        <v>250</v>
      </c>
      <c r="F68" s="160">
        <f>SUM(F69:F72)</f>
        <v>0</v>
      </c>
      <c r="G68" s="161">
        <f>SUM(G69:G72)</f>
        <v>0</v>
      </c>
      <c r="H68" s="83">
        <f t="shared" si="3"/>
        <v>7334</v>
      </c>
      <c r="I68" s="160">
        <f>SUM(I69:I72)</f>
        <v>7234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3284</v>
      </c>
      <c r="D69" s="85">
        <v>3034</v>
      </c>
      <c r="E69" s="85">
        <v>250</v>
      </c>
      <c r="F69" s="85"/>
      <c r="G69" s="157"/>
      <c r="H69" s="83">
        <f t="shared" si="3"/>
        <v>3134</v>
      </c>
      <c r="I69" s="85">
        <v>3034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4200</v>
      </c>
      <c r="D71" s="85">
        <f>2700+1500</f>
        <v>4200</v>
      </c>
      <c r="E71" s="85"/>
      <c r="F71" s="85"/>
      <c r="G71" s="157"/>
      <c r="H71" s="83">
        <f t="shared" si="3"/>
        <v>4200</v>
      </c>
      <c r="I71" s="85">
        <f>2700+1500</f>
        <v>4200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66595</v>
      </c>
      <c r="D73" s="144">
        <f>SUM(D74,D81,D128,D161,D162,D169)</f>
        <v>58384</v>
      </c>
      <c r="E73" s="144">
        <f>SUM(E74,E81,E128,E161,E162,E169)</f>
        <v>0</v>
      </c>
      <c r="F73" s="144">
        <f>SUM(F74,F81,F128,F161,F162,F169)</f>
        <v>8211</v>
      </c>
      <c r="G73" s="145">
        <f>SUM(G74,G81,G128,G161,G162,G169)</f>
        <v>0</v>
      </c>
      <c r="H73" s="143">
        <f t="shared" si="3"/>
        <v>63497</v>
      </c>
      <c r="I73" s="144">
        <f>SUM(I74,I81,I128,I161,I162,I169)</f>
        <v>55286</v>
      </c>
      <c r="J73" s="144">
        <f>SUM(J74,J81,J128,J161,J162,J169)</f>
        <v>0</v>
      </c>
      <c r="K73" s="144">
        <f>SUM(K74,K81,K128,K161,K162,K169)</f>
        <v>8211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6676</v>
      </c>
      <c r="D81" s="74">
        <f>SUM(D82,D87,D93,D101,D110,D114,D120,D126)</f>
        <v>6676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10791</v>
      </c>
      <c r="I81" s="74">
        <f>SUM(I82,I87,I93,I101,I110,I114,I120,I126)</f>
        <v>10791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499</v>
      </c>
      <c r="D82" s="152">
        <f>SUM(D83:D86)</f>
        <v>499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535</v>
      </c>
      <c r="I82" s="152">
        <f>SUM(I83:I86)</f>
        <v>535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383</v>
      </c>
      <c r="D84" s="85">
        <v>383</v>
      </c>
      <c r="E84" s="85"/>
      <c r="F84" s="85"/>
      <c r="G84" s="157"/>
      <c r="H84" s="83">
        <f t="shared" si="3"/>
        <v>383</v>
      </c>
      <c r="I84" s="85">
        <v>383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96</v>
      </c>
      <c r="D85" s="85">
        <v>96</v>
      </c>
      <c r="E85" s="85"/>
      <c r="F85" s="85"/>
      <c r="G85" s="157"/>
      <c r="H85" s="83">
        <f t="shared" si="3"/>
        <v>132</v>
      </c>
      <c r="I85" s="85">
        <v>132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3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3850</v>
      </c>
      <c r="D87" s="160">
        <f>SUM(D88:D92)</f>
        <v>3850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8350</v>
      </c>
      <c r="I87" s="160">
        <f>SUM(I88:I92)</f>
        <v>8350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403</v>
      </c>
      <c r="D89" s="85">
        <v>403</v>
      </c>
      <c r="E89" s="85"/>
      <c r="F89" s="85"/>
      <c r="G89" s="157"/>
      <c r="H89" s="83">
        <f t="shared" si="3"/>
        <v>2135</v>
      </c>
      <c r="I89" s="85">
        <v>2135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3368</v>
      </c>
      <c r="D90" s="85">
        <v>3368</v>
      </c>
      <c r="E90" s="85"/>
      <c r="F90" s="85"/>
      <c r="G90" s="157"/>
      <c r="H90" s="83">
        <f t="shared" si="3"/>
        <v>6019</v>
      </c>
      <c r="I90" s="85">
        <v>6019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79</v>
      </c>
      <c r="D91" s="85">
        <v>79</v>
      </c>
      <c r="E91" s="85"/>
      <c r="F91" s="85"/>
      <c r="G91" s="157"/>
      <c r="H91" s="83">
        <f t="shared" si="3"/>
        <v>196</v>
      </c>
      <c r="I91" s="85">
        <v>196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761</v>
      </c>
      <c r="D93" s="160">
        <f>SUM(D94:D100)</f>
        <v>761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809</v>
      </c>
      <c r="I93" s="160">
        <f>SUM(I94:I100)</f>
        <v>809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497</v>
      </c>
      <c r="D95" s="85">
        <v>497</v>
      </c>
      <c r="E95" s="85"/>
      <c r="F95" s="85"/>
      <c r="G95" s="157"/>
      <c r="H95" s="83">
        <f t="shared" si="3"/>
        <v>497</v>
      </c>
      <c r="I95" s="85">
        <v>497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136</v>
      </c>
      <c r="D97" s="85">
        <v>136</v>
      </c>
      <c r="E97" s="85"/>
      <c r="F97" s="85"/>
      <c r="G97" s="157"/>
      <c r="H97" s="83">
        <f t="shared" si="3"/>
        <v>153</v>
      </c>
      <c r="I97" s="85">
        <v>153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128</v>
      </c>
      <c r="D100" s="85">
        <v>128</v>
      </c>
      <c r="E100" s="85"/>
      <c r="F100" s="85"/>
      <c r="G100" s="157"/>
      <c r="H100" s="83">
        <f t="shared" si="3"/>
        <v>159</v>
      </c>
      <c r="I100" s="85">
        <v>159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1520</v>
      </c>
      <c r="D101" s="160">
        <f>SUM(D102:D109)</f>
        <v>1520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1051</v>
      </c>
      <c r="I101" s="160">
        <f>SUM(I102:I109)</f>
        <v>1051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240</v>
      </c>
      <c r="D104" s="85">
        <v>240</v>
      </c>
      <c r="E104" s="85"/>
      <c r="F104" s="85"/>
      <c r="G104" s="157"/>
      <c r="H104" s="83">
        <f t="shared" si="3"/>
        <v>170</v>
      </c>
      <c r="I104" s="85">
        <v>170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1280</v>
      </c>
      <c r="D105" s="85">
        <v>1280</v>
      </c>
      <c r="E105" s="85"/>
      <c r="F105" s="85"/>
      <c r="G105" s="157"/>
      <c r="H105" s="83">
        <f t="shared" si="3"/>
        <v>881</v>
      </c>
      <c r="I105" s="85">
        <v>881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26</v>
      </c>
      <c r="D110" s="160">
        <f>SUM(D111:D113)</f>
        <v>26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26</v>
      </c>
      <c r="I110" s="160">
        <f>SUM(I111:I113)</f>
        <v>26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26</v>
      </c>
      <c r="D113" s="85">
        <v>26</v>
      </c>
      <c r="E113" s="85"/>
      <c r="F113" s="85"/>
      <c r="G113" s="157"/>
      <c r="H113" s="83">
        <f>SUM(I113:L113)</f>
        <v>26</v>
      </c>
      <c r="I113" s="85">
        <v>26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20</v>
      </c>
      <c r="D120" s="160">
        <f>SUM(D121:D125)</f>
        <v>20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20</v>
      </c>
      <c r="I120" s="160">
        <f>SUM(I121:I125)</f>
        <v>20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20</v>
      </c>
      <c r="D125" s="85">
        <v>20</v>
      </c>
      <c r="E125" s="85"/>
      <c r="F125" s="85"/>
      <c r="G125" s="157"/>
      <c r="H125" s="83">
        <f t="shared" si="5"/>
        <v>20</v>
      </c>
      <c r="I125" s="85">
        <v>20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59722</v>
      </c>
      <c r="D128" s="74">
        <f>SUM(D129,D133,D137,D138,D141,D148,D156,D157,D160)</f>
        <v>51511</v>
      </c>
      <c r="E128" s="74">
        <f>SUM(E129,E133,E137,E138,E141,E148,E156,E157,E160)</f>
        <v>0</v>
      </c>
      <c r="F128" s="74">
        <f>SUM(F129,F133,F137,F138,F141,F148,F156,F157,F160)</f>
        <v>8211</v>
      </c>
      <c r="G128" s="166">
        <f>SUM(G129,G133,G137,G138,G141,G148,G156,G157,G160)</f>
        <v>0</v>
      </c>
      <c r="H128" s="68">
        <f t="shared" si="5"/>
        <v>52509</v>
      </c>
      <c r="I128" s="74">
        <f>SUM(I129,I133,I137,I138,I141,I148,I156,I157,I160)</f>
        <v>44298</v>
      </c>
      <c r="J128" s="74">
        <f>SUM(J129,J133,J137,J138,J141,J148,J156,J157,J160)</f>
        <v>0</v>
      </c>
      <c r="K128" s="74">
        <f>SUM(K129,K133,K137,K138,K141,K148,K156,K157,K160)</f>
        <v>8211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28245</v>
      </c>
      <c r="D129" s="169">
        <f>SUM(D130:D132)</f>
        <v>28245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25241</v>
      </c>
      <c r="I129" s="169">
        <f>SUM(I130:I132)</f>
        <v>25241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461</v>
      </c>
      <c r="D130" s="85">
        <v>461</v>
      </c>
      <c r="E130" s="85"/>
      <c r="F130" s="85"/>
      <c r="G130" s="157"/>
      <c r="H130" s="83">
        <f t="shared" si="5"/>
        <v>461</v>
      </c>
      <c r="I130" s="85">
        <v>461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27365</v>
      </c>
      <c r="D131" s="85">
        <v>27365</v>
      </c>
      <c r="E131" s="85"/>
      <c r="F131" s="85"/>
      <c r="G131" s="157"/>
      <c r="H131" s="83">
        <f t="shared" si="5"/>
        <v>24361</v>
      </c>
      <c r="I131" s="85">
        <v>24361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419</v>
      </c>
      <c r="D132" s="85">
        <v>419</v>
      </c>
      <c r="E132" s="85"/>
      <c r="F132" s="85"/>
      <c r="G132" s="157"/>
      <c r="H132" s="83">
        <f t="shared" si="5"/>
        <v>419</v>
      </c>
      <c r="I132" s="85">
        <v>419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5408</v>
      </c>
      <c r="D133" s="160">
        <f>SUM(D134:D136)</f>
        <v>5408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5408</v>
      </c>
      <c r="I133" s="160">
        <f>SUM(I134:I136)</f>
        <v>5408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5408</v>
      </c>
      <c r="D134" s="85">
        <v>5408</v>
      </c>
      <c r="E134" s="85"/>
      <c r="F134" s="85"/>
      <c r="G134" s="157"/>
      <c r="H134" s="83">
        <f t="shared" si="5"/>
        <v>5408</v>
      </c>
      <c r="I134" s="85">
        <v>5408</v>
      </c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220</v>
      </c>
      <c r="D138" s="160">
        <f>SUM(D139:D140)</f>
        <v>220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200</v>
      </c>
      <c r="I138" s="160">
        <f>SUM(I139:I140)</f>
        <v>200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220</v>
      </c>
      <c r="D139" s="85">
        <v>220</v>
      </c>
      <c r="E139" s="85"/>
      <c r="F139" s="85"/>
      <c r="G139" s="157"/>
      <c r="H139" s="83">
        <f t="shared" si="5"/>
        <v>200</v>
      </c>
      <c r="I139" s="85">
        <v>200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1845</v>
      </c>
      <c r="D141" s="152">
        <f>SUM(D142:D147)</f>
        <v>1845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1160</v>
      </c>
      <c r="I141" s="152">
        <f>SUM(I142:I147)</f>
        <v>1160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100</v>
      </c>
      <c r="D142" s="79">
        <v>100</v>
      </c>
      <c r="E142" s="79"/>
      <c r="F142" s="79"/>
      <c r="G142" s="155"/>
      <c r="H142" s="77">
        <f t="shared" si="5"/>
        <v>100</v>
      </c>
      <c r="I142" s="79">
        <v>100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1600</v>
      </c>
      <c r="D143" s="85">
        <v>1600</v>
      </c>
      <c r="E143" s="85"/>
      <c r="F143" s="85"/>
      <c r="G143" s="157"/>
      <c r="H143" s="83">
        <f t="shared" si="5"/>
        <v>960</v>
      </c>
      <c r="I143" s="85">
        <v>960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145</v>
      </c>
      <c r="D146" s="85">
        <v>145</v>
      </c>
      <c r="E146" s="85"/>
      <c r="F146" s="85"/>
      <c r="G146" s="157"/>
      <c r="H146" s="83">
        <f t="shared" si="5"/>
        <v>100</v>
      </c>
      <c r="I146" s="85">
        <v>100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17503</v>
      </c>
      <c r="D148" s="160">
        <f>SUM(D149:D155)</f>
        <v>9292</v>
      </c>
      <c r="E148" s="160">
        <f>SUM(E149:E155)</f>
        <v>0</v>
      </c>
      <c r="F148" s="160">
        <f>SUM(F149:F155)</f>
        <v>8211</v>
      </c>
      <c r="G148" s="161">
        <f>SUM(G149:G155)</f>
        <v>0</v>
      </c>
      <c r="H148" s="83">
        <f t="shared" si="5"/>
        <v>16613</v>
      </c>
      <c r="I148" s="160">
        <f>SUM(I149:I155)</f>
        <v>8402</v>
      </c>
      <c r="J148" s="160">
        <f>SUM(J149:J155)</f>
        <v>0</v>
      </c>
      <c r="K148" s="160">
        <f>SUM(K149:K155)</f>
        <v>8211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6546</v>
      </c>
      <c r="D149" s="85">
        <v>6546</v>
      </c>
      <c r="E149" s="85"/>
      <c r="F149" s="85"/>
      <c r="G149" s="157"/>
      <c r="H149" s="83">
        <f t="shared" si="5"/>
        <v>5856</v>
      </c>
      <c r="I149" s="85">
        <v>5856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2746</v>
      </c>
      <c r="D150" s="85">
        <f>200+2546</f>
        <v>2746</v>
      </c>
      <c r="E150" s="85"/>
      <c r="F150" s="85"/>
      <c r="G150" s="157"/>
      <c r="H150" s="83">
        <f t="shared" si="5"/>
        <v>2546</v>
      </c>
      <c r="I150" s="85">
        <v>2546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8211</v>
      </c>
      <c r="D151" s="85"/>
      <c r="E151" s="85"/>
      <c r="F151" s="85">
        <v>8211</v>
      </c>
      <c r="G151" s="157"/>
      <c r="H151" s="83">
        <f t="shared" si="5"/>
        <v>8211</v>
      </c>
      <c r="I151" s="85"/>
      <c r="J151" s="85"/>
      <c r="K151" s="85">
        <v>8211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6286</v>
      </c>
      <c r="D156" s="163">
        <v>6286</v>
      </c>
      <c r="E156" s="163"/>
      <c r="F156" s="163"/>
      <c r="G156" s="164"/>
      <c r="H156" s="151">
        <f t="shared" si="5"/>
        <v>3672</v>
      </c>
      <c r="I156" s="163">
        <v>3672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215</v>
      </c>
      <c r="D160" s="163">
        <v>215</v>
      </c>
      <c r="E160" s="163"/>
      <c r="F160" s="163"/>
      <c r="G160" s="164"/>
      <c r="H160" s="151">
        <f t="shared" si="5"/>
        <v>215</v>
      </c>
      <c r="I160" s="163">
        <v>215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17</v>
      </c>
      <c r="D162" s="74">
        <f>SUM(D163,D168)</f>
        <v>17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17</v>
      </c>
      <c r="I162" s="74">
        <f>SUM(I163,I168)</f>
        <v>17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17</v>
      </c>
      <c r="D163" s="169">
        <f>SUM(D164:D167)</f>
        <v>17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17</v>
      </c>
      <c r="I163" s="169">
        <f>SUM(I164:I167)</f>
        <v>17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17</v>
      </c>
      <c r="D165" s="85">
        <v>17</v>
      </c>
      <c r="E165" s="85"/>
      <c r="F165" s="85"/>
      <c r="G165" s="157"/>
      <c r="H165" s="83">
        <f t="shared" si="5"/>
        <v>17</v>
      </c>
      <c r="I165" s="85">
        <v>17</v>
      </c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19597</v>
      </c>
      <c r="D191" s="139">
        <f>SUM(D192,D231,D266,D279,D283)</f>
        <v>19597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16655</v>
      </c>
      <c r="I191" s="139">
        <f>SUM(I192,I231,I266,I279,I283)</f>
        <v>16655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19597</v>
      </c>
      <c r="D192" s="144">
        <f>D193+D201+D227</f>
        <v>19597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16655</v>
      </c>
      <c r="I192" s="144">
        <f>I193+I201+I227</f>
        <v>16655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450</v>
      </c>
      <c r="D193" s="74">
        <f>D194+D195+D198+D199+D200</f>
        <v>450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450</v>
      </c>
      <c r="I193" s="74">
        <f>I194+I195+I198+I199+I200</f>
        <v>450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450</v>
      </c>
      <c r="D195" s="160">
        <f>D196+D197</f>
        <v>450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450</v>
      </c>
      <c r="I195" s="160">
        <f>I196+I197</f>
        <v>450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450</v>
      </c>
      <c r="D196" s="85">
        <v>450</v>
      </c>
      <c r="E196" s="85"/>
      <c r="F196" s="85"/>
      <c r="G196" s="157"/>
      <c r="H196" s="83">
        <f t="shared" si="20"/>
        <v>450</v>
      </c>
      <c r="I196" s="85">
        <v>450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19147</v>
      </c>
      <c r="D201" s="74">
        <f>D202+D212+D213+D222+D223+D224+D226</f>
        <v>19147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16205</v>
      </c>
      <c r="I201" s="74">
        <f>I202+I212+I213+I222+I223+I224+I226</f>
        <v>16205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19147</v>
      </c>
      <c r="D213" s="160">
        <f>SUM(D214:D221)</f>
        <v>19147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15656</v>
      </c>
      <c r="I213" s="160">
        <f>SUM(I214:I221)</f>
        <v>15656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7399</v>
      </c>
      <c r="D215" s="85">
        <v>7399</v>
      </c>
      <c r="E215" s="85"/>
      <c r="F215" s="85"/>
      <c r="G215" s="157"/>
      <c r="H215" s="83">
        <f t="shared" si="20"/>
        <v>7399</v>
      </c>
      <c r="I215" s="85">
        <v>7399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552</v>
      </c>
      <c r="D216" s="85">
        <v>552</v>
      </c>
      <c r="E216" s="85"/>
      <c r="F216" s="85"/>
      <c r="G216" s="157"/>
      <c r="H216" s="83">
        <f t="shared" si="20"/>
        <v>552</v>
      </c>
      <c r="I216" s="85">
        <v>552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4772</v>
      </c>
      <c r="D220" s="85">
        <v>4772</v>
      </c>
      <c r="E220" s="85"/>
      <c r="F220" s="85"/>
      <c r="G220" s="157"/>
      <c r="H220" s="83">
        <f t="shared" si="20"/>
        <v>3422</v>
      </c>
      <c r="I220" s="85">
        <v>3422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6424</v>
      </c>
      <c r="D221" s="85">
        <v>6424</v>
      </c>
      <c r="E221" s="85"/>
      <c r="F221" s="85"/>
      <c r="G221" s="157"/>
      <c r="H221" s="83">
        <f t="shared" si="20"/>
        <v>4283</v>
      </c>
      <c r="I221" s="85">
        <v>4283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549</v>
      </c>
      <c r="I223" s="85">
        <v>549</v>
      </c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1225</v>
      </c>
      <c r="D295" s="160">
        <f>SUM(D296:D297)</f>
        <v>0</v>
      </c>
      <c r="E295" s="160">
        <f>SUM(E296:E297)</f>
        <v>0</v>
      </c>
      <c r="F295" s="160">
        <f>SUM(F296:F297)</f>
        <v>1225</v>
      </c>
      <c r="G295" s="161">
        <f>SUM(G296:G297)</f>
        <v>0</v>
      </c>
      <c r="H295" s="83">
        <f t="shared" si="44"/>
        <v>1225</v>
      </c>
      <c r="I295" s="160">
        <f>SUM(I296:I297)</f>
        <v>0</v>
      </c>
      <c r="J295" s="160">
        <f>SUM(J296:J297)</f>
        <v>0</v>
      </c>
      <c r="K295" s="160">
        <f>SUM(K296:K297)</f>
        <v>1225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1225</v>
      </c>
      <c r="D297" s="79"/>
      <c r="E297" s="79"/>
      <c r="F297" s="79">
        <v>1225</v>
      </c>
      <c r="G297" s="155"/>
      <c r="H297" s="77">
        <f t="shared" si="44"/>
        <v>1225</v>
      </c>
      <c r="I297" s="79"/>
      <c r="J297" s="79"/>
      <c r="K297" s="79">
        <v>1225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188618</v>
      </c>
      <c r="D298" s="260">
        <f>SUM(D295,D283,D279,D266,D231,D192,D184,D170,D73,D52)</f>
        <v>170902</v>
      </c>
      <c r="E298" s="260">
        <f t="shared" ref="E298:G298" si="61">SUM(E295,E283,E279,E266,E231,E192,E184,E170,E73,E52)</f>
        <v>8280</v>
      </c>
      <c r="F298" s="260">
        <f t="shared" si="61"/>
        <v>9436</v>
      </c>
      <c r="G298" s="261">
        <f t="shared" si="61"/>
        <v>0</v>
      </c>
      <c r="H298" s="262">
        <f>SUM(H295,H283,H279,H266,H231,H192,H184,H170,H73,H52)</f>
        <v>182318</v>
      </c>
      <c r="I298" s="260">
        <f>SUM(I295,I283,I279,I266,I231,I192,I184,I170,I73,I52)</f>
        <v>164602</v>
      </c>
      <c r="J298" s="260">
        <f t="shared" ref="J298:L298" si="62">SUM(J295,J283,J279,J266,J231,J192,J184,J170,J73,J52)</f>
        <v>8280</v>
      </c>
      <c r="K298" s="260">
        <f t="shared" si="62"/>
        <v>9436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09.20.1.&amp;"Arial,Regular"&amp;10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461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462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463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464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465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5460</v>
      </c>
      <c r="D21" s="40">
        <f>SUM(D22,D25,D26,D42)</f>
        <v>5460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5670</v>
      </c>
      <c r="I21" s="40">
        <f>SUM(I22,I25,I26,I42)</f>
        <v>5670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5460</v>
      </c>
      <c r="D25" s="63">
        <v>5460</v>
      </c>
      <c r="E25" s="63"/>
      <c r="F25" s="64" t="s">
        <v>31</v>
      </c>
      <c r="G25" s="65" t="s">
        <v>31</v>
      </c>
      <c r="H25" s="62">
        <f t="shared" si="1"/>
        <v>5670</v>
      </c>
      <c r="I25" s="63">
        <f>I49</f>
        <v>5670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5460</v>
      </c>
      <c r="D49" s="128">
        <f>SUM(D50,D295)</f>
        <v>5460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5670</v>
      </c>
      <c r="I49" s="128">
        <f>SUM(I50,I295)</f>
        <v>5670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5460</v>
      </c>
      <c r="D50" s="134">
        <f>SUM(D51,D191)</f>
        <v>5460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5670</v>
      </c>
      <c r="I50" s="134">
        <f>SUM(I51,I191)</f>
        <v>5670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5460</v>
      </c>
      <c r="D51" s="139">
        <f>SUM(D52,D73,D170,D184)</f>
        <v>5460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5670</v>
      </c>
      <c r="I51" s="139">
        <f>SUM(I52,I73,I170,I184)</f>
        <v>5670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5460</v>
      </c>
      <c r="D73" s="144">
        <f>SUM(D74,D81,D128,D161,D162,D169)</f>
        <v>5460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5670</v>
      </c>
      <c r="I73" s="144">
        <f>SUM(I74,I81,I128,I161,I162,I169)</f>
        <v>5670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5460</v>
      </c>
      <c r="D128" s="74">
        <f>SUM(D129,D133,D137,D138,D141,D148,D156,D157,D160)</f>
        <v>5460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5670</v>
      </c>
      <c r="I128" s="74">
        <f>SUM(I129,I133,I137,I138,I141,I148,I156,I157,I160)</f>
        <v>5670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5460</v>
      </c>
      <c r="D148" s="160">
        <f>SUM(D149:D155)</f>
        <v>5460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5670</v>
      </c>
      <c r="I148" s="160">
        <f>SUM(I149:I155)</f>
        <v>5670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5460</v>
      </c>
      <c r="D151" s="85">
        <v>5460</v>
      </c>
      <c r="E151" s="85"/>
      <c r="F151" s="85"/>
      <c r="G151" s="157"/>
      <c r="H151" s="83">
        <f t="shared" si="5"/>
        <v>5670</v>
      </c>
      <c r="I151" s="85">
        <v>5670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5460</v>
      </c>
      <c r="D298" s="260">
        <f>SUM(D295,D283,D279,D266,D231,D192,D184,D170,D73,D52)</f>
        <v>5460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5670</v>
      </c>
      <c r="I298" s="260">
        <f>SUM(I295,I283,I279,I266,I231,I192,I184,I170,I73,I52)</f>
        <v>5670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Nr.09.20.2.</oddHeader>
    <oddFooter xml:space="preserve">&amp;L&amp;"Times New Roman,Regular"&amp;8&amp;D; &amp;T&amp;R&amp;"Times New Roman,Regular"&amp;8&amp;P (&amp;N)
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470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ht="15" customHeight="1" x14ac:dyDescent="0.25">
      <c r="A6" s="9" t="s">
        <v>2</v>
      </c>
      <c r="B6" s="10"/>
      <c r="C6" s="602" t="s">
        <v>469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ht="15" customHeight="1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ht="15" customHeight="1" x14ac:dyDescent="0.25">
      <c r="A10" s="9"/>
      <c r="B10" s="10" t="s">
        <v>9</v>
      </c>
      <c r="C10" s="602" t="s">
        <v>468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ht="15" customHeight="1" x14ac:dyDescent="0.25">
      <c r="A11" s="9"/>
      <c r="B11" s="10" t="s">
        <v>11</v>
      </c>
      <c r="C11" s="602" t="s">
        <v>467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14"/>
      <c r="D12" s="15"/>
      <c r="E12" s="15"/>
      <c r="F12" s="15"/>
      <c r="G12" s="15"/>
      <c r="H12" s="15"/>
      <c r="I12" s="15"/>
      <c r="J12" s="15"/>
      <c r="K12" s="15"/>
      <c r="L12" s="16"/>
    </row>
    <row r="13" spans="1:12" ht="15" customHeight="1" x14ac:dyDescent="0.25">
      <c r="A13" s="9"/>
      <c r="B13" s="10" t="s">
        <v>13</v>
      </c>
      <c r="C13" s="602" t="s">
        <v>466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6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193519</v>
      </c>
      <c r="D21" s="40">
        <f>SUM(D22,D25,D26,D42)</f>
        <v>19904</v>
      </c>
      <c r="E21" s="40">
        <f>SUM(E22,E25)</f>
        <v>171700</v>
      </c>
      <c r="F21" s="40">
        <f>SUM(F22,F27)</f>
        <v>1915</v>
      </c>
      <c r="G21" s="41">
        <f>SUM(G22,G44)</f>
        <v>0</v>
      </c>
      <c r="H21" s="39">
        <f t="shared" ref="H21:H46" si="1">SUM(I21:L21)</f>
        <v>184371</v>
      </c>
      <c r="I21" s="40">
        <f>SUM(I22,I25,I26,I42)</f>
        <v>19904</v>
      </c>
      <c r="J21" s="40">
        <f>SUM(J22,J25)</f>
        <v>162552</v>
      </c>
      <c r="K21" s="40">
        <f>SUM(K22,K27)</f>
        <v>1915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10</v>
      </c>
      <c r="D22" s="46">
        <f>SUM(D23:D24)</f>
        <v>0</v>
      </c>
      <c r="E22" s="46">
        <f>SUM(E23:E24)</f>
        <v>0</v>
      </c>
      <c r="F22" s="46">
        <f>SUM(F23:F24)</f>
        <v>10</v>
      </c>
      <c r="G22" s="47">
        <f>SUM(G23:G24)</f>
        <v>0</v>
      </c>
      <c r="H22" s="45">
        <f t="shared" si="1"/>
        <v>10</v>
      </c>
      <c r="I22" s="46">
        <f>SUM(I23:I24)</f>
        <v>0</v>
      </c>
      <c r="J22" s="46">
        <f>SUM(J23:J24)</f>
        <v>0</v>
      </c>
      <c r="K22" s="46">
        <f>SUM(K23:K24)</f>
        <v>10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10</v>
      </c>
      <c r="D24" s="58"/>
      <c r="E24" s="58"/>
      <c r="F24" s="58">
        <v>10</v>
      </c>
      <c r="G24" s="59"/>
      <c r="H24" s="57">
        <f t="shared" si="1"/>
        <v>10</v>
      </c>
      <c r="I24" s="58"/>
      <c r="J24" s="58"/>
      <c r="K24" s="58">
        <v>10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191604</v>
      </c>
      <c r="D25" s="63">
        <f>D50</f>
        <v>19904</v>
      </c>
      <c r="E25" s="63">
        <v>171700</v>
      </c>
      <c r="F25" s="64" t="s">
        <v>31</v>
      </c>
      <c r="G25" s="65" t="s">
        <v>31</v>
      </c>
      <c r="H25" s="62">
        <f t="shared" si="1"/>
        <v>182456</v>
      </c>
      <c r="I25" s="63">
        <f>I50</f>
        <v>19904</v>
      </c>
      <c r="J25" s="63">
        <f>J50</f>
        <v>162552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1905</v>
      </c>
      <c r="D27" s="70" t="s">
        <v>31</v>
      </c>
      <c r="E27" s="70" t="s">
        <v>31</v>
      </c>
      <c r="F27" s="74">
        <f>SUM(F28,F32,F34,F37)</f>
        <v>1905</v>
      </c>
      <c r="G27" s="71" t="s">
        <v>31</v>
      </c>
      <c r="H27" s="68">
        <f t="shared" si="1"/>
        <v>1905</v>
      </c>
      <c r="I27" s="70" t="s">
        <v>31</v>
      </c>
      <c r="J27" s="70" t="s">
        <v>31</v>
      </c>
      <c r="K27" s="74">
        <f>SUM(K28,K32,K34,K37)</f>
        <v>1905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1905</v>
      </c>
      <c r="D37" s="70" t="s">
        <v>31</v>
      </c>
      <c r="E37" s="70" t="s">
        <v>31</v>
      </c>
      <c r="F37" s="74">
        <f>SUM(F38:F41)</f>
        <v>1905</v>
      </c>
      <c r="G37" s="71" t="s">
        <v>31</v>
      </c>
      <c r="H37" s="68">
        <f t="shared" si="1"/>
        <v>1905</v>
      </c>
      <c r="I37" s="70" t="s">
        <v>31</v>
      </c>
      <c r="J37" s="70" t="s">
        <v>31</v>
      </c>
      <c r="K37" s="74">
        <f>SUM(K38:K41)</f>
        <v>1905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1905</v>
      </c>
      <c r="D41" s="84" t="s">
        <v>31</v>
      </c>
      <c r="E41" s="84" t="s">
        <v>31</v>
      </c>
      <c r="F41" s="85">
        <v>1905</v>
      </c>
      <c r="G41" s="86" t="s">
        <v>31</v>
      </c>
      <c r="H41" s="83">
        <f t="shared" si="1"/>
        <v>1905</v>
      </c>
      <c r="I41" s="84" t="s">
        <v>31</v>
      </c>
      <c r="J41" s="84" t="s">
        <v>31</v>
      </c>
      <c r="K41" s="85">
        <v>1905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80" si="2">SUM(D49:G49)</f>
        <v>193519</v>
      </c>
      <c r="D49" s="128">
        <f>SUM(D50,D295)</f>
        <v>19904</v>
      </c>
      <c r="E49" s="128">
        <f>SUM(E50,E295)</f>
        <v>171700</v>
      </c>
      <c r="F49" s="128">
        <f>SUM(F50,F295)</f>
        <v>1915</v>
      </c>
      <c r="G49" s="129">
        <f>SUM(G50,G295)</f>
        <v>0</v>
      </c>
      <c r="H49" s="127">
        <f t="shared" ref="H49:H80" si="3">SUM(I49:L49)</f>
        <v>184371</v>
      </c>
      <c r="I49" s="128">
        <f>SUM(I50,I295)</f>
        <v>19904</v>
      </c>
      <c r="J49" s="128">
        <f>SUM(J50,J295)</f>
        <v>162552</v>
      </c>
      <c r="K49" s="128">
        <f>SUM(K50,K295)</f>
        <v>1915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193509</v>
      </c>
      <c r="D50" s="134">
        <f>SUM(D51,D191)</f>
        <v>19904</v>
      </c>
      <c r="E50" s="134">
        <f>SUM(E51,E191)</f>
        <v>171700</v>
      </c>
      <c r="F50" s="134">
        <f>SUM(F51,F191)</f>
        <v>1905</v>
      </c>
      <c r="G50" s="135">
        <f>SUM(G51,G191)</f>
        <v>0</v>
      </c>
      <c r="H50" s="133">
        <f t="shared" si="3"/>
        <v>184361</v>
      </c>
      <c r="I50" s="134">
        <f>SUM(I51,I191)</f>
        <v>19904</v>
      </c>
      <c r="J50" s="134">
        <f>SUM(J51,J191)</f>
        <v>162552</v>
      </c>
      <c r="K50" s="134">
        <f>SUM(K51,K191)</f>
        <v>1905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175262</v>
      </c>
      <c r="D51" s="139">
        <f>SUM(D52,D73,D170,D184)</f>
        <v>19904</v>
      </c>
      <c r="E51" s="139">
        <f>SUM(E52,E73,E170,E184)</f>
        <v>153453</v>
      </c>
      <c r="F51" s="139">
        <f>SUM(F52,F73,F170,F184)</f>
        <v>1905</v>
      </c>
      <c r="G51" s="140">
        <f>SUM(G52,G73,G170,G184)</f>
        <v>0</v>
      </c>
      <c r="H51" s="138">
        <f t="shared" si="3"/>
        <v>179652</v>
      </c>
      <c r="I51" s="139">
        <f>SUM(I52,I73,I170,I184)</f>
        <v>19904</v>
      </c>
      <c r="J51" s="139">
        <f>SUM(J52,J73,J170,J184)</f>
        <v>157843</v>
      </c>
      <c r="K51" s="139">
        <f>SUM(K52,K73,K170,K184)</f>
        <v>1905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135049</v>
      </c>
      <c r="D52" s="144">
        <f>SUM(D53,D66)</f>
        <v>19904</v>
      </c>
      <c r="E52" s="144">
        <f>SUM(E53,E66)</f>
        <v>115145</v>
      </c>
      <c r="F52" s="144">
        <f>SUM(F53,F66)</f>
        <v>0</v>
      </c>
      <c r="G52" s="145">
        <f>SUM(G53,G66)</f>
        <v>0</v>
      </c>
      <c r="H52" s="143">
        <f t="shared" si="3"/>
        <v>141721</v>
      </c>
      <c r="I52" s="144">
        <f>SUM(I53,I66)</f>
        <v>19904</v>
      </c>
      <c r="J52" s="144">
        <f>SUM(J53,J66)</f>
        <v>121817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104225</v>
      </c>
      <c r="D53" s="74">
        <f>SUM(D54,D57,D65)</f>
        <v>11934</v>
      </c>
      <c r="E53" s="74">
        <f>SUM(E54,E57,E65)</f>
        <v>92291</v>
      </c>
      <c r="F53" s="74">
        <f>SUM(F54,F57,F65)</f>
        <v>0</v>
      </c>
      <c r="G53" s="148">
        <f>SUM(G54,G57,G65)</f>
        <v>0</v>
      </c>
      <c r="H53" s="68">
        <f t="shared" si="3"/>
        <v>109601</v>
      </c>
      <c r="I53" s="74">
        <f>SUM(I54,I57,I65)</f>
        <v>11934</v>
      </c>
      <c r="J53" s="74">
        <f>SUM(J54,J57,J65)</f>
        <v>97667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90707</v>
      </c>
      <c r="D54" s="152">
        <f>SUM(D55:D56)</f>
        <v>9945</v>
      </c>
      <c r="E54" s="152">
        <f>SUM(E55:E56)</f>
        <v>80762</v>
      </c>
      <c r="F54" s="152">
        <f>SUM(F55:F56)</f>
        <v>0</v>
      </c>
      <c r="G54" s="153">
        <f>SUM(G55:G56)</f>
        <v>0</v>
      </c>
      <c r="H54" s="151">
        <f t="shared" si="3"/>
        <v>94463</v>
      </c>
      <c r="I54" s="152">
        <f>SUM(I55:I56)</f>
        <v>9945</v>
      </c>
      <c r="J54" s="152">
        <f>SUM(J55:J56)</f>
        <v>84518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90707</v>
      </c>
      <c r="D56" s="85">
        <v>9945</v>
      </c>
      <c r="E56" s="85">
        <v>80762</v>
      </c>
      <c r="F56" s="85"/>
      <c r="G56" s="157"/>
      <c r="H56" s="83">
        <f t="shared" si="3"/>
        <v>94463</v>
      </c>
      <c r="I56" s="85">
        <v>9945</v>
      </c>
      <c r="J56" s="85">
        <v>84518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13518</v>
      </c>
      <c r="D57" s="160">
        <f>SUM(D58:D64)</f>
        <v>1989</v>
      </c>
      <c r="E57" s="160">
        <f>SUM(E58:E64)</f>
        <v>11529</v>
      </c>
      <c r="F57" s="160">
        <f>SUM(F58:F64)</f>
        <v>0</v>
      </c>
      <c r="G57" s="161">
        <f>SUM(G58:G64)</f>
        <v>0</v>
      </c>
      <c r="H57" s="83">
        <f t="shared" si="3"/>
        <v>15138</v>
      </c>
      <c r="I57" s="160">
        <f>SUM(I58:I64)</f>
        <v>1989</v>
      </c>
      <c r="J57" s="160">
        <f>SUM(J58:J64)</f>
        <v>13149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720</v>
      </c>
      <c r="D58" s="85"/>
      <c r="E58" s="85">
        <v>720</v>
      </c>
      <c r="F58" s="85"/>
      <c r="G58" s="157"/>
      <c r="H58" s="83">
        <f t="shared" si="3"/>
        <v>2365</v>
      </c>
      <c r="I58" s="85">
        <v>0</v>
      </c>
      <c r="J58" s="85">
        <v>2365</v>
      </c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590</v>
      </c>
      <c r="D59" s="85"/>
      <c r="E59" s="85">
        <v>590</v>
      </c>
      <c r="F59" s="85"/>
      <c r="G59" s="157"/>
      <c r="H59" s="83">
        <f t="shared" si="3"/>
        <v>622</v>
      </c>
      <c r="I59" s="85">
        <v>0</v>
      </c>
      <c r="J59" s="85">
        <v>622</v>
      </c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11903</v>
      </c>
      <c r="D60" s="85">
        <v>1989</v>
      </c>
      <c r="E60" s="85">
        <v>9914</v>
      </c>
      <c r="F60" s="85"/>
      <c r="G60" s="157"/>
      <c r="H60" s="83">
        <f t="shared" si="3"/>
        <v>11903</v>
      </c>
      <c r="I60" s="85">
        <v>1989</v>
      </c>
      <c r="J60" s="85">
        <v>9914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>
        <v>0</v>
      </c>
      <c r="J61" s="85">
        <v>0</v>
      </c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305</v>
      </c>
      <c r="D62" s="85"/>
      <c r="E62" s="85">
        <v>305</v>
      </c>
      <c r="F62" s="85"/>
      <c r="G62" s="157"/>
      <c r="H62" s="83">
        <f t="shared" si="3"/>
        <v>248</v>
      </c>
      <c r="I62" s="85">
        <v>0</v>
      </c>
      <c r="J62" s="85">
        <v>248</v>
      </c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>
        <v>0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30824</v>
      </c>
      <c r="D66" s="74">
        <f>SUM(D67:D68)</f>
        <v>7970</v>
      </c>
      <c r="E66" s="74">
        <f>SUM(E67:E68)</f>
        <v>22854</v>
      </c>
      <c r="F66" s="74">
        <f>SUM(F67:F68)</f>
        <v>0</v>
      </c>
      <c r="G66" s="166">
        <f>SUM(G67:G68)</f>
        <v>0</v>
      </c>
      <c r="H66" s="68">
        <f t="shared" si="3"/>
        <v>32120</v>
      </c>
      <c r="I66" s="74">
        <f>SUM(I67:I68)</f>
        <v>7970</v>
      </c>
      <c r="J66" s="74">
        <f>SUM(J67:J68)</f>
        <v>24150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25694</v>
      </c>
      <c r="D67" s="79">
        <v>3340</v>
      </c>
      <c r="E67" s="79">
        <v>22354</v>
      </c>
      <c r="F67" s="79"/>
      <c r="G67" s="155"/>
      <c r="H67" s="77">
        <f t="shared" si="3"/>
        <v>26990</v>
      </c>
      <c r="I67" s="79">
        <v>3340</v>
      </c>
      <c r="J67" s="79">
        <f>23649+1</f>
        <v>23650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5130</v>
      </c>
      <c r="D68" s="160">
        <f>SUM(D69:D72)</f>
        <v>4630</v>
      </c>
      <c r="E68" s="160">
        <f>SUM(E69:E72)</f>
        <v>500</v>
      </c>
      <c r="F68" s="160">
        <f>SUM(F69:F72)</f>
        <v>0</v>
      </c>
      <c r="G68" s="161">
        <f>SUM(G69:G72)</f>
        <v>0</v>
      </c>
      <c r="H68" s="83">
        <f t="shared" si="3"/>
        <v>5130</v>
      </c>
      <c r="I68" s="160">
        <f>SUM(I69:I72)</f>
        <v>4630</v>
      </c>
      <c r="J68" s="160">
        <f>SUM(J69:J72)</f>
        <v>500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2430</v>
      </c>
      <c r="D69" s="85">
        <v>1930</v>
      </c>
      <c r="E69" s="85">
        <v>500</v>
      </c>
      <c r="F69" s="85"/>
      <c r="G69" s="157"/>
      <c r="H69" s="83">
        <f t="shared" si="3"/>
        <v>2430</v>
      </c>
      <c r="I69" s="85">
        <v>1930</v>
      </c>
      <c r="J69" s="85">
        <v>500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2700</v>
      </c>
      <c r="D71" s="85">
        <v>2700</v>
      </c>
      <c r="E71" s="85"/>
      <c r="F71" s="85"/>
      <c r="G71" s="157"/>
      <c r="H71" s="83">
        <f t="shared" si="3"/>
        <v>2700</v>
      </c>
      <c r="I71" s="85">
        <v>2700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40213</v>
      </c>
      <c r="D73" s="144">
        <f>SUM(D74,D81,D128,D161,D162,D169)</f>
        <v>0</v>
      </c>
      <c r="E73" s="144">
        <f>SUM(E74,E81,E128,E161,E162,E169)</f>
        <v>38308</v>
      </c>
      <c r="F73" s="144">
        <f>SUM(F74,F81,F128,F161,F162,F169)</f>
        <v>1905</v>
      </c>
      <c r="G73" s="145">
        <f>SUM(G74,G81,G128,G161,G162,G169)</f>
        <v>0</v>
      </c>
      <c r="H73" s="143">
        <f t="shared" si="3"/>
        <v>37931</v>
      </c>
      <c r="I73" s="144">
        <f>SUM(I74,I81,I128,I161,I162,I169)</f>
        <v>0</v>
      </c>
      <c r="J73" s="144">
        <f>SUM(J74,J81,J128,J161,J162,J169)</f>
        <v>36026</v>
      </c>
      <c r="K73" s="144">
        <f>SUM(K74,K81,K128,K161,K162,K169)</f>
        <v>1905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0</v>
      </c>
      <c r="E74" s="74">
        <f>SUM(E75,E78)</f>
        <v>180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0</v>
      </c>
      <c r="J74" s="74">
        <f>SUM(J75,J78)</f>
        <v>180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0</v>
      </c>
      <c r="E75" s="169">
        <f>SUM(E76:E77)</f>
        <v>180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0</v>
      </c>
      <c r="J75" s="169">
        <f>SUM(J76:J77)</f>
        <v>180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/>
      <c r="E77" s="85">
        <v>180</v>
      </c>
      <c r="F77" s="85"/>
      <c r="G77" s="157"/>
      <c r="H77" s="83">
        <f t="shared" si="3"/>
        <v>180</v>
      </c>
      <c r="I77" s="85"/>
      <c r="J77" s="85">
        <v>180</v>
      </c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ref="C81:C112" si="4">SUM(D81:G81)</f>
        <v>15697</v>
      </c>
      <c r="D81" s="74">
        <f>SUM(D82,D87,D93,D101,D110,D114,D120,D126)</f>
        <v>0</v>
      </c>
      <c r="E81" s="74">
        <f>SUM(E82,E87,E93,E101,E110,E114,E120,E126)</f>
        <v>15697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12" si="5">SUM(I81:L81)</f>
        <v>15396</v>
      </c>
      <c r="I81" s="74">
        <f>SUM(I82,I87,I93,I101,I110,I114,I120,I126)</f>
        <v>0</v>
      </c>
      <c r="J81" s="74">
        <f>SUM(J82,J87,J93,J101,J110,J114,J120,J126)</f>
        <v>15396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4"/>
        <v>561</v>
      </c>
      <c r="D82" s="152">
        <f>SUM(D83:D86)</f>
        <v>0</v>
      </c>
      <c r="E82" s="152">
        <f>SUM(E83:E86)</f>
        <v>561</v>
      </c>
      <c r="F82" s="152">
        <f>SUM(F83:F86)</f>
        <v>0</v>
      </c>
      <c r="G82" s="152">
        <f>SUM(G83:G86)</f>
        <v>0</v>
      </c>
      <c r="H82" s="151">
        <f t="shared" si="5"/>
        <v>549</v>
      </c>
      <c r="I82" s="152">
        <f>SUM(I83:I86)</f>
        <v>0</v>
      </c>
      <c r="J82" s="152">
        <f>SUM(J83:J86)</f>
        <v>549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4"/>
        <v>0</v>
      </c>
      <c r="D83" s="79"/>
      <c r="E83" s="79"/>
      <c r="F83" s="79"/>
      <c r="G83" s="155"/>
      <c r="H83" s="77">
        <f t="shared" si="5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4"/>
        <v>397</v>
      </c>
      <c r="D84" s="85"/>
      <c r="E84" s="85">
        <v>397</v>
      </c>
      <c r="F84" s="85"/>
      <c r="G84" s="157"/>
      <c r="H84" s="83">
        <f t="shared" si="5"/>
        <v>397</v>
      </c>
      <c r="I84" s="85"/>
      <c r="J84" s="85">
        <v>397</v>
      </c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4"/>
        <v>144</v>
      </c>
      <c r="D85" s="85"/>
      <c r="E85" s="85">
        <v>144</v>
      </c>
      <c r="F85" s="85"/>
      <c r="G85" s="157"/>
      <c r="H85" s="83">
        <f t="shared" si="5"/>
        <v>132</v>
      </c>
      <c r="I85" s="85"/>
      <c r="J85" s="85">
        <v>132</v>
      </c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4"/>
        <v>20</v>
      </c>
      <c r="D86" s="85"/>
      <c r="E86" s="85">
        <v>20</v>
      </c>
      <c r="F86" s="85"/>
      <c r="G86" s="157"/>
      <c r="H86" s="83">
        <f t="shared" si="5"/>
        <v>20</v>
      </c>
      <c r="I86" s="85"/>
      <c r="J86" s="85">
        <v>20</v>
      </c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4"/>
        <v>12623</v>
      </c>
      <c r="D87" s="160">
        <f>SUM(D88:D92)</f>
        <v>0</v>
      </c>
      <c r="E87" s="160">
        <f>SUM(E88:E92)</f>
        <v>12623</v>
      </c>
      <c r="F87" s="160">
        <f>SUM(F88:F92)</f>
        <v>0</v>
      </c>
      <c r="G87" s="161">
        <f>SUM(G88:G92)</f>
        <v>0</v>
      </c>
      <c r="H87" s="83">
        <f t="shared" si="5"/>
        <v>12213</v>
      </c>
      <c r="I87" s="160">
        <f>SUM(I88:I92)</f>
        <v>0</v>
      </c>
      <c r="J87" s="160">
        <f>SUM(J88:J92)</f>
        <v>12213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4"/>
        <v>9269</v>
      </c>
      <c r="D88" s="85"/>
      <c r="E88" s="85">
        <v>9269</v>
      </c>
      <c r="F88" s="85"/>
      <c r="G88" s="157"/>
      <c r="H88" s="83">
        <f t="shared" si="5"/>
        <v>9003</v>
      </c>
      <c r="I88" s="85"/>
      <c r="J88" s="85">
        <v>9003</v>
      </c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4"/>
        <v>1096</v>
      </c>
      <c r="D89" s="85"/>
      <c r="E89" s="85">
        <v>1096</v>
      </c>
      <c r="F89" s="85"/>
      <c r="G89" s="157"/>
      <c r="H89" s="83">
        <f t="shared" si="5"/>
        <v>1200</v>
      </c>
      <c r="I89" s="85"/>
      <c r="J89" s="85">
        <v>1200</v>
      </c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4"/>
        <v>1973</v>
      </c>
      <c r="D90" s="85"/>
      <c r="E90" s="85">
        <v>1973</v>
      </c>
      <c r="F90" s="85"/>
      <c r="G90" s="157"/>
      <c r="H90" s="83">
        <f t="shared" si="5"/>
        <v>1880</v>
      </c>
      <c r="I90" s="85"/>
      <c r="J90" s="85">
        <v>1880</v>
      </c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4"/>
        <v>285</v>
      </c>
      <c r="D91" s="85"/>
      <c r="E91" s="85">
        <v>285</v>
      </c>
      <c r="F91" s="85"/>
      <c r="G91" s="157"/>
      <c r="H91" s="83">
        <f t="shared" si="5"/>
        <v>130</v>
      </c>
      <c r="I91" s="85"/>
      <c r="J91" s="85">
        <v>130</v>
      </c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4"/>
        <v>0</v>
      </c>
      <c r="D92" s="85"/>
      <c r="E92" s="85"/>
      <c r="F92" s="85"/>
      <c r="G92" s="157"/>
      <c r="H92" s="83">
        <f t="shared" si="5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4"/>
        <v>718</v>
      </c>
      <c r="D93" s="160">
        <f>SUM(D94:D100)</f>
        <v>0</v>
      </c>
      <c r="E93" s="160">
        <f>SUM(E94:E100)</f>
        <v>718</v>
      </c>
      <c r="F93" s="160">
        <f>SUM(F94:F100)</f>
        <v>0</v>
      </c>
      <c r="G93" s="161">
        <f>SUM(G94:G100)</f>
        <v>0</v>
      </c>
      <c r="H93" s="83">
        <f t="shared" si="5"/>
        <v>839</v>
      </c>
      <c r="I93" s="160">
        <f>SUM(I94:I100)</f>
        <v>0</v>
      </c>
      <c r="J93" s="160">
        <f>SUM(J94:J100)</f>
        <v>839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4"/>
        <v>0</v>
      </c>
      <c r="D94" s="85"/>
      <c r="E94" s="85"/>
      <c r="F94" s="85"/>
      <c r="G94" s="157"/>
      <c r="H94" s="83">
        <f t="shared" si="5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4"/>
        <v>363</v>
      </c>
      <c r="D95" s="85"/>
      <c r="E95" s="85">
        <v>363</v>
      </c>
      <c r="F95" s="85"/>
      <c r="G95" s="157"/>
      <c r="H95" s="83">
        <f t="shared" si="5"/>
        <v>363</v>
      </c>
      <c r="I95" s="85"/>
      <c r="J95" s="85">
        <v>363</v>
      </c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4"/>
        <v>0</v>
      </c>
      <c r="D96" s="79"/>
      <c r="E96" s="79"/>
      <c r="F96" s="79"/>
      <c r="G96" s="155"/>
      <c r="H96" s="77">
        <f t="shared" si="5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4"/>
        <v>255</v>
      </c>
      <c r="D97" s="85"/>
      <c r="E97" s="85">
        <v>255</v>
      </c>
      <c r="F97" s="85"/>
      <c r="G97" s="157"/>
      <c r="H97" s="83">
        <f t="shared" si="5"/>
        <v>275</v>
      </c>
      <c r="I97" s="85"/>
      <c r="J97" s="85">
        <v>275</v>
      </c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4"/>
        <v>100</v>
      </c>
      <c r="D98" s="85"/>
      <c r="E98" s="85">
        <v>100</v>
      </c>
      <c r="F98" s="85"/>
      <c r="G98" s="157"/>
      <c r="H98" s="83">
        <f t="shared" si="5"/>
        <v>100</v>
      </c>
      <c r="I98" s="85"/>
      <c r="J98" s="85">
        <v>100</v>
      </c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4"/>
        <v>0</v>
      </c>
      <c r="D99" s="85"/>
      <c r="E99" s="85"/>
      <c r="F99" s="85"/>
      <c r="G99" s="157"/>
      <c r="H99" s="83">
        <f t="shared" si="5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4"/>
        <v>0</v>
      </c>
      <c r="D100" s="85"/>
      <c r="E100" s="85"/>
      <c r="F100" s="85"/>
      <c r="G100" s="157"/>
      <c r="H100" s="83">
        <f t="shared" si="5"/>
        <v>101</v>
      </c>
      <c r="I100" s="85"/>
      <c r="J100" s="85">
        <v>101</v>
      </c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4"/>
        <v>1700</v>
      </c>
      <c r="D101" s="160">
        <f>SUM(D102:D109)</f>
        <v>0</v>
      </c>
      <c r="E101" s="160">
        <f>SUM(E102:E109)</f>
        <v>1700</v>
      </c>
      <c r="F101" s="160">
        <f>SUM(F102:F109)</f>
        <v>0</v>
      </c>
      <c r="G101" s="161">
        <f>SUM(G102:G109)</f>
        <v>0</v>
      </c>
      <c r="H101" s="83">
        <f t="shared" si="5"/>
        <v>1700</v>
      </c>
      <c r="I101" s="160">
        <f>SUM(I102:I109)</f>
        <v>0</v>
      </c>
      <c r="J101" s="160">
        <f>SUM(J102:J109)</f>
        <v>1700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4"/>
        <v>0</v>
      </c>
      <c r="D102" s="85"/>
      <c r="E102" s="85"/>
      <c r="F102" s="85"/>
      <c r="G102" s="157"/>
      <c r="H102" s="83">
        <f t="shared" si="5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4"/>
        <v>0</v>
      </c>
      <c r="D103" s="85"/>
      <c r="E103" s="85"/>
      <c r="F103" s="85"/>
      <c r="G103" s="157"/>
      <c r="H103" s="83">
        <f t="shared" si="5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4"/>
        <v>70</v>
      </c>
      <c r="D104" s="85"/>
      <c r="E104" s="85">
        <v>70</v>
      </c>
      <c r="F104" s="85"/>
      <c r="G104" s="157"/>
      <c r="H104" s="83">
        <f t="shared" si="5"/>
        <v>70</v>
      </c>
      <c r="I104" s="85"/>
      <c r="J104" s="85">
        <v>70</v>
      </c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4"/>
        <v>640</v>
      </c>
      <c r="D105" s="85"/>
      <c r="E105" s="85">
        <v>640</v>
      </c>
      <c r="F105" s="85"/>
      <c r="G105" s="157"/>
      <c r="H105" s="83">
        <f t="shared" si="5"/>
        <v>640</v>
      </c>
      <c r="I105" s="85"/>
      <c r="J105" s="85">
        <v>640</v>
      </c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4"/>
        <v>0</v>
      </c>
      <c r="D106" s="85"/>
      <c r="E106" s="85"/>
      <c r="F106" s="85"/>
      <c r="G106" s="157"/>
      <c r="H106" s="83">
        <f t="shared" si="5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4"/>
        <v>0</v>
      </c>
      <c r="D107" s="85"/>
      <c r="E107" s="85"/>
      <c r="F107" s="85"/>
      <c r="G107" s="157"/>
      <c r="H107" s="83">
        <f t="shared" si="5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4"/>
        <v>0</v>
      </c>
      <c r="D108" s="85"/>
      <c r="E108" s="85"/>
      <c r="F108" s="85"/>
      <c r="G108" s="157"/>
      <c r="H108" s="83">
        <f t="shared" si="5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4"/>
        <v>990</v>
      </c>
      <c r="D109" s="85"/>
      <c r="E109" s="85">
        <v>990</v>
      </c>
      <c r="F109" s="85"/>
      <c r="G109" s="157"/>
      <c r="H109" s="83">
        <f t="shared" si="5"/>
        <v>990</v>
      </c>
      <c r="I109" s="85"/>
      <c r="J109" s="85">
        <v>990</v>
      </c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4"/>
        <v>50</v>
      </c>
      <c r="D110" s="160">
        <f>SUM(D111:D113)</f>
        <v>0</v>
      </c>
      <c r="E110" s="160">
        <f>SUM(E111:E113)</f>
        <v>50</v>
      </c>
      <c r="F110" s="160">
        <f>SUM(F111:F113)</f>
        <v>0</v>
      </c>
      <c r="G110" s="173">
        <f>SUM(G111:G113)</f>
        <v>0</v>
      </c>
      <c r="H110" s="83">
        <f t="shared" si="5"/>
        <v>50</v>
      </c>
      <c r="I110" s="160">
        <f>SUM(I111:I113)</f>
        <v>0</v>
      </c>
      <c r="J110" s="160">
        <f>SUM(J111:J113)</f>
        <v>50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4"/>
        <v>0</v>
      </c>
      <c r="D111" s="85"/>
      <c r="E111" s="85"/>
      <c r="F111" s="85"/>
      <c r="G111" s="157"/>
      <c r="H111" s="83">
        <f t="shared" si="5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 t="shared" si="4"/>
        <v>0</v>
      </c>
      <c r="D112" s="85"/>
      <c r="E112" s="85"/>
      <c r="F112" s="85"/>
      <c r="G112" s="157"/>
      <c r="H112" s="83">
        <f t="shared" si="5"/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 t="shared" ref="C113:C125" si="6">SUM(D113:G113)</f>
        <v>50</v>
      </c>
      <c r="D113" s="85"/>
      <c r="E113" s="85">
        <v>50</v>
      </c>
      <c r="F113" s="85"/>
      <c r="G113" s="157"/>
      <c r="H113" s="83">
        <f t="shared" ref="H113:H125" si="7">SUM(I113:L113)</f>
        <v>50</v>
      </c>
      <c r="I113" s="85"/>
      <c r="J113" s="85">
        <v>50</v>
      </c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si="6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7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6"/>
        <v>0</v>
      </c>
      <c r="D115" s="85"/>
      <c r="E115" s="85"/>
      <c r="F115" s="85"/>
      <c r="G115" s="157"/>
      <c r="H115" s="83">
        <f t="shared" si="7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6"/>
        <v>0</v>
      </c>
      <c r="D116" s="85"/>
      <c r="E116" s="85"/>
      <c r="F116" s="85"/>
      <c r="G116" s="157"/>
      <c r="H116" s="83">
        <f t="shared" si="7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6"/>
        <v>0</v>
      </c>
      <c r="D117" s="85"/>
      <c r="E117" s="85"/>
      <c r="F117" s="85"/>
      <c r="G117" s="157"/>
      <c r="H117" s="83">
        <f t="shared" si="7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6"/>
        <v>0</v>
      </c>
      <c r="D118" s="85"/>
      <c r="E118" s="85"/>
      <c r="F118" s="85"/>
      <c r="G118" s="157"/>
      <c r="H118" s="83">
        <f t="shared" si="7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6"/>
        <v>0</v>
      </c>
      <c r="D119" s="85"/>
      <c r="E119" s="85"/>
      <c r="F119" s="85"/>
      <c r="G119" s="157"/>
      <c r="H119" s="83">
        <f t="shared" si="7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6"/>
        <v>45</v>
      </c>
      <c r="D120" s="160">
        <f>SUM(D121:D125)</f>
        <v>0</v>
      </c>
      <c r="E120" s="160">
        <f>SUM(E121:E125)</f>
        <v>45</v>
      </c>
      <c r="F120" s="160">
        <f>SUM(F121:F125)</f>
        <v>0</v>
      </c>
      <c r="G120" s="161">
        <f>SUM(G121:G125)</f>
        <v>0</v>
      </c>
      <c r="H120" s="83">
        <f t="shared" si="7"/>
        <v>45</v>
      </c>
      <c r="I120" s="160">
        <f>SUM(I121:I125)</f>
        <v>0</v>
      </c>
      <c r="J120" s="160">
        <f>SUM(J121:J125)</f>
        <v>45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6"/>
        <v>0</v>
      </c>
      <c r="D121" s="160"/>
      <c r="E121" s="160"/>
      <c r="F121" s="160"/>
      <c r="G121" s="161"/>
      <c r="H121" s="83">
        <f t="shared" si="7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6"/>
        <v>0</v>
      </c>
      <c r="D122" s="85"/>
      <c r="E122" s="85"/>
      <c r="F122" s="85"/>
      <c r="G122" s="157"/>
      <c r="H122" s="83">
        <f t="shared" si="7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6"/>
        <v>0</v>
      </c>
      <c r="D123" s="85"/>
      <c r="E123" s="85"/>
      <c r="F123" s="85"/>
      <c r="G123" s="157"/>
      <c r="H123" s="83">
        <f t="shared" si="7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6"/>
        <v>0</v>
      </c>
      <c r="D124" s="85"/>
      <c r="E124" s="85"/>
      <c r="F124" s="85"/>
      <c r="G124" s="157"/>
      <c r="H124" s="83">
        <f t="shared" si="7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6"/>
        <v>45</v>
      </c>
      <c r="D125" s="85"/>
      <c r="E125" s="85">
        <v>45</v>
      </c>
      <c r="F125" s="85"/>
      <c r="G125" s="157"/>
      <c r="H125" s="83">
        <f t="shared" si="7"/>
        <v>45</v>
      </c>
      <c r="I125" s="85"/>
      <c r="J125" s="85">
        <v>45</v>
      </c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8">SUM(C127)</f>
        <v>0</v>
      </c>
      <c r="D126" s="169">
        <f t="shared" si="8"/>
        <v>0</v>
      </c>
      <c r="E126" s="169">
        <f t="shared" si="8"/>
        <v>0</v>
      </c>
      <c r="F126" s="169">
        <f t="shared" si="8"/>
        <v>0</v>
      </c>
      <c r="G126" s="169">
        <f t="shared" si="8"/>
        <v>0</v>
      </c>
      <c r="H126" s="77">
        <f t="shared" si="8"/>
        <v>0</v>
      </c>
      <c r="I126" s="169">
        <f t="shared" si="8"/>
        <v>0</v>
      </c>
      <c r="J126" s="169">
        <f t="shared" si="8"/>
        <v>0</v>
      </c>
      <c r="K126" s="169">
        <f t="shared" si="8"/>
        <v>0</v>
      </c>
      <c r="L126" s="174">
        <f t="shared" si="8"/>
        <v>0</v>
      </c>
    </row>
    <row r="127" spans="1:12" ht="24" x14ac:dyDescent="0.25">
      <c r="A127" s="56">
        <v>2283</v>
      </c>
      <c r="B127" s="82" t="s">
        <v>129</v>
      </c>
      <c r="C127" s="83">
        <f t="shared" ref="C127:C158" si="9">SUM(D127:G127)</f>
        <v>0</v>
      </c>
      <c r="D127" s="85"/>
      <c r="E127" s="85"/>
      <c r="F127" s="85"/>
      <c r="G127" s="157"/>
      <c r="H127" s="83">
        <f t="shared" ref="H127:H158" si="10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9"/>
        <v>24336</v>
      </c>
      <c r="D128" s="74">
        <f>SUM(D129,D133,D137,D138,D141,D148,D156,D157,D160)</f>
        <v>0</v>
      </c>
      <c r="E128" s="74">
        <f>SUM(E129,E133,E137,E138,E141,E148,E156,E157,E160)</f>
        <v>22431</v>
      </c>
      <c r="F128" s="74">
        <f>SUM(F129,F133,F137,F138,F141,F148,F156,F157,F160)</f>
        <v>1905</v>
      </c>
      <c r="G128" s="166">
        <f>SUM(G129,G133,G137,G138,G141,G148,G156,G157,G160)</f>
        <v>0</v>
      </c>
      <c r="H128" s="68">
        <f t="shared" si="10"/>
        <v>22355</v>
      </c>
      <c r="I128" s="74">
        <f>SUM(I129,I133,I137,I138,I141,I148,I156,I157,I160)</f>
        <v>0</v>
      </c>
      <c r="J128" s="74">
        <f>SUM(J129,J133,J137,J138,J141,J148,J156,J157,J160)</f>
        <v>20450</v>
      </c>
      <c r="K128" s="74">
        <f>SUM(K129,K133,K137,K138,K141,K148,K156,K157,K160)</f>
        <v>1905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9"/>
        <v>3896</v>
      </c>
      <c r="D129" s="169">
        <f>SUM(D130:D132)</f>
        <v>0</v>
      </c>
      <c r="E129" s="169">
        <f>SUM(E130:E132)</f>
        <v>3896</v>
      </c>
      <c r="F129" s="169">
        <f>SUM(F130:F132)</f>
        <v>0</v>
      </c>
      <c r="G129" s="170">
        <f>SUM(G130:G132)</f>
        <v>0</v>
      </c>
      <c r="H129" s="77">
        <f t="shared" si="10"/>
        <v>3586</v>
      </c>
      <c r="I129" s="169">
        <f>SUM(I130:I132)</f>
        <v>0</v>
      </c>
      <c r="J129" s="169">
        <f>SUM(J130:J132)</f>
        <v>3586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9"/>
        <v>350</v>
      </c>
      <c r="D130" s="85"/>
      <c r="E130" s="85">
        <v>350</v>
      </c>
      <c r="F130" s="85"/>
      <c r="G130" s="157"/>
      <c r="H130" s="83">
        <f t="shared" si="10"/>
        <v>100</v>
      </c>
      <c r="I130" s="85"/>
      <c r="J130" s="85">
        <v>100</v>
      </c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9"/>
        <v>3486</v>
      </c>
      <c r="D131" s="85"/>
      <c r="E131" s="85">
        <v>3486</v>
      </c>
      <c r="F131" s="85"/>
      <c r="G131" s="157"/>
      <c r="H131" s="83">
        <f t="shared" si="10"/>
        <v>3486</v>
      </c>
      <c r="I131" s="85"/>
      <c r="J131" s="85">
        <v>3486</v>
      </c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9"/>
        <v>60</v>
      </c>
      <c r="D132" s="85"/>
      <c r="E132" s="85">
        <v>60</v>
      </c>
      <c r="F132" s="85"/>
      <c r="G132" s="157"/>
      <c r="H132" s="83">
        <f t="shared" si="10"/>
        <v>0</v>
      </c>
      <c r="I132" s="85"/>
      <c r="J132" s="85">
        <v>0</v>
      </c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9"/>
        <v>30</v>
      </c>
      <c r="D133" s="160">
        <f>SUM(D134:D136)</f>
        <v>0</v>
      </c>
      <c r="E133" s="160">
        <f>SUM(E134:E136)</f>
        <v>30</v>
      </c>
      <c r="F133" s="160">
        <f>SUM(F134:F136)</f>
        <v>0</v>
      </c>
      <c r="G133" s="161">
        <f>SUM(G134:G136)</f>
        <v>0</v>
      </c>
      <c r="H133" s="83">
        <f t="shared" si="10"/>
        <v>30</v>
      </c>
      <c r="I133" s="160">
        <f>SUM(I134:I136)</f>
        <v>0</v>
      </c>
      <c r="J133" s="160">
        <f>SUM(J134:J136)</f>
        <v>30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9"/>
        <v>0</v>
      </c>
      <c r="D134" s="85"/>
      <c r="E134" s="85"/>
      <c r="F134" s="85"/>
      <c r="G134" s="157"/>
      <c r="H134" s="83">
        <f t="shared" si="10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9"/>
        <v>30</v>
      </c>
      <c r="D135" s="85"/>
      <c r="E135" s="85">
        <v>30</v>
      </c>
      <c r="F135" s="85"/>
      <c r="G135" s="157"/>
      <c r="H135" s="83">
        <f t="shared" si="10"/>
        <v>30</v>
      </c>
      <c r="I135" s="85"/>
      <c r="J135" s="85">
        <v>30</v>
      </c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9"/>
        <v>0</v>
      </c>
      <c r="D136" s="85"/>
      <c r="E136" s="85"/>
      <c r="F136" s="85"/>
      <c r="G136" s="157"/>
      <c r="H136" s="83">
        <f t="shared" si="10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9"/>
        <v>0</v>
      </c>
      <c r="D137" s="85"/>
      <c r="E137" s="85"/>
      <c r="F137" s="85"/>
      <c r="G137" s="157"/>
      <c r="H137" s="83">
        <f t="shared" si="10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9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10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9"/>
        <v>0</v>
      </c>
      <c r="D139" s="85"/>
      <c r="E139" s="85"/>
      <c r="F139" s="85"/>
      <c r="G139" s="157"/>
      <c r="H139" s="83">
        <f t="shared" si="10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9"/>
        <v>0</v>
      </c>
      <c r="D140" s="85"/>
      <c r="E140" s="85"/>
      <c r="F140" s="85"/>
      <c r="G140" s="157"/>
      <c r="H140" s="83">
        <f t="shared" si="10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9"/>
        <v>1490</v>
      </c>
      <c r="D141" s="152">
        <f>SUM(D142:D147)</f>
        <v>0</v>
      </c>
      <c r="E141" s="152">
        <f>SUM(E142:E147)</f>
        <v>1490</v>
      </c>
      <c r="F141" s="152">
        <f>SUM(F142:F147)</f>
        <v>0</v>
      </c>
      <c r="G141" s="153">
        <f>SUM(G142:G147)</f>
        <v>0</v>
      </c>
      <c r="H141" s="151">
        <f t="shared" si="10"/>
        <v>1190</v>
      </c>
      <c r="I141" s="152">
        <f>SUM(I142:I147)</f>
        <v>0</v>
      </c>
      <c r="J141" s="152">
        <f>SUM(J142:J147)</f>
        <v>1190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9"/>
        <v>250</v>
      </c>
      <c r="D142" s="79"/>
      <c r="E142" s="79">
        <v>250</v>
      </c>
      <c r="F142" s="79"/>
      <c r="G142" s="155"/>
      <c r="H142" s="77">
        <f t="shared" si="10"/>
        <v>250</v>
      </c>
      <c r="I142" s="79"/>
      <c r="J142" s="79">
        <v>250</v>
      </c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9"/>
        <v>1200</v>
      </c>
      <c r="D143" s="85"/>
      <c r="E143" s="85">
        <v>1200</v>
      </c>
      <c r="F143" s="85"/>
      <c r="G143" s="157"/>
      <c r="H143" s="83">
        <f t="shared" si="10"/>
        <v>900</v>
      </c>
      <c r="I143" s="85"/>
      <c r="J143" s="85">
        <v>900</v>
      </c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9"/>
        <v>0</v>
      </c>
      <c r="D144" s="85"/>
      <c r="E144" s="85"/>
      <c r="F144" s="85"/>
      <c r="G144" s="157"/>
      <c r="H144" s="83">
        <f t="shared" si="10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9"/>
        <v>0</v>
      </c>
      <c r="D145" s="85"/>
      <c r="E145" s="85"/>
      <c r="F145" s="85"/>
      <c r="G145" s="157"/>
      <c r="H145" s="83">
        <f t="shared" si="10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9"/>
        <v>40</v>
      </c>
      <c r="D146" s="85"/>
      <c r="E146" s="85">
        <v>40</v>
      </c>
      <c r="F146" s="85"/>
      <c r="G146" s="157"/>
      <c r="H146" s="83">
        <f t="shared" si="10"/>
        <v>40</v>
      </c>
      <c r="I146" s="85"/>
      <c r="J146" s="85">
        <v>40</v>
      </c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9"/>
        <v>0</v>
      </c>
      <c r="D147" s="85"/>
      <c r="E147" s="85"/>
      <c r="F147" s="85"/>
      <c r="G147" s="157"/>
      <c r="H147" s="83">
        <f t="shared" si="10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9"/>
        <v>17245</v>
      </c>
      <c r="D148" s="160">
        <f>SUM(D149:D155)</f>
        <v>0</v>
      </c>
      <c r="E148" s="160">
        <f>SUM(E149:E155)</f>
        <v>15340</v>
      </c>
      <c r="F148" s="160">
        <f>SUM(F149:F155)</f>
        <v>1905</v>
      </c>
      <c r="G148" s="161">
        <f>SUM(G149:G155)</f>
        <v>0</v>
      </c>
      <c r="H148" s="83">
        <f t="shared" si="10"/>
        <v>16124</v>
      </c>
      <c r="I148" s="160">
        <f>SUM(I149:I155)</f>
        <v>0</v>
      </c>
      <c r="J148" s="160">
        <f>SUM(J149:J155)</f>
        <v>14219</v>
      </c>
      <c r="K148" s="160">
        <f>SUM(K149:K155)</f>
        <v>1905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9"/>
        <v>500</v>
      </c>
      <c r="D149" s="85"/>
      <c r="E149" s="85">
        <v>500</v>
      </c>
      <c r="F149" s="85"/>
      <c r="G149" s="157"/>
      <c r="H149" s="83">
        <f t="shared" si="10"/>
        <v>480</v>
      </c>
      <c r="I149" s="85"/>
      <c r="J149" s="85">
        <v>480</v>
      </c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9"/>
        <v>200</v>
      </c>
      <c r="D150" s="85"/>
      <c r="E150" s="85">
        <v>200</v>
      </c>
      <c r="F150" s="85"/>
      <c r="G150" s="157"/>
      <c r="H150" s="83">
        <f t="shared" si="10"/>
        <v>200</v>
      </c>
      <c r="I150" s="85"/>
      <c r="J150" s="85">
        <v>200</v>
      </c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9"/>
        <v>16545</v>
      </c>
      <c r="D151" s="85"/>
      <c r="E151" s="85">
        <v>14640</v>
      </c>
      <c r="F151" s="85">
        <v>1905</v>
      </c>
      <c r="G151" s="157"/>
      <c r="H151" s="83">
        <f t="shared" si="10"/>
        <v>15444</v>
      </c>
      <c r="I151" s="85"/>
      <c r="J151" s="85">
        <v>13539</v>
      </c>
      <c r="K151" s="85">
        <v>1905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9"/>
        <v>0</v>
      </c>
      <c r="D152" s="85"/>
      <c r="E152" s="85"/>
      <c r="F152" s="85"/>
      <c r="G152" s="157"/>
      <c r="H152" s="83">
        <f t="shared" si="10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9"/>
        <v>0</v>
      </c>
      <c r="D153" s="85"/>
      <c r="E153" s="85"/>
      <c r="F153" s="85"/>
      <c r="G153" s="157"/>
      <c r="H153" s="83">
        <f t="shared" si="10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9"/>
        <v>0</v>
      </c>
      <c r="D154" s="85"/>
      <c r="E154" s="85"/>
      <c r="F154" s="85"/>
      <c r="G154" s="157"/>
      <c r="H154" s="83">
        <f t="shared" si="10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9"/>
        <v>0</v>
      </c>
      <c r="D155" s="85"/>
      <c r="E155" s="85"/>
      <c r="F155" s="85"/>
      <c r="G155" s="157"/>
      <c r="H155" s="83">
        <f t="shared" si="10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9"/>
        <v>1365</v>
      </c>
      <c r="D156" s="163"/>
      <c r="E156" s="163">
        <v>1365</v>
      </c>
      <c r="F156" s="163"/>
      <c r="G156" s="164"/>
      <c r="H156" s="151">
        <f t="shared" si="10"/>
        <v>1365</v>
      </c>
      <c r="I156" s="163"/>
      <c r="J156" s="163">
        <v>1365</v>
      </c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9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10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9"/>
        <v>0</v>
      </c>
      <c r="D158" s="79"/>
      <c r="E158" s="79"/>
      <c r="F158" s="79"/>
      <c r="G158" s="155"/>
      <c r="H158" s="77">
        <f t="shared" si="10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ref="C159:C190" si="11">SUM(D159:G159)</f>
        <v>0</v>
      </c>
      <c r="D159" s="85"/>
      <c r="E159" s="85"/>
      <c r="F159" s="85"/>
      <c r="G159" s="157"/>
      <c r="H159" s="83">
        <f t="shared" ref="H159:H190" si="12">SUM(I159:L159)</f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11"/>
        <v>310</v>
      </c>
      <c r="D160" s="163"/>
      <c r="E160" s="163">
        <v>310</v>
      </c>
      <c r="F160" s="163"/>
      <c r="G160" s="164"/>
      <c r="H160" s="151">
        <f t="shared" si="12"/>
        <v>60</v>
      </c>
      <c r="I160" s="163"/>
      <c r="J160" s="163">
        <v>60</v>
      </c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11"/>
        <v>0</v>
      </c>
      <c r="D161" s="175"/>
      <c r="E161" s="175"/>
      <c r="F161" s="175"/>
      <c r="G161" s="176"/>
      <c r="H161" s="68">
        <f t="shared" si="12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11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12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11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12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11"/>
        <v>0</v>
      </c>
      <c r="D164" s="85"/>
      <c r="E164" s="85"/>
      <c r="F164" s="85"/>
      <c r="G164" s="157"/>
      <c r="H164" s="83">
        <f t="shared" si="12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11"/>
        <v>0</v>
      </c>
      <c r="D165" s="85"/>
      <c r="E165" s="85"/>
      <c r="F165" s="85"/>
      <c r="G165" s="157"/>
      <c r="H165" s="83">
        <f t="shared" si="12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11"/>
        <v>0</v>
      </c>
      <c r="D166" s="85"/>
      <c r="E166" s="85"/>
      <c r="F166" s="85"/>
      <c r="G166" s="157"/>
      <c r="H166" s="83">
        <f t="shared" si="12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11"/>
        <v>0</v>
      </c>
      <c r="D167" s="85"/>
      <c r="E167" s="85"/>
      <c r="F167" s="85"/>
      <c r="G167" s="157"/>
      <c r="H167" s="83">
        <f t="shared" si="12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11"/>
        <v>0</v>
      </c>
      <c r="D168" s="85"/>
      <c r="E168" s="85"/>
      <c r="F168" s="85"/>
      <c r="G168" s="157"/>
      <c r="H168" s="83">
        <f t="shared" si="12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11"/>
        <v>0</v>
      </c>
      <c r="D169" s="52"/>
      <c r="E169" s="52"/>
      <c r="F169" s="52"/>
      <c r="G169" s="53"/>
      <c r="H169" s="77">
        <f t="shared" si="12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11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12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11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12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11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12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11"/>
        <v>0</v>
      </c>
      <c r="D173" s="85"/>
      <c r="E173" s="85"/>
      <c r="F173" s="85"/>
      <c r="G173" s="157"/>
      <c r="H173" s="83">
        <f t="shared" si="12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11"/>
        <v>0</v>
      </c>
      <c r="D174" s="85"/>
      <c r="E174" s="85"/>
      <c r="F174" s="85"/>
      <c r="G174" s="157"/>
      <c r="H174" s="83">
        <f t="shared" si="12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11"/>
        <v>0</v>
      </c>
      <c r="D175" s="85"/>
      <c r="E175" s="85"/>
      <c r="F175" s="85"/>
      <c r="G175" s="157"/>
      <c r="H175" s="83">
        <f t="shared" si="12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11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12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11"/>
        <v>0</v>
      </c>
      <c r="D177" s="85"/>
      <c r="E177" s="85"/>
      <c r="F177" s="85"/>
      <c r="G177" s="184"/>
      <c r="H177" s="83">
        <f t="shared" si="12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1"/>
        <v>0</v>
      </c>
      <c r="D178" s="85"/>
      <c r="E178" s="85"/>
      <c r="F178" s="85"/>
      <c r="G178" s="184"/>
      <c r="H178" s="83">
        <f t="shared" si="12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1"/>
        <v>0</v>
      </c>
      <c r="D179" s="85"/>
      <c r="E179" s="85"/>
      <c r="F179" s="85"/>
      <c r="G179" s="184"/>
      <c r="H179" s="83">
        <f t="shared" si="12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1"/>
        <v>0</v>
      </c>
      <c r="D180" s="186"/>
      <c r="E180" s="186"/>
      <c r="F180" s="186"/>
      <c r="G180" s="187"/>
      <c r="H180" s="182">
        <f t="shared" si="12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11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12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11"/>
        <v>0</v>
      </c>
      <c r="D182" s="163"/>
      <c r="E182" s="163"/>
      <c r="F182" s="163"/>
      <c r="G182" s="164"/>
      <c r="H182" s="193">
        <f t="shared" si="12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11"/>
        <v>0</v>
      </c>
      <c r="D183" s="79"/>
      <c r="E183" s="79"/>
      <c r="F183" s="79"/>
      <c r="G183" s="155"/>
      <c r="H183" s="77">
        <f t="shared" si="12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11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12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 t="shared" si="11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12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si="11"/>
        <v>0</v>
      </c>
      <c r="D186" s="79"/>
      <c r="E186" s="79"/>
      <c r="F186" s="79"/>
      <c r="G186" s="155"/>
      <c r="H186" s="77">
        <f t="shared" si="12"/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1"/>
        <v>0</v>
      </c>
      <c r="D187" s="85"/>
      <c r="E187" s="85"/>
      <c r="F187" s="85"/>
      <c r="G187" s="157"/>
      <c r="H187" s="83">
        <f t="shared" si="12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1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12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 t="shared" si="11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12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1"/>
        <v>0</v>
      </c>
      <c r="D190" s="85"/>
      <c r="E190" s="85"/>
      <c r="F190" s="85"/>
      <c r="G190" s="157"/>
      <c r="H190" s="83">
        <f t="shared" si="12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ref="C191:C222" si="13">SUM(D191:G191)</f>
        <v>18247</v>
      </c>
      <c r="D191" s="139">
        <f>SUM(D192,D231,D266,D279,D283)</f>
        <v>0</v>
      </c>
      <c r="E191" s="139">
        <f>SUM(E192,E231,E266,E279,E283)</f>
        <v>18247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4">SUM(I191:L191)</f>
        <v>4709</v>
      </c>
      <c r="I191" s="139">
        <f>SUM(I192,I231,I266,I279,I283)</f>
        <v>0</v>
      </c>
      <c r="J191" s="139">
        <f>SUM(J192,J231,J266,J279,J283)</f>
        <v>4709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13"/>
        <v>18247</v>
      </c>
      <c r="D192" s="144">
        <f>D193+D201+D227</f>
        <v>0</v>
      </c>
      <c r="E192" s="144">
        <f>E193+E201+E227</f>
        <v>18247</v>
      </c>
      <c r="F192" s="144">
        <f>F193+F201+F227</f>
        <v>0</v>
      </c>
      <c r="G192" s="144">
        <f>G193+G201+G227</f>
        <v>0</v>
      </c>
      <c r="H192" s="143">
        <f t="shared" si="14"/>
        <v>4709</v>
      </c>
      <c r="I192" s="144">
        <f>I193+I201+I227</f>
        <v>0</v>
      </c>
      <c r="J192" s="144">
        <f>J193+J201+J227</f>
        <v>4709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13"/>
        <v>300</v>
      </c>
      <c r="D193" s="74">
        <f>D194+D195+D198+D199+D200</f>
        <v>0</v>
      </c>
      <c r="E193" s="74">
        <f>E194+E195+E198+E199+E200</f>
        <v>300</v>
      </c>
      <c r="F193" s="74">
        <f>F194+F195+F198+F199+F200</f>
        <v>0</v>
      </c>
      <c r="G193" s="166">
        <f>G194+G195+G198+G199+G200</f>
        <v>0</v>
      </c>
      <c r="H193" s="68">
        <f t="shared" si="14"/>
        <v>300</v>
      </c>
      <c r="I193" s="74">
        <f>I194+I195+I198+I199+I200</f>
        <v>0</v>
      </c>
      <c r="J193" s="74">
        <f>J194+J195+J198+J199+J200</f>
        <v>300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3"/>
        <v>0</v>
      </c>
      <c r="D194" s="79"/>
      <c r="E194" s="79"/>
      <c r="F194" s="79"/>
      <c r="G194" s="155"/>
      <c r="H194" s="77">
        <f t="shared" si="14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3"/>
        <v>300</v>
      </c>
      <c r="D195" s="160">
        <f>D196+D197</f>
        <v>0</v>
      </c>
      <c r="E195" s="160">
        <f>E196+E197</f>
        <v>300</v>
      </c>
      <c r="F195" s="160">
        <f>F196+F197</f>
        <v>0</v>
      </c>
      <c r="G195" s="161">
        <f>G196+G197</f>
        <v>0</v>
      </c>
      <c r="H195" s="83">
        <f t="shared" si="14"/>
        <v>300</v>
      </c>
      <c r="I195" s="160">
        <f>I196+I197</f>
        <v>0</v>
      </c>
      <c r="J195" s="160">
        <f>J196+J197</f>
        <v>300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3"/>
        <v>300</v>
      </c>
      <c r="D196" s="85"/>
      <c r="E196" s="85">
        <v>300</v>
      </c>
      <c r="F196" s="85"/>
      <c r="G196" s="157"/>
      <c r="H196" s="83">
        <f t="shared" si="14"/>
        <v>300</v>
      </c>
      <c r="I196" s="85"/>
      <c r="J196" s="85">
        <v>300</v>
      </c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3"/>
        <v>0</v>
      </c>
      <c r="D197" s="85"/>
      <c r="E197" s="85"/>
      <c r="F197" s="85"/>
      <c r="G197" s="157"/>
      <c r="H197" s="83">
        <f t="shared" si="14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3"/>
        <v>0</v>
      </c>
      <c r="D198" s="85"/>
      <c r="E198" s="85"/>
      <c r="F198" s="85"/>
      <c r="G198" s="157"/>
      <c r="H198" s="83">
        <f t="shared" si="14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3"/>
        <v>0</v>
      </c>
      <c r="D199" s="85"/>
      <c r="E199" s="85"/>
      <c r="F199" s="85"/>
      <c r="G199" s="157"/>
      <c r="H199" s="83">
        <f t="shared" si="14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3"/>
        <v>0</v>
      </c>
      <c r="D200" s="85"/>
      <c r="E200" s="85"/>
      <c r="F200" s="85"/>
      <c r="G200" s="157"/>
      <c r="H200" s="83">
        <f t="shared" si="14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3"/>
        <v>17947</v>
      </c>
      <c r="D201" s="74">
        <f>D202+D212+D213+D222+D223+D224+D226</f>
        <v>0</v>
      </c>
      <c r="E201" s="74">
        <f>E202+E212+E213+E222+E223+E224+E226</f>
        <v>17947</v>
      </c>
      <c r="F201" s="74">
        <f>F202+F212+F213+F222+F223+F224+F226</f>
        <v>0</v>
      </c>
      <c r="G201" s="166">
        <f>G202+G212+G213+G222+G223+G224+G226</f>
        <v>0</v>
      </c>
      <c r="H201" s="68">
        <f t="shared" si="14"/>
        <v>4409</v>
      </c>
      <c r="I201" s="74">
        <f>I202+I212+I213+I222+I223+I224+I226</f>
        <v>0</v>
      </c>
      <c r="J201" s="74">
        <f>J202+J212+J213+J222+J223+J224+J226</f>
        <v>4409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3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4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3"/>
        <v>0</v>
      </c>
      <c r="D203" s="79"/>
      <c r="E203" s="79"/>
      <c r="F203" s="79"/>
      <c r="G203" s="155"/>
      <c r="H203" s="77">
        <f t="shared" si="14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3"/>
        <v>0</v>
      </c>
      <c r="D204" s="85"/>
      <c r="E204" s="85"/>
      <c r="F204" s="85"/>
      <c r="G204" s="157"/>
      <c r="H204" s="83">
        <f t="shared" si="14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3"/>
        <v>0</v>
      </c>
      <c r="D205" s="85"/>
      <c r="E205" s="85"/>
      <c r="F205" s="85"/>
      <c r="G205" s="157"/>
      <c r="H205" s="83">
        <f t="shared" si="14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3"/>
        <v>0</v>
      </c>
      <c r="D206" s="85"/>
      <c r="E206" s="85"/>
      <c r="F206" s="85"/>
      <c r="G206" s="157"/>
      <c r="H206" s="83">
        <f t="shared" si="14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 t="shared" si="13"/>
        <v>0</v>
      </c>
      <c r="D207" s="85"/>
      <c r="E207" s="85"/>
      <c r="F207" s="85"/>
      <c r="G207" s="157"/>
      <c r="H207" s="83">
        <f t="shared" si="14"/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3"/>
        <v>0</v>
      </c>
      <c r="D208" s="85"/>
      <c r="E208" s="85"/>
      <c r="F208" s="85"/>
      <c r="G208" s="157"/>
      <c r="H208" s="83">
        <f t="shared" si="14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3"/>
        <v>0</v>
      </c>
      <c r="D209" s="85"/>
      <c r="E209" s="85"/>
      <c r="F209" s="85"/>
      <c r="G209" s="157"/>
      <c r="H209" s="83">
        <f t="shared" si="14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3"/>
        <v>0</v>
      </c>
      <c r="D210" s="85"/>
      <c r="E210" s="85"/>
      <c r="F210" s="85"/>
      <c r="G210" s="157"/>
      <c r="H210" s="83">
        <f t="shared" si="14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3"/>
        <v>0</v>
      </c>
      <c r="D211" s="85"/>
      <c r="E211" s="85"/>
      <c r="F211" s="85"/>
      <c r="G211" s="157"/>
      <c r="H211" s="83">
        <f t="shared" si="14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3"/>
        <v>0</v>
      </c>
      <c r="D212" s="85"/>
      <c r="E212" s="85"/>
      <c r="F212" s="85"/>
      <c r="G212" s="157"/>
      <c r="H212" s="83">
        <f t="shared" si="14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3"/>
        <v>17947</v>
      </c>
      <c r="D213" s="160">
        <f>SUM(D214:D221)</f>
        <v>0</v>
      </c>
      <c r="E213" s="160">
        <f>SUM(E214:E221)</f>
        <v>17947</v>
      </c>
      <c r="F213" s="160">
        <f>SUM(F214:F221)</f>
        <v>0</v>
      </c>
      <c r="G213" s="161">
        <f>SUM(G214:G221)</f>
        <v>0</v>
      </c>
      <c r="H213" s="83">
        <f t="shared" si="14"/>
        <v>4409</v>
      </c>
      <c r="I213" s="160">
        <f>SUM(I214:I221)</f>
        <v>0</v>
      </c>
      <c r="J213" s="160">
        <f>SUM(J214:J221)</f>
        <v>4409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3"/>
        <v>0</v>
      </c>
      <c r="D214" s="85"/>
      <c r="E214" s="85"/>
      <c r="F214" s="85"/>
      <c r="G214" s="157"/>
      <c r="H214" s="83">
        <f t="shared" si="14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3"/>
        <v>997</v>
      </c>
      <c r="D215" s="85"/>
      <c r="E215" s="85">
        <v>997</v>
      </c>
      <c r="F215" s="85"/>
      <c r="G215" s="157"/>
      <c r="H215" s="83">
        <f t="shared" si="14"/>
        <v>510</v>
      </c>
      <c r="I215" s="85"/>
      <c r="J215" s="85">
        <v>510</v>
      </c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3"/>
        <v>0</v>
      </c>
      <c r="D216" s="85"/>
      <c r="E216" s="85"/>
      <c r="F216" s="85"/>
      <c r="G216" s="157"/>
      <c r="H216" s="83">
        <f t="shared" si="14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3"/>
        <v>0</v>
      </c>
      <c r="D217" s="85"/>
      <c r="E217" s="85"/>
      <c r="F217" s="85"/>
      <c r="G217" s="157"/>
      <c r="H217" s="83">
        <f t="shared" si="14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3"/>
        <v>0</v>
      </c>
      <c r="D218" s="85"/>
      <c r="E218" s="85"/>
      <c r="F218" s="85"/>
      <c r="G218" s="157"/>
      <c r="H218" s="83">
        <f t="shared" si="14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3"/>
        <v>0</v>
      </c>
      <c r="D219" s="85"/>
      <c r="E219" s="85"/>
      <c r="F219" s="85"/>
      <c r="G219" s="157"/>
      <c r="H219" s="83">
        <f t="shared" si="14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3"/>
        <v>1950</v>
      </c>
      <c r="D220" s="85"/>
      <c r="E220" s="85">
        <v>1950</v>
      </c>
      <c r="F220" s="85"/>
      <c r="G220" s="157"/>
      <c r="H220" s="83">
        <f t="shared" si="14"/>
        <v>1950</v>
      </c>
      <c r="I220" s="85"/>
      <c r="J220" s="85">
        <v>1950</v>
      </c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3"/>
        <v>15000</v>
      </c>
      <c r="D221" s="85"/>
      <c r="E221" s="85">
        <v>15000</v>
      </c>
      <c r="F221" s="85"/>
      <c r="G221" s="157"/>
      <c r="H221" s="83">
        <f t="shared" si="14"/>
        <v>1949</v>
      </c>
      <c r="I221" s="85"/>
      <c r="J221" s="85">
        <v>1949</v>
      </c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3"/>
        <v>0</v>
      </c>
      <c r="D222" s="85"/>
      <c r="E222" s="85"/>
      <c r="F222" s="85"/>
      <c r="G222" s="157"/>
      <c r="H222" s="83">
        <f t="shared" si="14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ref="C223:C254" si="15">SUM(D223:G223)</f>
        <v>0</v>
      </c>
      <c r="D223" s="85"/>
      <c r="E223" s="85"/>
      <c r="F223" s="85"/>
      <c r="G223" s="157"/>
      <c r="H223" s="83">
        <f t="shared" ref="H223:H254" si="16">SUM(I223:L223)</f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5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6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5"/>
        <v>0</v>
      </c>
      <c r="D225" s="85"/>
      <c r="E225" s="85"/>
      <c r="F225" s="85"/>
      <c r="G225" s="157"/>
      <c r="H225" s="83">
        <f t="shared" si="16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5"/>
        <v>0</v>
      </c>
      <c r="D226" s="163"/>
      <c r="E226" s="163"/>
      <c r="F226" s="163"/>
      <c r="G226" s="164"/>
      <c r="H226" s="151">
        <f t="shared" si="16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5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6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15"/>
        <v>0</v>
      </c>
      <c r="D228" s="163"/>
      <c r="E228" s="163"/>
      <c r="F228" s="163"/>
      <c r="G228" s="164"/>
      <c r="H228" s="151">
        <f t="shared" si="16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5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6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15"/>
        <v>0</v>
      </c>
      <c r="D230" s="79"/>
      <c r="E230" s="79"/>
      <c r="F230" s="79"/>
      <c r="G230" s="155"/>
      <c r="H230" s="151">
        <f t="shared" si="16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5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6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 t="shared" si="15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6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15"/>
        <v>0</v>
      </c>
      <c r="D233" s="79"/>
      <c r="E233" s="79"/>
      <c r="F233" s="79"/>
      <c r="G233" s="211"/>
      <c r="H233" s="212">
        <f t="shared" si="16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 t="shared" si="15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6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 t="shared" si="15"/>
        <v>0</v>
      </c>
      <c r="D235" s="85"/>
      <c r="E235" s="85"/>
      <c r="F235" s="85"/>
      <c r="G235" s="157"/>
      <c r="H235" s="213">
        <f t="shared" si="16"/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 t="shared" si="15"/>
        <v>0</v>
      </c>
      <c r="D236" s="85"/>
      <c r="E236" s="85"/>
      <c r="F236" s="85"/>
      <c r="G236" s="157"/>
      <c r="H236" s="213">
        <f t="shared" si="16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 t="shared" si="15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6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 t="shared" si="15"/>
        <v>0</v>
      </c>
      <c r="D238" s="85"/>
      <c r="E238" s="85"/>
      <c r="F238" s="85"/>
      <c r="G238" s="157"/>
      <c r="H238" s="213">
        <f t="shared" si="16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5"/>
        <v>0</v>
      </c>
      <c r="D239" s="85"/>
      <c r="E239" s="85"/>
      <c r="F239" s="85"/>
      <c r="G239" s="157"/>
      <c r="H239" s="213">
        <f t="shared" si="16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5"/>
        <v>0</v>
      </c>
      <c r="D240" s="85"/>
      <c r="E240" s="85"/>
      <c r="F240" s="85"/>
      <c r="G240" s="157"/>
      <c r="H240" s="213">
        <f t="shared" si="16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5"/>
        <v>0</v>
      </c>
      <c r="D241" s="85"/>
      <c r="E241" s="85"/>
      <c r="F241" s="85"/>
      <c r="G241" s="157"/>
      <c r="H241" s="213">
        <f t="shared" si="16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5"/>
        <v>0</v>
      </c>
      <c r="D242" s="85"/>
      <c r="E242" s="85"/>
      <c r="F242" s="85"/>
      <c r="G242" s="157"/>
      <c r="H242" s="213">
        <f t="shared" si="16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5"/>
        <v>0</v>
      </c>
      <c r="D243" s="85"/>
      <c r="E243" s="85"/>
      <c r="F243" s="85"/>
      <c r="G243" s="157"/>
      <c r="H243" s="213">
        <f t="shared" si="16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5"/>
        <v>0</v>
      </c>
      <c r="D244" s="85"/>
      <c r="E244" s="85"/>
      <c r="F244" s="85"/>
      <c r="G244" s="157"/>
      <c r="H244" s="213">
        <f t="shared" si="16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5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6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5"/>
        <v>0</v>
      </c>
      <c r="D246" s="85"/>
      <c r="E246" s="85"/>
      <c r="F246" s="85"/>
      <c r="G246" s="216"/>
      <c r="H246" s="199">
        <f t="shared" si="16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5"/>
        <v>0</v>
      </c>
      <c r="D247" s="85"/>
      <c r="E247" s="85"/>
      <c r="F247" s="85"/>
      <c r="G247" s="216"/>
      <c r="H247" s="199">
        <f t="shared" si="16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5"/>
        <v>0</v>
      </c>
      <c r="D248" s="85"/>
      <c r="E248" s="85"/>
      <c r="F248" s="85"/>
      <c r="G248" s="216"/>
      <c r="H248" s="199">
        <f t="shared" si="16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5"/>
        <v>0</v>
      </c>
      <c r="D249" s="85"/>
      <c r="E249" s="85"/>
      <c r="F249" s="85"/>
      <c r="G249" s="216"/>
      <c r="H249" s="199">
        <f t="shared" si="16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5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6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15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6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15"/>
        <v>0</v>
      </c>
      <c r="D252" s="160"/>
      <c r="E252" s="160"/>
      <c r="F252" s="160"/>
      <c r="G252" s="219"/>
      <c r="H252" s="199">
        <f t="shared" si="16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5"/>
        <v>0</v>
      </c>
      <c r="D253" s="160"/>
      <c r="E253" s="160"/>
      <c r="F253" s="160"/>
      <c r="G253" s="219"/>
      <c r="H253" s="199">
        <f t="shared" si="16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5"/>
        <v>0</v>
      </c>
      <c r="D254" s="169"/>
      <c r="E254" s="169"/>
      <c r="F254" s="169"/>
      <c r="G254" s="220"/>
      <c r="H254" s="210">
        <f t="shared" si="16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 t="shared" ref="C255:C286" si="17">SUM(D255:G255)</f>
        <v>0</v>
      </c>
      <c r="D255" s="186"/>
      <c r="E255" s="186"/>
      <c r="F255" s="186"/>
      <c r="G255" s="216"/>
      <c r="H255" s="214">
        <f t="shared" ref="H255:H286" si="18"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7"/>
        <v>0</v>
      </c>
      <c r="D256" s="85"/>
      <c r="E256" s="85"/>
      <c r="F256" s="85"/>
      <c r="G256" s="157"/>
      <c r="H256" s="213">
        <f t="shared" si="1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 t="shared" si="17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8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1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17"/>
        <v>0</v>
      </c>
      <c r="D259" s="85"/>
      <c r="E259" s="85"/>
      <c r="F259" s="85"/>
      <c r="G259" s="157"/>
      <c r="H259" s="213">
        <f t="shared" si="1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7"/>
        <v>0</v>
      </c>
      <c r="D260" s="85"/>
      <c r="E260" s="85"/>
      <c r="F260" s="85"/>
      <c r="G260" s="157"/>
      <c r="H260" s="213">
        <f t="shared" si="1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7"/>
        <v>0</v>
      </c>
      <c r="D261" s="85"/>
      <c r="E261" s="85"/>
      <c r="F261" s="85"/>
      <c r="G261" s="157"/>
      <c r="H261" s="213">
        <f t="shared" si="1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si="17"/>
        <v>0</v>
      </c>
      <c r="D263" s="85"/>
      <c r="E263" s="85"/>
      <c r="F263" s="85"/>
      <c r="G263" s="157"/>
      <c r="H263" s="213">
        <f t="shared" si="18"/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17"/>
        <v>0</v>
      </c>
      <c r="D264" s="85"/>
      <c r="E264" s="85"/>
      <c r="F264" s="85"/>
      <c r="G264" s="157"/>
      <c r="H264" s="213">
        <f t="shared" si="18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17"/>
        <v>0</v>
      </c>
      <c r="D265" s="85"/>
      <c r="E265" s="85"/>
      <c r="F265" s="85"/>
      <c r="G265" s="157"/>
      <c r="H265" s="213">
        <f t="shared" si="18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17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8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17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8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17"/>
        <v>0</v>
      </c>
      <c r="D268" s="79"/>
      <c r="E268" s="79"/>
      <c r="F268" s="79"/>
      <c r="G268" s="155"/>
      <c r="H268" s="77">
        <f t="shared" si="18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17"/>
        <v>0</v>
      </c>
      <c r="D269" s="85"/>
      <c r="E269" s="85"/>
      <c r="F269" s="85"/>
      <c r="G269" s="157"/>
      <c r="H269" s="83">
        <f t="shared" si="18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17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8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17"/>
        <v>0</v>
      </c>
      <c r="D271" s="85"/>
      <c r="E271" s="85"/>
      <c r="F271" s="85"/>
      <c r="G271" s="157"/>
      <c r="H271" s="83">
        <f t="shared" si="18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17"/>
        <v>0</v>
      </c>
      <c r="D272" s="85"/>
      <c r="E272" s="85"/>
      <c r="F272" s="85"/>
      <c r="G272" s="157"/>
      <c r="H272" s="83">
        <f t="shared" si="18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17"/>
        <v>0</v>
      </c>
      <c r="D273" s="79"/>
      <c r="E273" s="79"/>
      <c r="F273" s="79"/>
      <c r="G273" s="155"/>
      <c r="H273" s="77">
        <f t="shared" si="18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17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8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17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8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17"/>
        <v>0</v>
      </c>
      <c r="D276" s="85"/>
      <c r="E276" s="85"/>
      <c r="F276" s="85"/>
      <c r="G276" s="157"/>
      <c r="H276" s="83">
        <f t="shared" si="18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17"/>
        <v>0</v>
      </c>
      <c r="D277" s="186"/>
      <c r="E277" s="186"/>
      <c r="F277" s="186"/>
      <c r="G277" s="240"/>
      <c r="H277" s="182">
        <f t="shared" si="18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17"/>
        <v>0</v>
      </c>
      <c r="D278" s="203"/>
      <c r="E278" s="203"/>
      <c r="F278" s="203"/>
      <c r="G278" s="243"/>
      <c r="H278" s="182">
        <f t="shared" si="18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17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8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17"/>
        <v>0</v>
      </c>
      <c r="D280" s="163"/>
      <c r="E280" s="163"/>
      <c r="F280" s="163"/>
      <c r="G280" s="164"/>
      <c r="H280" s="77">
        <f t="shared" si="18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17"/>
        <v>0</v>
      </c>
      <c r="D281" s="85"/>
      <c r="E281" s="85"/>
      <c r="F281" s="85"/>
      <c r="G281" s="157"/>
      <c r="H281" s="182">
        <f t="shared" si="18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17"/>
        <v>0</v>
      </c>
      <c r="D282" s="186"/>
      <c r="E282" s="186"/>
      <c r="F282" s="186"/>
      <c r="G282" s="240"/>
      <c r="H282" s="182">
        <f t="shared" si="18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17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8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17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8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17"/>
        <v>0</v>
      </c>
      <c r="D285" s="163"/>
      <c r="E285" s="163"/>
      <c r="F285" s="163"/>
      <c r="G285" s="164"/>
      <c r="H285" s="77">
        <f t="shared" si="18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17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8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ref="C287:C297" si="19">SUM(D287:G287)</f>
        <v>0</v>
      </c>
      <c r="D287" s="85"/>
      <c r="E287" s="85"/>
      <c r="F287" s="85"/>
      <c r="G287" s="157"/>
      <c r="H287" s="182">
        <f t="shared" ref="H287:H297" si="20">SUM(I287:L287)</f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19"/>
        <v>0</v>
      </c>
      <c r="D288" s="85"/>
      <c r="E288" s="85"/>
      <c r="F288" s="85"/>
      <c r="G288" s="157"/>
      <c r="H288" s="182">
        <f t="shared" si="2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19"/>
        <v>0</v>
      </c>
      <c r="D289" s="85"/>
      <c r="E289" s="85"/>
      <c r="F289" s="85"/>
      <c r="G289" s="157"/>
      <c r="H289" s="182">
        <f t="shared" si="2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1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2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19"/>
        <v>0</v>
      </c>
      <c r="D291" s="85"/>
      <c r="E291" s="85"/>
      <c r="F291" s="85"/>
      <c r="G291" s="157"/>
      <c r="H291" s="182">
        <f t="shared" si="2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19"/>
        <v>0</v>
      </c>
      <c r="D292" s="85"/>
      <c r="E292" s="85"/>
      <c r="F292" s="85"/>
      <c r="G292" s="157"/>
      <c r="H292" s="182">
        <f t="shared" si="2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19"/>
        <v>0</v>
      </c>
      <c r="D293" s="85"/>
      <c r="E293" s="85"/>
      <c r="F293" s="85"/>
      <c r="G293" s="157"/>
      <c r="H293" s="182">
        <f t="shared" si="2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19"/>
        <v>0</v>
      </c>
      <c r="D294" s="85"/>
      <c r="E294" s="85"/>
      <c r="F294" s="85"/>
      <c r="G294" s="157"/>
      <c r="H294" s="182">
        <f t="shared" si="2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9"/>
        <v>10</v>
      </c>
      <c r="D295" s="160">
        <f>SUM(D296:D297)</f>
        <v>0</v>
      </c>
      <c r="E295" s="160">
        <f>SUM(E296:E297)</f>
        <v>0</v>
      </c>
      <c r="F295" s="160">
        <f>SUM(F296:F297)</f>
        <v>10</v>
      </c>
      <c r="G295" s="161">
        <f>SUM(G296:G297)</f>
        <v>0</v>
      </c>
      <c r="H295" s="83">
        <f t="shared" si="20"/>
        <v>10</v>
      </c>
      <c r="I295" s="160">
        <f>SUM(I296:I297)</f>
        <v>0</v>
      </c>
      <c r="J295" s="160">
        <f>SUM(J296:J297)</f>
        <v>0</v>
      </c>
      <c r="K295" s="160">
        <f>SUM(K296:K297)</f>
        <v>10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9"/>
        <v>0</v>
      </c>
      <c r="D296" s="85"/>
      <c r="E296" s="85"/>
      <c r="F296" s="85"/>
      <c r="G296" s="157"/>
      <c r="H296" s="83">
        <f t="shared" si="2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9"/>
        <v>10</v>
      </c>
      <c r="D297" s="79"/>
      <c r="E297" s="79"/>
      <c r="F297" s="79">
        <v>10</v>
      </c>
      <c r="G297" s="155"/>
      <c r="H297" s="77">
        <f t="shared" si="20"/>
        <v>10</v>
      </c>
      <c r="I297" s="79"/>
      <c r="J297" s="79"/>
      <c r="K297" s="79">
        <v>10</v>
      </c>
      <c r="L297" s="156"/>
    </row>
    <row r="298" spans="1:12" x14ac:dyDescent="0.25">
      <c r="A298" s="258"/>
      <c r="B298" s="259" t="s">
        <v>298</v>
      </c>
      <c r="C298" s="260">
        <f t="shared" ref="C298:L298" si="21">SUM(C295,C283,C279,C266,C231,C192,C184,C170,C73,C52)</f>
        <v>193519</v>
      </c>
      <c r="D298" s="260">
        <f t="shared" si="21"/>
        <v>19904</v>
      </c>
      <c r="E298" s="260">
        <f t="shared" si="21"/>
        <v>171700</v>
      </c>
      <c r="F298" s="260">
        <f t="shared" si="21"/>
        <v>1915</v>
      </c>
      <c r="G298" s="261">
        <f t="shared" si="21"/>
        <v>0</v>
      </c>
      <c r="H298" s="262">
        <f t="shared" si="21"/>
        <v>184371</v>
      </c>
      <c r="I298" s="260">
        <f t="shared" si="21"/>
        <v>19904</v>
      </c>
      <c r="J298" s="260">
        <f t="shared" si="21"/>
        <v>162552</v>
      </c>
      <c r="K298" s="260">
        <f t="shared" si="21"/>
        <v>1915</v>
      </c>
      <c r="L298" s="149">
        <f t="shared" si="2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22">SUM(C303,C305)-C313+C315</f>
        <v>0</v>
      </c>
      <c r="D302" s="266">
        <f t="shared" si="22"/>
        <v>0</v>
      </c>
      <c r="E302" s="266">
        <f t="shared" si="22"/>
        <v>0</v>
      </c>
      <c r="F302" s="266">
        <f t="shared" si="22"/>
        <v>0</v>
      </c>
      <c r="G302" s="267">
        <f t="shared" si="22"/>
        <v>0</v>
      </c>
      <c r="H302" s="270">
        <f t="shared" si="22"/>
        <v>0</v>
      </c>
      <c r="I302" s="266">
        <f t="shared" si="22"/>
        <v>0</v>
      </c>
      <c r="J302" s="266">
        <f t="shared" si="22"/>
        <v>0</v>
      </c>
      <c r="K302" s="266">
        <f t="shared" si="22"/>
        <v>0</v>
      </c>
      <c r="L302" s="271">
        <f t="shared" si="2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23">C22-C295</f>
        <v>0</v>
      </c>
      <c r="D303" s="266">
        <f t="shared" si="23"/>
        <v>0</v>
      </c>
      <c r="E303" s="266">
        <f t="shared" si="23"/>
        <v>0</v>
      </c>
      <c r="F303" s="266">
        <f t="shared" si="23"/>
        <v>0</v>
      </c>
      <c r="G303" s="273">
        <f t="shared" si="23"/>
        <v>0</v>
      </c>
      <c r="H303" s="270">
        <f t="shared" si="23"/>
        <v>0</v>
      </c>
      <c r="I303" s="266">
        <f t="shared" si="23"/>
        <v>0</v>
      </c>
      <c r="J303" s="266">
        <f t="shared" si="23"/>
        <v>0</v>
      </c>
      <c r="K303" s="266">
        <f t="shared" si="23"/>
        <v>0</v>
      </c>
      <c r="L303" s="271">
        <f t="shared" si="2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24">SUM(C306,C308,C310)-SUM(C307,C309,C311)</f>
        <v>0</v>
      </c>
      <c r="D305" s="266">
        <f t="shared" si="24"/>
        <v>0</v>
      </c>
      <c r="E305" s="266">
        <f t="shared" si="24"/>
        <v>0</v>
      </c>
      <c r="F305" s="266">
        <f t="shared" si="24"/>
        <v>0</v>
      </c>
      <c r="G305" s="273">
        <f t="shared" si="24"/>
        <v>0</v>
      </c>
      <c r="H305" s="270">
        <f t="shared" si="24"/>
        <v>0</v>
      </c>
      <c r="I305" s="266">
        <f t="shared" si="24"/>
        <v>0</v>
      </c>
      <c r="J305" s="266">
        <f t="shared" si="24"/>
        <v>0</v>
      </c>
      <c r="K305" s="266">
        <f t="shared" si="24"/>
        <v>0</v>
      </c>
      <c r="L305" s="271">
        <f t="shared" si="2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25">SUM(D306:G306)</f>
        <v>0</v>
      </c>
      <c r="D306" s="93"/>
      <c r="E306" s="93"/>
      <c r="F306" s="93"/>
      <c r="G306" s="277"/>
      <c r="H306" s="91">
        <f t="shared" ref="H306:H311" si="2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25"/>
        <v>0</v>
      </c>
      <c r="D307" s="85"/>
      <c r="E307" s="85"/>
      <c r="F307" s="85"/>
      <c r="G307" s="157"/>
      <c r="H307" s="83">
        <f t="shared" si="2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25"/>
        <v>0</v>
      </c>
      <c r="D308" s="85"/>
      <c r="E308" s="85"/>
      <c r="F308" s="85"/>
      <c r="G308" s="157"/>
      <c r="H308" s="83">
        <f t="shared" si="2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25"/>
        <v>0</v>
      </c>
      <c r="D309" s="85"/>
      <c r="E309" s="85"/>
      <c r="F309" s="85"/>
      <c r="G309" s="157"/>
      <c r="H309" s="83">
        <f t="shared" si="2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25"/>
        <v>0</v>
      </c>
      <c r="D310" s="85"/>
      <c r="E310" s="85"/>
      <c r="F310" s="85"/>
      <c r="G310" s="157"/>
      <c r="H310" s="83">
        <f t="shared" si="2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25"/>
        <v>0</v>
      </c>
      <c r="D311" s="186"/>
      <c r="E311" s="186"/>
      <c r="F311" s="186"/>
      <c r="G311" s="240"/>
      <c r="H311" s="182">
        <f t="shared" si="2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4">
    <mergeCell ref="L17:L18"/>
    <mergeCell ref="A300:B300"/>
    <mergeCell ref="A302:B302"/>
    <mergeCell ref="G17:G18"/>
    <mergeCell ref="H17:H18"/>
    <mergeCell ref="I17:I18"/>
    <mergeCell ref="E17:E18"/>
    <mergeCell ref="F17:F18"/>
    <mergeCell ref="A3:L3"/>
    <mergeCell ref="C5:L5"/>
    <mergeCell ref="A16:A18"/>
    <mergeCell ref="B16:B18"/>
    <mergeCell ref="C16:G16"/>
    <mergeCell ref="H16:L16"/>
    <mergeCell ref="C17:C18"/>
    <mergeCell ref="D17:D18"/>
    <mergeCell ref="J17:J18"/>
    <mergeCell ref="C13:L13"/>
    <mergeCell ref="C11:L11"/>
    <mergeCell ref="C10:L10"/>
    <mergeCell ref="C7:L7"/>
    <mergeCell ref="C6:L6"/>
    <mergeCell ref="C8:L8"/>
    <mergeCell ref="K17:K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09.21.1&amp;"Arial,Regular"&amp;10.
           </oddHeader>
    <oddFooter xml:space="preserve">&amp;L&amp;"Times New Roman,Regular"&amp;8&amp;D; &amp;T&amp;R&amp;"Times New Roman,Regular"&amp;8&amp;P (&amp;N)
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471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472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473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474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475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390011</v>
      </c>
      <c r="D21" s="40">
        <f>SUM(D22,D25,D26,D42)</f>
        <v>326197</v>
      </c>
      <c r="E21" s="40">
        <f>SUM(E22,E25)</f>
        <v>25724</v>
      </c>
      <c r="F21" s="40">
        <f>SUM(F22,F27)</f>
        <v>38090</v>
      </c>
      <c r="G21" s="41">
        <f>SUM(G22,G44)</f>
        <v>0</v>
      </c>
      <c r="H21" s="39">
        <f t="shared" ref="H21:H46" si="1">SUM(I21:L21)</f>
        <v>370925</v>
      </c>
      <c r="I21" s="40">
        <f>SUM(I22,I25,I26,I42)</f>
        <v>307059</v>
      </c>
      <c r="J21" s="40">
        <f>SUM(J22,J25)</f>
        <v>25776</v>
      </c>
      <c r="K21" s="40">
        <f>SUM(K22,K27)</f>
        <v>38090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4272</v>
      </c>
      <c r="D22" s="46">
        <f>SUM(D23:D24)</f>
        <v>0</v>
      </c>
      <c r="E22" s="46">
        <f>SUM(E23:E24)</f>
        <v>0</v>
      </c>
      <c r="F22" s="46">
        <f>SUM(F23:F24)</f>
        <v>4272</v>
      </c>
      <c r="G22" s="47">
        <f>SUM(G23:G24)</f>
        <v>0</v>
      </c>
      <c r="H22" s="45">
        <f t="shared" si="1"/>
        <v>4272</v>
      </c>
      <c r="I22" s="46">
        <f>SUM(I23:I24)</f>
        <v>0</v>
      </c>
      <c r="J22" s="46">
        <f>SUM(J23:J24)</f>
        <v>0</v>
      </c>
      <c r="K22" s="46">
        <f>SUM(K23:K24)</f>
        <v>4272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4272</v>
      </c>
      <c r="D24" s="58"/>
      <c r="E24" s="58"/>
      <c r="F24" s="58">
        <v>4272</v>
      </c>
      <c r="G24" s="59"/>
      <c r="H24" s="57">
        <f t="shared" si="1"/>
        <v>4272</v>
      </c>
      <c r="I24" s="58"/>
      <c r="J24" s="58"/>
      <c r="K24" s="58">
        <v>4272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351921</v>
      </c>
      <c r="D25" s="63">
        <f>D50</f>
        <v>326197</v>
      </c>
      <c r="E25" s="63">
        <v>25724</v>
      </c>
      <c r="F25" s="64" t="s">
        <v>31</v>
      </c>
      <c r="G25" s="65" t="s">
        <v>31</v>
      </c>
      <c r="H25" s="62">
        <f t="shared" si="1"/>
        <v>332835</v>
      </c>
      <c r="I25" s="63">
        <f>I50</f>
        <v>307059</v>
      </c>
      <c r="J25" s="63">
        <f>J50</f>
        <v>25776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33818</v>
      </c>
      <c r="D27" s="70" t="s">
        <v>31</v>
      </c>
      <c r="E27" s="70" t="s">
        <v>31</v>
      </c>
      <c r="F27" s="74">
        <f>SUM(F28,F32,F34,F37)</f>
        <v>33818</v>
      </c>
      <c r="G27" s="71" t="s">
        <v>31</v>
      </c>
      <c r="H27" s="68">
        <f t="shared" si="1"/>
        <v>33818</v>
      </c>
      <c r="I27" s="70" t="s">
        <v>31</v>
      </c>
      <c r="J27" s="70" t="s">
        <v>31</v>
      </c>
      <c r="K27" s="74">
        <f>SUM(K28,K32,K34,K37)</f>
        <v>33818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31275</v>
      </c>
      <c r="D28" s="70" t="s">
        <v>31</v>
      </c>
      <c r="E28" s="70" t="s">
        <v>31</v>
      </c>
      <c r="F28" s="74">
        <f>SUM(F29:F31)</f>
        <v>31275</v>
      </c>
      <c r="G28" s="71" t="s">
        <v>31</v>
      </c>
      <c r="H28" s="68">
        <f t="shared" si="1"/>
        <v>31275</v>
      </c>
      <c r="I28" s="70" t="s">
        <v>31</v>
      </c>
      <c r="J28" s="70" t="s">
        <v>31</v>
      </c>
      <c r="K28" s="74">
        <f>SUM(K29:K31)</f>
        <v>31275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31275</v>
      </c>
      <c r="D30" s="84" t="s">
        <v>31</v>
      </c>
      <c r="E30" s="84" t="s">
        <v>31</v>
      </c>
      <c r="F30" s="85">
        <v>31275</v>
      </c>
      <c r="G30" s="86" t="s">
        <v>31</v>
      </c>
      <c r="H30" s="83">
        <f t="shared" si="1"/>
        <v>31275</v>
      </c>
      <c r="I30" s="84" t="s">
        <v>31</v>
      </c>
      <c r="J30" s="84" t="s">
        <v>31</v>
      </c>
      <c r="K30" s="85">
        <v>31275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2543</v>
      </c>
      <c r="D37" s="70" t="s">
        <v>31</v>
      </c>
      <c r="E37" s="70" t="s">
        <v>31</v>
      </c>
      <c r="F37" s="74">
        <f>SUM(F38:F41)</f>
        <v>2543</v>
      </c>
      <c r="G37" s="71" t="s">
        <v>31</v>
      </c>
      <c r="H37" s="68">
        <f t="shared" si="1"/>
        <v>2543</v>
      </c>
      <c r="I37" s="70" t="s">
        <v>31</v>
      </c>
      <c r="J37" s="70" t="s">
        <v>31</v>
      </c>
      <c r="K37" s="74">
        <f>SUM(K38:K41)</f>
        <v>2543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2543</v>
      </c>
      <c r="D41" s="84" t="s">
        <v>31</v>
      </c>
      <c r="E41" s="84" t="s">
        <v>31</v>
      </c>
      <c r="F41" s="85">
        <v>2543</v>
      </c>
      <c r="G41" s="86" t="s">
        <v>31</v>
      </c>
      <c r="H41" s="83">
        <f t="shared" si="1"/>
        <v>2543</v>
      </c>
      <c r="I41" s="84" t="s">
        <v>31</v>
      </c>
      <c r="J41" s="84" t="s">
        <v>31</v>
      </c>
      <c r="K41" s="85">
        <v>2543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390011</v>
      </c>
      <c r="D49" s="128">
        <f>SUM(D50,D295)</f>
        <v>326197</v>
      </c>
      <c r="E49" s="128">
        <f>SUM(E50,E295)</f>
        <v>25724</v>
      </c>
      <c r="F49" s="128">
        <f>SUM(F50,F295)</f>
        <v>38090</v>
      </c>
      <c r="G49" s="129">
        <f>SUM(G50,G295)</f>
        <v>0</v>
      </c>
      <c r="H49" s="127">
        <f t="shared" ref="H49:H111" si="3">SUM(I49:L49)</f>
        <v>370925</v>
      </c>
      <c r="I49" s="128">
        <f>SUM(I50,I295)</f>
        <v>307059</v>
      </c>
      <c r="J49" s="128">
        <f>SUM(J50,J295)</f>
        <v>25776</v>
      </c>
      <c r="K49" s="128">
        <f>SUM(K50,K295)</f>
        <v>38090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385739</v>
      </c>
      <c r="D50" s="134">
        <f>SUM(D51,D191)</f>
        <v>326197</v>
      </c>
      <c r="E50" s="134">
        <f>SUM(E51,E191)</f>
        <v>25724</v>
      </c>
      <c r="F50" s="134">
        <f>SUM(F51,F191)</f>
        <v>33818</v>
      </c>
      <c r="G50" s="135">
        <f>SUM(G51,G191)</f>
        <v>0</v>
      </c>
      <c r="H50" s="133">
        <f t="shared" si="3"/>
        <v>369653</v>
      </c>
      <c r="I50" s="134">
        <f>SUM(I51,I191)</f>
        <v>307059</v>
      </c>
      <c r="J50" s="134">
        <f>SUM(J51,J191)</f>
        <v>25776</v>
      </c>
      <c r="K50" s="134">
        <f>SUM(K51,K191)</f>
        <v>36818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376927</v>
      </c>
      <c r="D51" s="139">
        <f>SUM(D52,D73,D170,D184)</f>
        <v>317385</v>
      </c>
      <c r="E51" s="139">
        <f>SUM(E52,E73,E170,E184)</f>
        <v>25724</v>
      </c>
      <c r="F51" s="139">
        <f>SUM(F52,F73,F170,F184)</f>
        <v>33818</v>
      </c>
      <c r="G51" s="140">
        <f>SUM(G52,G73,G170,G184)</f>
        <v>0</v>
      </c>
      <c r="H51" s="138">
        <f t="shared" si="3"/>
        <v>367502</v>
      </c>
      <c r="I51" s="139">
        <f>SUM(I52,I73,I170,I184)</f>
        <v>304908</v>
      </c>
      <c r="J51" s="139">
        <f>SUM(J52,J73,J170,J184)</f>
        <v>25776</v>
      </c>
      <c r="K51" s="139">
        <f>SUM(K52,K73,K170,K184)</f>
        <v>36818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282689</v>
      </c>
      <c r="D52" s="144">
        <f>SUM(D53,D66)</f>
        <v>256965</v>
      </c>
      <c r="E52" s="144">
        <f>SUM(E53,E66)</f>
        <v>25724</v>
      </c>
      <c r="F52" s="144">
        <f>SUM(F53,F66)</f>
        <v>0</v>
      </c>
      <c r="G52" s="145">
        <f>SUM(G53,G66)</f>
        <v>0</v>
      </c>
      <c r="H52" s="143">
        <f t="shared" si="3"/>
        <v>281777</v>
      </c>
      <c r="I52" s="144">
        <f>SUM(I53,I66)</f>
        <v>256001</v>
      </c>
      <c r="J52" s="144">
        <f>SUM(J53,J66)</f>
        <v>25776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215699</v>
      </c>
      <c r="D53" s="74">
        <f>SUM(D54,D57,D65)</f>
        <v>195369</v>
      </c>
      <c r="E53" s="74">
        <f>SUM(E54,E57,E65)</f>
        <v>20330</v>
      </c>
      <c r="F53" s="74">
        <f>SUM(F54,F57,F65)</f>
        <v>0</v>
      </c>
      <c r="G53" s="148">
        <f>SUM(G54,G57,G65)</f>
        <v>0</v>
      </c>
      <c r="H53" s="68">
        <f t="shared" si="3"/>
        <v>214977</v>
      </c>
      <c r="I53" s="74">
        <f>SUM(I54,I57,I65)</f>
        <v>194405</v>
      </c>
      <c r="J53" s="74">
        <f>SUM(J54,J57,J65)</f>
        <v>20572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209335</v>
      </c>
      <c r="D54" s="152">
        <f>SUM(D55:D56)</f>
        <v>189005</v>
      </c>
      <c r="E54" s="152">
        <f>SUM(E55:E56)</f>
        <v>20330</v>
      </c>
      <c r="F54" s="152">
        <f>SUM(F55:F56)</f>
        <v>0</v>
      </c>
      <c r="G54" s="153">
        <f>SUM(G55:G56)</f>
        <v>0</v>
      </c>
      <c r="H54" s="151">
        <f t="shared" si="3"/>
        <v>209577</v>
      </c>
      <c r="I54" s="152">
        <f>SUM(I55:I56)</f>
        <v>189005</v>
      </c>
      <c r="J54" s="152">
        <f>SUM(J55:J56)</f>
        <v>20572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209335</v>
      </c>
      <c r="D56" s="85">
        <v>189005</v>
      </c>
      <c r="E56" s="85">
        <v>20330</v>
      </c>
      <c r="F56" s="85"/>
      <c r="G56" s="157"/>
      <c r="H56" s="83">
        <f t="shared" si="3"/>
        <v>209577</v>
      </c>
      <c r="I56" s="85">
        <v>189005</v>
      </c>
      <c r="J56" s="85">
        <v>20572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6364</v>
      </c>
      <c r="D57" s="160">
        <f>SUM(D58:D64)</f>
        <v>6364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5400</v>
      </c>
      <c r="I57" s="160">
        <f>SUM(I58:I64)</f>
        <v>5400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964</v>
      </c>
      <c r="D61" s="85">
        <v>964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2413</v>
      </c>
      <c r="D62" s="85">
        <v>2413</v>
      </c>
      <c r="E62" s="85"/>
      <c r="F62" s="85"/>
      <c r="G62" s="157"/>
      <c r="H62" s="83">
        <f t="shared" si="3"/>
        <v>2413</v>
      </c>
      <c r="I62" s="85">
        <v>2413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66990</v>
      </c>
      <c r="D66" s="74">
        <f>SUM(D67:D68)</f>
        <v>61596</v>
      </c>
      <c r="E66" s="74">
        <f>SUM(E67:E68)</f>
        <v>5394</v>
      </c>
      <c r="F66" s="74">
        <f>SUM(F67:F68)</f>
        <v>0</v>
      </c>
      <c r="G66" s="166">
        <f>SUM(G67:G68)</f>
        <v>0</v>
      </c>
      <c r="H66" s="68">
        <f t="shared" si="3"/>
        <v>66800</v>
      </c>
      <c r="I66" s="74">
        <f>SUM(I67:I68)</f>
        <v>61596</v>
      </c>
      <c r="J66" s="74">
        <f>SUM(J67:J68)</f>
        <v>5204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53207</v>
      </c>
      <c r="D67" s="79">
        <v>48213</v>
      </c>
      <c r="E67" s="79">
        <v>4994</v>
      </c>
      <c r="F67" s="79"/>
      <c r="G67" s="155"/>
      <c r="H67" s="77">
        <f t="shared" si="3"/>
        <v>53217</v>
      </c>
      <c r="I67" s="79">
        <v>48213</v>
      </c>
      <c r="J67" s="79">
        <v>5004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13783</v>
      </c>
      <c r="D68" s="160">
        <f>SUM(D69:D72)</f>
        <v>13383</v>
      </c>
      <c r="E68" s="160">
        <f>SUM(E69:E72)</f>
        <v>400</v>
      </c>
      <c r="F68" s="160">
        <f>SUM(F69:F72)</f>
        <v>0</v>
      </c>
      <c r="G68" s="161">
        <f>SUM(G69:G72)</f>
        <v>0</v>
      </c>
      <c r="H68" s="83">
        <f t="shared" si="3"/>
        <v>13583</v>
      </c>
      <c r="I68" s="160">
        <f>SUM(I69:I72)</f>
        <v>13383</v>
      </c>
      <c r="J68" s="160">
        <f>SUM(J69:J72)</f>
        <v>200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6133</v>
      </c>
      <c r="D69" s="85">
        <v>5733</v>
      </c>
      <c r="E69" s="85">
        <v>400</v>
      </c>
      <c r="F69" s="85"/>
      <c r="G69" s="157"/>
      <c r="H69" s="83">
        <f t="shared" si="3"/>
        <v>5933</v>
      </c>
      <c r="I69" s="85">
        <v>5733</v>
      </c>
      <c r="J69" s="85">
        <v>200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7650</v>
      </c>
      <c r="D71" s="85">
        <v>7650</v>
      </c>
      <c r="E71" s="85"/>
      <c r="F71" s="85"/>
      <c r="G71" s="157"/>
      <c r="H71" s="83">
        <f t="shared" si="3"/>
        <v>7650</v>
      </c>
      <c r="I71" s="85">
        <v>7650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94238</v>
      </c>
      <c r="D73" s="144">
        <f>SUM(D74,D81,D128,D161,D162,D169)</f>
        <v>60420</v>
      </c>
      <c r="E73" s="144">
        <f>SUM(E74,E81,E128,E161,E162,E169)</f>
        <v>0</v>
      </c>
      <c r="F73" s="144">
        <f>SUM(F74,F81,F128,F161,F162,F169)</f>
        <v>33818</v>
      </c>
      <c r="G73" s="145">
        <f>SUM(G74,G81,G128,G161,G162,G169)</f>
        <v>0</v>
      </c>
      <c r="H73" s="143">
        <f t="shared" si="3"/>
        <v>85725</v>
      </c>
      <c r="I73" s="144">
        <f>SUM(I74,I81,I128,I161,I162,I169)</f>
        <v>48907</v>
      </c>
      <c r="J73" s="144">
        <f>SUM(J74,J81,J128,J161,J162,J169)</f>
        <v>0</v>
      </c>
      <c r="K73" s="144">
        <f>SUM(K74,K81,K128,K161,K162,K169)</f>
        <v>36818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50175</v>
      </c>
      <c r="D81" s="74">
        <f>SUM(D82,D87,D93,D101,D110,D114,D120,D126)</f>
        <v>50175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41798</v>
      </c>
      <c r="I81" s="74">
        <f>SUM(I82,I87,I93,I101,I110,I114,I120,I126)</f>
        <v>41798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976</v>
      </c>
      <c r="D82" s="152">
        <f>SUM(D83:D86)</f>
        <v>976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872</v>
      </c>
      <c r="I82" s="152">
        <f>SUM(I83:I86)</f>
        <v>872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720</v>
      </c>
      <c r="D84" s="85">
        <v>720</v>
      </c>
      <c r="E84" s="85"/>
      <c r="F84" s="85"/>
      <c r="G84" s="157"/>
      <c r="H84" s="83">
        <f t="shared" si="3"/>
        <v>720</v>
      </c>
      <c r="I84" s="85">
        <v>720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216</v>
      </c>
      <c r="D85" s="85">
        <v>216</v>
      </c>
      <c r="E85" s="85"/>
      <c r="F85" s="85"/>
      <c r="G85" s="157"/>
      <c r="H85" s="83">
        <f t="shared" si="3"/>
        <v>132</v>
      </c>
      <c r="I85" s="85">
        <v>132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40</v>
      </c>
      <c r="D86" s="85">
        <v>40</v>
      </c>
      <c r="E86" s="85"/>
      <c r="F86" s="85"/>
      <c r="G86" s="157"/>
      <c r="H86" s="83">
        <f t="shared" si="3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44779</v>
      </c>
      <c r="D87" s="160">
        <f>SUM(D88:D92)</f>
        <v>44779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37985</v>
      </c>
      <c r="I87" s="160">
        <f>SUM(I88:I92)</f>
        <v>37985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33798</v>
      </c>
      <c r="D88" s="85">
        <v>33798</v>
      </c>
      <c r="E88" s="85"/>
      <c r="F88" s="85"/>
      <c r="G88" s="157"/>
      <c r="H88" s="83">
        <f t="shared" si="3"/>
        <v>26930</v>
      </c>
      <c r="I88" s="85">
        <v>26930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4387</v>
      </c>
      <c r="D89" s="85">
        <v>4387</v>
      </c>
      <c r="E89" s="85"/>
      <c r="F89" s="85"/>
      <c r="G89" s="157"/>
      <c r="H89" s="83">
        <f t="shared" si="3"/>
        <v>5070</v>
      </c>
      <c r="I89" s="85">
        <v>5070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5735</v>
      </c>
      <c r="D90" s="85">
        <v>5735</v>
      </c>
      <c r="E90" s="85"/>
      <c r="F90" s="85"/>
      <c r="G90" s="157"/>
      <c r="H90" s="83">
        <f t="shared" si="3"/>
        <v>5204</v>
      </c>
      <c r="I90" s="85">
        <v>5204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859</v>
      </c>
      <c r="D91" s="85">
        <v>859</v>
      </c>
      <c r="E91" s="85"/>
      <c r="F91" s="85"/>
      <c r="G91" s="157"/>
      <c r="H91" s="83">
        <f t="shared" si="3"/>
        <v>781</v>
      </c>
      <c r="I91" s="85">
        <v>781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1877</v>
      </c>
      <c r="D93" s="160">
        <f>SUM(D94:D100)</f>
        <v>1877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1350</v>
      </c>
      <c r="I93" s="160">
        <f>SUM(I94:I100)</f>
        <v>1350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605</v>
      </c>
      <c r="D95" s="85">
        <v>605</v>
      </c>
      <c r="E95" s="85"/>
      <c r="F95" s="85"/>
      <c r="G95" s="157"/>
      <c r="H95" s="83">
        <f t="shared" si="3"/>
        <v>605</v>
      </c>
      <c r="I95" s="85">
        <v>605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160</v>
      </c>
      <c r="D97" s="85">
        <v>160</v>
      </c>
      <c r="E97" s="85"/>
      <c r="F97" s="85"/>
      <c r="G97" s="157"/>
      <c r="H97" s="83">
        <f t="shared" si="3"/>
        <v>180</v>
      </c>
      <c r="I97" s="85">
        <v>180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160</v>
      </c>
      <c r="D98" s="85">
        <v>160</v>
      </c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952</v>
      </c>
      <c r="D100" s="85">
        <v>952</v>
      </c>
      <c r="E100" s="85"/>
      <c r="F100" s="85"/>
      <c r="G100" s="157"/>
      <c r="H100" s="83">
        <f t="shared" si="3"/>
        <v>565</v>
      </c>
      <c r="I100" s="85">
        <v>565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2173</v>
      </c>
      <c r="D101" s="160">
        <f>SUM(D102:D109)</f>
        <v>2173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1266</v>
      </c>
      <c r="I101" s="160">
        <f>SUM(I102:I109)</f>
        <v>1266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670</v>
      </c>
      <c r="D104" s="85">
        <v>670</v>
      </c>
      <c r="E104" s="85"/>
      <c r="F104" s="85"/>
      <c r="G104" s="157"/>
      <c r="H104" s="83">
        <f t="shared" si="3"/>
        <v>503</v>
      </c>
      <c r="I104" s="85">
        <v>503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1503</v>
      </c>
      <c r="D105" s="85">
        <v>1503</v>
      </c>
      <c r="E105" s="85"/>
      <c r="F105" s="85"/>
      <c r="G105" s="157"/>
      <c r="H105" s="83">
        <f t="shared" si="3"/>
        <v>763</v>
      </c>
      <c r="I105" s="85">
        <v>763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300</v>
      </c>
      <c r="D110" s="160">
        <f>SUM(D111:D113)</f>
        <v>300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300</v>
      </c>
      <c r="I110" s="160">
        <f>SUM(I111:I113)</f>
        <v>300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300</v>
      </c>
      <c r="D113" s="85">
        <v>300</v>
      </c>
      <c r="E113" s="85"/>
      <c r="F113" s="85"/>
      <c r="G113" s="157"/>
      <c r="H113" s="83">
        <f>SUM(I113:L113)</f>
        <v>300</v>
      </c>
      <c r="I113" s="85">
        <v>300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70</v>
      </c>
      <c r="D120" s="160">
        <f>SUM(D121:D125)</f>
        <v>70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25</v>
      </c>
      <c r="I120" s="160">
        <f>SUM(I121:I125)</f>
        <v>25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70</v>
      </c>
      <c r="D125" s="85">
        <v>70</v>
      </c>
      <c r="E125" s="85"/>
      <c r="F125" s="85"/>
      <c r="G125" s="157"/>
      <c r="H125" s="83">
        <f t="shared" si="5"/>
        <v>25</v>
      </c>
      <c r="I125" s="85">
        <v>25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43883</v>
      </c>
      <c r="D128" s="74">
        <f>SUM(D129,D133,D137,D138,D141,D148,D156,D157,D160)</f>
        <v>10065</v>
      </c>
      <c r="E128" s="74">
        <f>SUM(E129,E133,E137,E138,E141,E148,E156,E157,E160)</f>
        <v>0</v>
      </c>
      <c r="F128" s="74">
        <f>SUM(F129,F133,F137,F138,F141,F148,F156,F157,F160)</f>
        <v>33818</v>
      </c>
      <c r="G128" s="166">
        <f>SUM(G129,G133,G137,G138,G141,G148,G156,G157,G160)</f>
        <v>0</v>
      </c>
      <c r="H128" s="68">
        <f t="shared" si="5"/>
        <v>43747</v>
      </c>
      <c r="I128" s="74">
        <f>SUM(I129,I133,I137,I138,I141,I148,I156,I157,I160)</f>
        <v>6929</v>
      </c>
      <c r="J128" s="74">
        <f>SUM(J129,J133,J137,J138,J141,J148,J156,J157,J160)</f>
        <v>0</v>
      </c>
      <c r="K128" s="74">
        <f>SUM(K129,K133,K137,K138,K141,K148,K156,K157,K160)</f>
        <v>36818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4538</v>
      </c>
      <c r="D129" s="169">
        <f>SUM(D130:D132)</f>
        <v>4538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2082</v>
      </c>
      <c r="I129" s="169">
        <f>SUM(I130:I132)</f>
        <v>2082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190</v>
      </c>
      <c r="D130" s="85">
        <v>190</v>
      </c>
      <c r="E130" s="85"/>
      <c r="F130" s="85"/>
      <c r="G130" s="157"/>
      <c r="H130" s="83">
        <f t="shared" si="5"/>
        <v>190</v>
      </c>
      <c r="I130" s="85">
        <v>190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4258</v>
      </c>
      <c r="D131" s="85">
        <v>4258</v>
      </c>
      <c r="E131" s="85"/>
      <c r="F131" s="85"/>
      <c r="G131" s="157"/>
      <c r="H131" s="83">
        <f t="shared" si="5"/>
        <v>1802</v>
      </c>
      <c r="I131" s="85">
        <v>1802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90</v>
      </c>
      <c r="D132" s="85">
        <v>90</v>
      </c>
      <c r="E132" s="85"/>
      <c r="F132" s="85"/>
      <c r="G132" s="157"/>
      <c r="H132" s="83">
        <f t="shared" si="5"/>
        <v>90</v>
      </c>
      <c r="I132" s="85">
        <v>90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50</v>
      </c>
      <c r="D133" s="160">
        <f>SUM(D134:D136)</f>
        <v>50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50</v>
      </c>
      <c r="I133" s="160">
        <f>SUM(I134:I136)</f>
        <v>50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50</v>
      </c>
      <c r="D135" s="85">
        <v>50</v>
      </c>
      <c r="E135" s="85"/>
      <c r="F135" s="85"/>
      <c r="G135" s="157"/>
      <c r="H135" s="83">
        <f t="shared" si="5"/>
        <v>50</v>
      </c>
      <c r="I135" s="85">
        <v>50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100</v>
      </c>
      <c r="D138" s="160">
        <f>SUM(D139:D140)</f>
        <v>100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100</v>
      </c>
      <c r="I138" s="160">
        <f>SUM(I139:I140)</f>
        <v>100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100</v>
      </c>
      <c r="D139" s="85">
        <v>100</v>
      </c>
      <c r="E139" s="85"/>
      <c r="F139" s="85"/>
      <c r="G139" s="157"/>
      <c r="H139" s="83">
        <f t="shared" si="5"/>
        <v>100</v>
      </c>
      <c r="I139" s="85">
        <v>100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3530</v>
      </c>
      <c r="D141" s="152">
        <f>SUM(D142:D147)</f>
        <v>3530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3230</v>
      </c>
      <c r="I141" s="152">
        <f>SUM(I142:I147)</f>
        <v>3230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590</v>
      </c>
      <c r="D142" s="79">
        <v>590</v>
      </c>
      <c r="E142" s="79"/>
      <c r="F142" s="79"/>
      <c r="G142" s="155"/>
      <c r="H142" s="77">
        <f t="shared" si="5"/>
        <v>300</v>
      </c>
      <c r="I142" s="79">
        <v>300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2880</v>
      </c>
      <c r="D143" s="85">
        <v>2880</v>
      </c>
      <c r="E143" s="85"/>
      <c r="F143" s="85"/>
      <c r="G143" s="157"/>
      <c r="H143" s="83">
        <f t="shared" si="5"/>
        <v>2880</v>
      </c>
      <c r="I143" s="85">
        <v>2880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60</v>
      </c>
      <c r="D146" s="85">
        <v>60</v>
      </c>
      <c r="E146" s="85"/>
      <c r="F146" s="85"/>
      <c r="G146" s="157"/>
      <c r="H146" s="83">
        <f t="shared" si="5"/>
        <v>50</v>
      </c>
      <c r="I146" s="85">
        <v>50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34823</v>
      </c>
      <c r="D148" s="160">
        <f>SUM(D149:D155)</f>
        <v>1005</v>
      </c>
      <c r="E148" s="160">
        <f>SUM(E149:E155)</f>
        <v>0</v>
      </c>
      <c r="F148" s="160">
        <f>SUM(F149:F155)</f>
        <v>33818</v>
      </c>
      <c r="G148" s="161">
        <f>SUM(G149:G155)</f>
        <v>0</v>
      </c>
      <c r="H148" s="83">
        <f t="shared" si="5"/>
        <v>37443</v>
      </c>
      <c r="I148" s="160">
        <f>SUM(I149:I155)</f>
        <v>625</v>
      </c>
      <c r="J148" s="160">
        <f>SUM(J149:J155)</f>
        <v>0</v>
      </c>
      <c r="K148" s="160">
        <f>SUM(K149:K155)</f>
        <v>36818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425</v>
      </c>
      <c r="D149" s="85">
        <v>425</v>
      </c>
      <c r="E149" s="85"/>
      <c r="F149" s="85"/>
      <c r="G149" s="157"/>
      <c r="H149" s="83">
        <f t="shared" si="5"/>
        <v>425</v>
      </c>
      <c r="I149" s="85">
        <v>425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580</v>
      </c>
      <c r="D150" s="85">
        <v>580</v>
      </c>
      <c r="E150" s="85"/>
      <c r="F150" s="85"/>
      <c r="G150" s="157"/>
      <c r="H150" s="83">
        <f t="shared" si="5"/>
        <v>200</v>
      </c>
      <c r="I150" s="85">
        <v>200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33818</v>
      </c>
      <c r="D151" s="85"/>
      <c r="E151" s="85"/>
      <c r="F151" s="85">
        <f>31275+2543</f>
        <v>33818</v>
      </c>
      <c r="G151" s="157"/>
      <c r="H151" s="83">
        <f t="shared" si="5"/>
        <v>36818</v>
      </c>
      <c r="I151" s="85"/>
      <c r="J151" s="85"/>
      <c r="K151" s="85">
        <v>36818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825</v>
      </c>
      <c r="D156" s="163">
        <v>825</v>
      </c>
      <c r="E156" s="163"/>
      <c r="F156" s="163"/>
      <c r="G156" s="164"/>
      <c r="H156" s="151">
        <f t="shared" si="5"/>
        <v>825</v>
      </c>
      <c r="I156" s="163">
        <v>825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17</v>
      </c>
      <c r="D160" s="163">
        <v>17</v>
      </c>
      <c r="E160" s="163"/>
      <c r="F160" s="163"/>
      <c r="G160" s="164"/>
      <c r="H160" s="151">
        <f t="shared" si="5"/>
        <v>17</v>
      </c>
      <c r="I160" s="163">
        <v>17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8812</v>
      </c>
      <c r="D191" s="139">
        <f>SUM(D192,D231,D266,D279,D283)</f>
        <v>8812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2151</v>
      </c>
      <c r="I191" s="139">
        <f>SUM(I192,I231,I266,I279,I283)</f>
        <v>2151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8812</v>
      </c>
      <c r="D192" s="144">
        <f>D193+D201+D227</f>
        <v>8812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2151</v>
      </c>
      <c r="I192" s="144">
        <f>I193+I201+I227</f>
        <v>2151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100</v>
      </c>
      <c r="D193" s="74">
        <f>D194+D195+D198+D199+D200</f>
        <v>100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100</v>
      </c>
      <c r="D195" s="160">
        <f>D196+D197</f>
        <v>100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100</v>
      </c>
      <c r="D196" s="85">
        <v>100</v>
      </c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8712</v>
      </c>
      <c r="D201" s="74">
        <f>D202+D212+D213+D222+D223+D224+D226</f>
        <v>8712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2151</v>
      </c>
      <c r="I201" s="74">
        <f>I202+I212+I213+I222+I223+I224+I226</f>
        <v>2151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8712</v>
      </c>
      <c r="D213" s="160">
        <f>SUM(D214:D221)</f>
        <v>8712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2151</v>
      </c>
      <c r="I213" s="160">
        <f>SUM(I214:I221)</f>
        <v>2151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6650</v>
      </c>
      <c r="D215" s="85">
        <v>6650</v>
      </c>
      <c r="E215" s="85"/>
      <c r="F215" s="85"/>
      <c r="G215" s="157"/>
      <c r="H215" s="83">
        <f t="shared" si="20"/>
        <v>2151</v>
      </c>
      <c r="I215" s="85">
        <v>2151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142</v>
      </c>
      <c r="D216" s="85">
        <v>142</v>
      </c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1220</v>
      </c>
      <c r="D220" s="85">
        <v>1220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700</v>
      </c>
      <c r="D221" s="85">
        <v>700</v>
      </c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4272</v>
      </c>
      <c r="D295" s="160">
        <f>SUM(D296:D297)</f>
        <v>0</v>
      </c>
      <c r="E295" s="160">
        <f>SUM(E296:E297)</f>
        <v>0</v>
      </c>
      <c r="F295" s="160">
        <f>SUM(F296:F297)</f>
        <v>4272</v>
      </c>
      <c r="G295" s="161">
        <f>SUM(G296:G297)</f>
        <v>0</v>
      </c>
      <c r="H295" s="83">
        <f t="shared" si="44"/>
        <v>1272</v>
      </c>
      <c r="I295" s="160">
        <f>SUM(I296:I297)</f>
        <v>0</v>
      </c>
      <c r="J295" s="160">
        <f>SUM(J296:J297)</f>
        <v>0</v>
      </c>
      <c r="K295" s="160">
        <f>SUM(K296:K297)</f>
        <v>1272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4272</v>
      </c>
      <c r="D297" s="79"/>
      <c r="E297" s="79"/>
      <c r="F297" s="79">
        <v>4272</v>
      </c>
      <c r="G297" s="155"/>
      <c r="H297" s="77">
        <f t="shared" si="44"/>
        <v>1272</v>
      </c>
      <c r="I297" s="79"/>
      <c r="J297" s="79"/>
      <c r="K297" s="79">
        <v>1272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390011</v>
      </c>
      <c r="D298" s="260">
        <f>SUM(D295,D283,D279,D266,D231,D192,D184,D170,D73,D52)</f>
        <v>326197</v>
      </c>
      <c r="E298" s="260">
        <f t="shared" ref="E298:G298" si="61">SUM(E295,E283,E279,E266,E231,E192,E184,E170,E73,E52)</f>
        <v>25724</v>
      </c>
      <c r="F298" s="260">
        <f t="shared" si="61"/>
        <v>38090</v>
      </c>
      <c r="G298" s="261">
        <f t="shared" si="61"/>
        <v>0</v>
      </c>
      <c r="H298" s="262">
        <f>SUM(H295,H283,H279,H266,H231,H192,H184,H170,H73,H52)</f>
        <v>370925</v>
      </c>
      <c r="I298" s="260">
        <f>SUM(I295,I283,I279,I266,I231,I192,I184,I170,I73,I52)</f>
        <v>307059</v>
      </c>
      <c r="J298" s="260">
        <f t="shared" ref="J298:L298" si="62">SUM(J295,J283,J279,J266,J231,J192,J184,J170,J73,J52)</f>
        <v>25776</v>
      </c>
      <c r="K298" s="260">
        <f t="shared" si="62"/>
        <v>38090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-3000</v>
      </c>
      <c r="I300" s="266">
        <f>SUM(I25,I26,I42)-I50</f>
        <v>0</v>
      </c>
      <c r="J300" s="266">
        <f>SUM(J25,J26,J42)-J50</f>
        <v>0</v>
      </c>
      <c r="K300" s="266">
        <f>K27-K50</f>
        <v>-3000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3000</v>
      </c>
      <c r="I302" s="266">
        <f t="shared" si="63"/>
        <v>0</v>
      </c>
      <c r="J302" s="266">
        <f t="shared" si="63"/>
        <v>0</v>
      </c>
      <c r="K302" s="266">
        <f t="shared" si="63"/>
        <v>3000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3000</v>
      </c>
      <c r="I303" s="266">
        <f t="shared" si="64"/>
        <v>0</v>
      </c>
      <c r="J303" s="266">
        <f t="shared" si="64"/>
        <v>0</v>
      </c>
      <c r="K303" s="266">
        <f t="shared" si="64"/>
        <v>3000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09.22.1.&amp;"Arial,Regular"&amp;10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471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472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2"/>
    </row>
    <row r="10" spans="1:12" x14ac:dyDescent="0.25">
      <c r="A10" s="9"/>
      <c r="B10" s="10" t="s">
        <v>9</v>
      </c>
      <c r="C10" s="602" t="s">
        <v>473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474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475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18225</v>
      </c>
      <c r="D21" s="40">
        <f>SUM(D22,D25,D26,D42)</f>
        <v>18225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18900</v>
      </c>
      <c r="I21" s="40">
        <f>SUM(I22,I25,I26,I42)</f>
        <v>18900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18225</v>
      </c>
      <c r="D25" s="63">
        <v>18225</v>
      </c>
      <c r="E25" s="63"/>
      <c r="F25" s="64" t="s">
        <v>31</v>
      </c>
      <c r="G25" s="65" t="s">
        <v>31</v>
      </c>
      <c r="H25" s="62">
        <f t="shared" si="1"/>
        <v>18900</v>
      </c>
      <c r="I25" s="63">
        <f>I49</f>
        <v>18900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18225</v>
      </c>
      <c r="D49" s="128">
        <f>SUM(D50,D295)</f>
        <v>18225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18900</v>
      </c>
      <c r="I49" s="128">
        <f>SUM(I50,I295)</f>
        <v>18900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18225</v>
      </c>
      <c r="D50" s="134">
        <f>SUM(D51,D191)</f>
        <v>18225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18900</v>
      </c>
      <c r="I50" s="134">
        <f>SUM(I51,I191)</f>
        <v>18900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18225</v>
      </c>
      <c r="D51" s="139">
        <f>SUM(D52,D73,D170,D184)</f>
        <v>18225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18900</v>
      </c>
      <c r="I51" s="139">
        <f>SUM(I52,I73,I170,I184)</f>
        <v>18900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18225</v>
      </c>
      <c r="D73" s="144">
        <f>SUM(D74,D81,D128,D161,D162,D169)</f>
        <v>18225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18900</v>
      </c>
      <c r="I73" s="144">
        <f>SUM(I74,I81,I128,I161,I162,I169)</f>
        <v>18900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18225</v>
      </c>
      <c r="D128" s="74">
        <f>SUM(D129,D133,D137,D138,D141,D148,D156,D157,D160)</f>
        <v>18225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18900</v>
      </c>
      <c r="I128" s="74">
        <f>SUM(I129,I133,I137,I138,I141,I148,I156,I157,I160)</f>
        <v>18900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18225</v>
      </c>
      <c r="D148" s="160">
        <f>SUM(D149:D155)</f>
        <v>18225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18900</v>
      </c>
      <c r="I148" s="160">
        <f>SUM(I149:I155)</f>
        <v>18900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18225</v>
      </c>
      <c r="D151" s="85">
        <v>18225</v>
      </c>
      <c r="E151" s="85"/>
      <c r="F151" s="85"/>
      <c r="G151" s="157"/>
      <c r="H151" s="83">
        <f t="shared" si="5"/>
        <v>18900</v>
      </c>
      <c r="I151" s="85">
        <v>18900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t="13.5" hidden="1" customHeight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18225</v>
      </c>
      <c r="D298" s="260">
        <f>SUM(D295,D283,D279,D266,D231,D192,D184,D170,D73,D52)</f>
        <v>18225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18900</v>
      </c>
      <c r="I298" s="260">
        <f>SUM(I295,I283,I279,I266,I231,I192,I184,I170,I73,I52)</f>
        <v>18900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Nr.09.22.2.</oddHeader>
    <oddFooter xml:space="preserve">&amp;L&amp;"Times New Roman,Regular"&amp;8&amp;D; &amp;T&amp;R&amp;"Times New Roman,Regular"&amp;8&amp;P (&amp;N)
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476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477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478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479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480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243789</v>
      </c>
      <c r="D21" s="40">
        <f>SUM(D22,D25,D26,D42)</f>
        <v>203917</v>
      </c>
      <c r="E21" s="40">
        <f>SUM(E22,E25)</f>
        <v>16574</v>
      </c>
      <c r="F21" s="40">
        <f>SUM(F22,F27)</f>
        <v>23298</v>
      </c>
      <c r="G21" s="41">
        <f>SUM(G22,G44)</f>
        <v>0</v>
      </c>
      <c r="H21" s="39">
        <f t="shared" ref="H21:H46" si="1">SUM(I21:L21)</f>
        <v>236067</v>
      </c>
      <c r="I21" s="40">
        <f>SUM(I22,I25,I26,I42)</f>
        <v>196197</v>
      </c>
      <c r="J21" s="40">
        <f>SUM(J22,J25)</f>
        <v>16572</v>
      </c>
      <c r="K21" s="40">
        <f>SUM(K22,K27)</f>
        <v>23298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2010</v>
      </c>
      <c r="D22" s="46">
        <f>SUM(D23:D24)</f>
        <v>0</v>
      </c>
      <c r="E22" s="46">
        <f>SUM(E23:E24)</f>
        <v>0</v>
      </c>
      <c r="F22" s="46">
        <f>SUM(F23:F24)</f>
        <v>2010</v>
      </c>
      <c r="G22" s="47">
        <f>SUM(G23:G24)</f>
        <v>0</v>
      </c>
      <c r="H22" s="45">
        <f t="shared" si="1"/>
        <v>2010</v>
      </c>
      <c r="I22" s="46">
        <f>SUM(I23:I24)</f>
        <v>0</v>
      </c>
      <c r="J22" s="46">
        <f>SUM(J23:J24)</f>
        <v>0</v>
      </c>
      <c r="K22" s="46">
        <f>SUM(K23:K24)</f>
        <v>2010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2010</v>
      </c>
      <c r="D24" s="58"/>
      <c r="E24" s="58"/>
      <c r="F24" s="58">
        <v>2010</v>
      </c>
      <c r="G24" s="59"/>
      <c r="H24" s="57">
        <f t="shared" si="1"/>
        <v>2010</v>
      </c>
      <c r="I24" s="58"/>
      <c r="J24" s="58"/>
      <c r="K24" s="58">
        <v>2010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220491</v>
      </c>
      <c r="D25" s="63">
        <f>D50</f>
        <v>203917</v>
      </c>
      <c r="E25" s="63">
        <v>16574</v>
      </c>
      <c r="F25" s="64" t="s">
        <v>31</v>
      </c>
      <c r="G25" s="65" t="s">
        <v>31</v>
      </c>
      <c r="H25" s="62">
        <f t="shared" si="1"/>
        <v>212769</v>
      </c>
      <c r="I25" s="63">
        <f>I50</f>
        <v>196197</v>
      </c>
      <c r="J25" s="63">
        <f>J50</f>
        <v>16572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21288</v>
      </c>
      <c r="D27" s="70" t="s">
        <v>31</v>
      </c>
      <c r="E27" s="70" t="s">
        <v>31</v>
      </c>
      <c r="F27" s="74">
        <f>SUM(F28,F32,F34,F37)</f>
        <v>21288</v>
      </c>
      <c r="G27" s="71" t="s">
        <v>31</v>
      </c>
      <c r="H27" s="68">
        <f t="shared" si="1"/>
        <v>21288</v>
      </c>
      <c r="I27" s="70" t="s">
        <v>31</v>
      </c>
      <c r="J27" s="70" t="s">
        <v>31</v>
      </c>
      <c r="K27" s="74">
        <f>SUM(K28,K32,K34,K37)</f>
        <v>21288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18000</v>
      </c>
      <c r="D28" s="70" t="s">
        <v>31</v>
      </c>
      <c r="E28" s="70" t="s">
        <v>31</v>
      </c>
      <c r="F28" s="74">
        <f>SUM(F29:F31)</f>
        <v>18000</v>
      </c>
      <c r="G28" s="71" t="s">
        <v>31</v>
      </c>
      <c r="H28" s="68">
        <f t="shared" si="1"/>
        <v>18000</v>
      </c>
      <c r="I28" s="70" t="s">
        <v>31</v>
      </c>
      <c r="J28" s="70" t="s">
        <v>31</v>
      </c>
      <c r="K28" s="74">
        <f>SUM(K29:K31)</f>
        <v>18000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18000</v>
      </c>
      <c r="D30" s="84" t="s">
        <v>31</v>
      </c>
      <c r="E30" s="84" t="s">
        <v>31</v>
      </c>
      <c r="F30" s="85">
        <v>18000</v>
      </c>
      <c r="G30" s="86" t="s">
        <v>31</v>
      </c>
      <c r="H30" s="83">
        <f t="shared" si="1"/>
        <v>18000</v>
      </c>
      <c r="I30" s="84" t="s">
        <v>31</v>
      </c>
      <c r="J30" s="84" t="s">
        <v>31</v>
      </c>
      <c r="K30" s="85">
        <v>18000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3288</v>
      </c>
      <c r="D37" s="70" t="s">
        <v>31</v>
      </c>
      <c r="E37" s="70" t="s">
        <v>31</v>
      </c>
      <c r="F37" s="74">
        <f>SUM(F38:F41)</f>
        <v>3288</v>
      </c>
      <c r="G37" s="71" t="s">
        <v>31</v>
      </c>
      <c r="H37" s="68">
        <f t="shared" si="1"/>
        <v>3288</v>
      </c>
      <c r="I37" s="70" t="s">
        <v>31</v>
      </c>
      <c r="J37" s="70" t="s">
        <v>31</v>
      </c>
      <c r="K37" s="74">
        <f>SUM(K38:K41)</f>
        <v>3288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3288</v>
      </c>
      <c r="D41" s="84" t="s">
        <v>31</v>
      </c>
      <c r="E41" s="84" t="s">
        <v>31</v>
      </c>
      <c r="F41" s="85">
        <v>3288</v>
      </c>
      <c r="G41" s="86" t="s">
        <v>31</v>
      </c>
      <c r="H41" s="83">
        <f t="shared" si="1"/>
        <v>3288</v>
      </c>
      <c r="I41" s="84" t="s">
        <v>31</v>
      </c>
      <c r="J41" s="84" t="s">
        <v>31</v>
      </c>
      <c r="K41" s="85">
        <v>3288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243789</v>
      </c>
      <c r="D49" s="128">
        <f>SUM(D50,D295)</f>
        <v>203917</v>
      </c>
      <c r="E49" s="128">
        <f>SUM(E50,E295)</f>
        <v>16574</v>
      </c>
      <c r="F49" s="128">
        <f>SUM(F50,F295)</f>
        <v>23298</v>
      </c>
      <c r="G49" s="129">
        <f>SUM(G50,G295)</f>
        <v>0</v>
      </c>
      <c r="H49" s="127">
        <f t="shared" ref="H49:H80" si="3">SUM(I49:L49)</f>
        <v>236067</v>
      </c>
      <c r="I49" s="128">
        <f>SUM(I50,I295)</f>
        <v>196197</v>
      </c>
      <c r="J49" s="128">
        <f>SUM(J50,J295)</f>
        <v>16572</v>
      </c>
      <c r="K49" s="128">
        <f>SUM(K50,K295)</f>
        <v>23298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241779</v>
      </c>
      <c r="D50" s="134">
        <f>SUM(D51,D191)</f>
        <v>203917</v>
      </c>
      <c r="E50" s="134">
        <f>SUM(E51,E191)</f>
        <v>16574</v>
      </c>
      <c r="F50" s="134">
        <f>SUM(F51,F191)</f>
        <v>21288</v>
      </c>
      <c r="G50" s="135">
        <f>SUM(G51,G191)</f>
        <v>0</v>
      </c>
      <c r="H50" s="133">
        <f t="shared" si="3"/>
        <v>234057</v>
      </c>
      <c r="I50" s="134">
        <f>SUM(I51,I191)</f>
        <v>196197</v>
      </c>
      <c r="J50" s="134">
        <f>SUM(J51,J191)</f>
        <v>16572</v>
      </c>
      <c r="K50" s="134">
        <f>SUM(K51,K191)</f>
        <v>21288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240042</v>
      </c>
      <c r="D51" s="139">
        <f>SUM(D52,D73,D170,D184)</f>
        <v>202180</v>
      </c>
      <c r="E51" s="139">
        <f>SUM(E52,E73,E170,E184)</f>
        <v>16574</v>
      </c>
      <c r="F51" s="139">
        <f>SUM(F52,F73,F170,F184)</f>
        <v>21288</v>
      </c>
      <c r="G51" s="140">
        <f>SUM(G52,G73,G170,G184)</f>
        <v>0</v>
      </c>
      <c r="H51" s="138">
        <f t="shared" si="3"/>
        <v>232554</v>
      </c>
      <c r="I51" s="139">
        <f>SUM(I52,I73,I170,I184)</f>
        <v>194694</v>
      </c>
      <c r="J51" s="139">
        <f>SUM(J52,J73,J170,J184)</f>
        <v>16572</v>
      </c>
      <c r="K51" s="139">
        <f>SUM(K52,K73,K170,K184)</f>
        <v>21288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184837</v>
      </c>
      <c r="D52" s="144">
        <f>SUM(D53,D66)</f>
        <v>168263</v>
      </c>
      <c r="E52" s="144">
        <f>SUM(E53,E66)</f>
        <v>16574</v>
      </c>
      <c r="F52" s="144">
        <f>SUM(F53,F66)</f>
        <v>0</v>
      </c>
      <c r="G52" s="145">
        <f>SUM(G53,G66)</f>
        <v>0</v>
      </c>
      <c r="H52" s="143">
        <f t="shared" si="3"/>
        <v>183951</v>
      </c>
      <c r="I52" s="144">
        <f>SUM(I53,I66)</f>
        <v>167379</v>
      </c>
      <c r="J52" s="144">
        <f>SUM(J53,J66)</f>
        <v>16572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140900</v>
      </c>
      <c r="D53" s="74">
        <f>SUM(D54,D57,D65)</f>
        <v>128044</v>
      </c>
      <c r="E53" s="74">
        <f>SUM(E54,E57,E65)</f>
        <v>12856</v>
      </c>
      <c r="F53" s="74">
        <f>SUM(F54,F57,F65)</f>
        <v>0</v>
      </c>
      <c r="G53" s="148">
        <f>SUM(G54,G57,G65)</f>
        <v>0</v>
      </c>
      <c r="H53" s="68">
        <f t="shared" si="3"/>
        <v>140416</v>
      </c>
      <c r="I53" s="74">
        <f>SUM(I54,I57,I65)</f>
        <v>127160</v>
      </c>
      <c r="J53" s="74">
        <f>SUM(J54,J57,J65)</f>
        <v>13256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135290</v>
      </c>
      <c r="D54" s="152">
        <f>SUM(D55:D56)</f>
        <v>122434</v>
      </c>
      <c r="E54" s="152">
        <f>SUM(E55:E56)</f>
        <v>12856</v>
      </c>
      <c r="F54" s="152">
        <f>SUM(F55:F56)</f>
        <v>0</v>
      </c>
      <c r="G54" s="153">
        <f>SUM(G55:G56)</f>
        <v>0</v>
      </c>
      <c r="H54" s="151">
        <f t="shared" si="3"/>
        <v>135690</v>
      </c>
      <c r="I54" s="152">
        <f>SUM(I55:I56)</f>
        <v>122434</v>
      </c>
      <c r="J54" s="152">
        <f>SUM(J55:J56)</f>
        <v>13256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135290</v>
      </c>
      <c r="D56" s="85">
        <v>122434</v>
      </c>
      <c r="E56" s="85">
        <v>12856</v>
      </c>
      <c r="F56" s="85"/>
      <c r="G56" s="157"/>
      <c r="H56" s="83">
        <f t="shared" si="3"/>
        <v>135690</v>
      </c>
      <c r="I56" s="85">
        <v>122434</v>
      </c>
      <c r="J56" s="85">
        <v>13256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5610</v>
      </c>
      <c r="D57" s="160">
        <f>SUM(D58:D64)</f>
        <v>5610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4726</v>
      </c>
      <c r="I57" s="160">
        <f>SUM(I58:I64)</f>
        <v>4726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>
        <v>0</v>
      </c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884</v>
      </c>
      <c r="D61" s="85">
        <v>884</v>
      </c>
      <c r="E61" s="85"/>
      <c r="F61" s="85"/>
      <c r="G61" s="157"/>
      <c r="H61" s="83">
        <f t="shared" si="3"/>
        <v>0</v>
      </c>
      <c r="I61" s="85">
        <v>0</v>
      </c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1739</v>
      </c>
      <c r="D62" s="85">
        <v>1739</v>
      </c>
      <c r="E62" s="85"/>
      <c r="F62" s="85"/>
      <c r="G62" s="157"/>
      <c r="H62" s="83">
        <f t="shared" si="3"/>
        <v>1739</v>
      </c>
      <c r="I62" s="85">
        <v>1739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>
        <v>0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43937</v>
      </c>
      <c r="D66" s="74">
        <f>SUM(D67:D68)</f>
        <v>40219</v>
      </c>
      <c r="E66" s="74">
        <f>SUM(E67:E68)</f>
        <v>3718</v>
      </c>
      <c r="F66" s="74">
        <f>SUM(F67:F68)</f>
        <v>0</v>
      </c>
      <c r="G66" s="166">
        <f>SUM(G67:G68)</f>
        <v>0</v>
      </c>
      <c r="H66" s="68">
        <f t="shared" si="3"/>
        <v>43535</v>
      </c>
      <c r="I66" s="74">
        <f>SUM(I67:I68)</f>
        <v>40219</v>
      </c>
      <c r="J66" s="74">
        <f>SUM(J67:J68)</f>
        <v>3316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34780</v>
      </c>
      <c r="D67" s="79">
        <v>31562</v>
      </c>
      <c r="E67" s="79">
        <v>3218</v>
      </c>
      <c r="F67" s="79"/>
      <c r="G67" s="155"/>
      <c r="H67" s="77">
        <f t="shared" si="3"/>
        <v>34778</v>
      </c>
      <c r="I67" s="79">
        <v>31562</v>
      </c>
      <c r="J67" s="79">
        <v>3216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9157</v>
      </c>
      <c r="D68" s="160">
        <f>SUM(D69:D72)</f>
        <v>8657</v>
      </c>
      <c r="E68" s="160">
        <f>SUM(E69:E72)</f>
        <v>500</v>
      </c>
      <c r="F68" s="160">
        <f>SUM(F69:F72)</f>
        <v>0</v>
      </c>
      <c r="G68" s="161">
        <f>SUM(G69:G72)</f>
        <v>0</v>
      </c>
      <c r="H68" s="83">
        <f t="shared" si="3"/>
        <v>8757</v>
      </c>
      <c r="I68" s="160">
        <f>SUM(I69:I72)</f>
        <v>8657</v>
      </c>
      <c r="J68" s="160">
        <f>SUM(J69:J72)</f>
        <v>100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4357</v>
      </c>
      <c r="D69" s="85">
        <v>3857</v>
      </c>
      <c r="E69" s="85">
        <v>500</v>
      </c>
      <c r="F69" s="85"/>
      <c r="G69" s="157"/>
      <c r="H69" s="83">
        <f t="shared" si="3"/>
        <v>3957</v>
      </c>
      <c r="I69" s="85">
        <v>3857</v>
      </c>
      <c r="J69" s="85">
        <v>100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4800</v>
      </c>
      <c r="D71" s="85">
        <v>4800</v>
      </c>
      <c r="E71" s="85"/>
      <c r="F71" s="85"/>
      <c r="G71" s="157"/>
      <c r="H71" s="83">
        <f t="shared" si="3"/>
        <v>4800</v>
      </c>
      <c r="I71" s="85">
        <v>4800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55205</v>
      </c>
      <c r="D73" s="144">
        <f>SUM(D74,D81,D128,D161,D162,D169)</f>
        <v>33917</v>
      </c>
      <c r="E73" s="144">
        <f>SUM(E74,E81,E128,E161,E162,E169)</f>
        <v>0</v>
      </c>
      <c r="F73" s="144">
        <f>SUM(F74,F81,F128,F161,F162,F169)</f>
        <v>21288</v>
      </c>
      <c r="G73" s="145">
        <f>SUM(G74,G81,G128,G161,G162,G169)</f>
        <v>0</v>
      </c>
      <c r="H73" s="143">
        <f t="shared" si="3"/>
        <v>48603</v>
      </c>
      <c r="I73" s="144">
        <f>SUM(I74,I81,I128,I161,I162,I169)</f>
        <v>27315</v>
      </c>
      <c r="J73" s="144">
        <f>SUM(J74,J81,J128,J161,J162,J169)</f>
        <v>0</v>
      </c>
      <c r="K73" s="144">
        <f>SUM(K74,K81,K128,K161,K162,K169)</f>
        <v>21288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27469</v>
      </c>
      <c r="D81" s="74">
        <f>SUM(D82,D87,D93,D101,D110,D114,D120,D126)</f>
        <v>27469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21905</v>
      </c>
      <c r="I81" s="74">
        <f>SUM(I82,I87,I93,I101,I110,I114,I120,I126)</f>
        <v>21905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560</v>
      </c>
      <c r="D82" s="152">
        <f>SUM(D83:D86)</f>
        <v>560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548</v>
      </c>
      <c r="I82" s="152">
        <f>SUM(I83:I86)</f>
        <v>548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396</v>
      </c>
      <c r="D84" s="85">
        <v>396</v>
      </c>
      <c r="E84" s="85"/>
      <c r="F84" s="85"/>
      <c r="G84" s="157"/>
      <c r="H84" s="83">
        <f t="shared" si="4"/>
        <v>396</v>
      </c>
      <c r="I84" s="85">
        <v>396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144</v>
      </c>
      <c r="D85" s="85">
        <v>144</v>
      </c>
      <c r="E85" s="85"/>
      <c r="F85" s="85"/>
      <c r="G85" s="157"/>
      <c r="H85" s="83">
        <f t="shared" si="4"/>
        <v>132</v>
      </c>
      <c r="I85" s="85">
        <v>132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4"/>
        <v>20</v>
      </c>
      <c r="I86" s="85">
        <v>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18802</v>
      </c>
      <c r="D87" s="160">
        <f>SUM(D88:D92)</f>
        <v>18802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15199</v>
      </c>
      <c r="I87" s="160">
        <f>SUM(I88:I92)</f>
        <v>15199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12754</v>
      </c>
      <c r="D88" s="85">
        <v>12754</v>
      </c>
      <c r="E88" s="85"/>
      <c r="F88" s="85"/>
      <c r="G88" s="157"/>
      <c r="H88" s="83">
        <f t="shared" si="4"/>
        <v>8816</v>
      </c>
      <c r="I88" s="85">
        <v>8816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2086</v>
      </c>
      <c r="D89" s="85">
        <v>2086</v>
      </c>
      <c r="E89" s="85"/>
      <c r="F89" s="85"/>
      <c r="G89" s="157"/>
      <c r="H89" s="83">
        <f t="shared" si="4"/>
        <v>2086</v>
      </c>
      <c r="I89" s="85">
        <v>2086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3677</v>
      </c>
      <c r="D90" s="85">
        <v>3677</v>
      </c>
      <c r="E90" s="85"/>
      <c r="F90" s="85"/>
      <c r="G90" s="157"/>
      <c r="H90" s="83">
        <f t="shared" si="4"/>
        <v>4019</v>
      </c>
      <c r="I90" s="85">
        <v>4019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285</v>
      </c>
      <c r="D91" s="85">
        <v>285</v>
      </c>
      <c r="E91" s="85"/>
      <c r="F91" s="85"/>
      <c r="G91" s="157"/>
      <c r="H91" s="83">
        <f t="shared" si="4"/>
        <v>278</v>
      </c>
      <c r="I91" s="85">
        <v>278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1847</v>
      </c>
      <c r="D93" s="160">
        <f>SUM(D94:D100)</f>
        <v>1847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1345</v>
      </c>
      <c r="I93" s="160">
        <f>SUM(I94:I100)</f>
        <v>1345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578</v>
      </c>
      <c r="D95" s="85">
        <v>578</v>
      </c>
      <c r="E95" s="85"/>
      <c r="F95" s="85"/>
      <c r="G95" s="157"/>
      <c r="H95" s="83">
        <f t="shared" si="4"/>
        <v>578</v>
      </c>
      <c r="I95" s="85">
        <v>578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288</v>
      </c>
      <c r="D97" s="85">
        <v>288</v>
      </c>
      <c r="E97" s="85"/>
      <c r="F97" s="85"/>
      <c r="G97" s="157"/>
      <c r="H97" s="83">
        <f t="shared" si="4"/>
        <v>324</v>
      </c>
      <c r="I97" s="85">
        <v>324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590</v>
      </c>
      <c r="D98" s="85">
        <v>590</v>
      </c>
      <c r="E98" s="85"/>
      <c r="F98" s="85"/>
      <c r="G98" s="157"/>
      <c r="H98" s="83">
        <f t="shared" si="4"/>
        <v>110</v>
      </c>
      <c r="I98" s="85">
        <v>110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391</v>
      </c>
      <c r="D100" s="85">
        <v>391</v>
      </c>
      <c r="E100" s="85"/>
      <c r="F100" s="85"/>
      <c r="G100" s="157"/>
      <c r="H100" s="83">
        <f t="shared" si="4"/>
        <v>333</v>
      </c>
      <c r="I100" s="85">
        <v>333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6170</v>
      </c>
      <c r="D101" s="160">
        <f>SUM(D102:D109)</f>
        <v>6170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4723</v>
      </c>
      <c r="I101" s="160">
        <f>SUM(I102:I109)</f>
        <v>4723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310</v>
      </c>
      <c r="D104" s="85">
        <v>310</v>
      </c>
      <c r="E104" s="85"/>
      <c r="F104" s="85"/>
      <c r="G104" s="157"/>
      <c r="H104" s="83">
        <f t="shared" si="4"/>
        <v>310</v>
      </c>
      <c r="I104" s="85">
        <v>310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1693</v>
      </c>
      <c r="D105" s="85">
        <v>1693</v>
      </c>
      <c r="E105" s="85"/>
      <c r="F105" s="85"/>
      <c r="G105" s="157"/>
      <c r="H105" s="83">
        <f t="shared" si="4"/>
        <v>780</v>
      </c>
      <c r="I105" s="85">
        <v>780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4167</v>
      </c>
      <c r="D109" s="85">
        <v>4167</v>
      </c>
      <c r="E109" s="85"/>
      <c r="F109" s="85"/>
      <c r="G109" s="157"/>
      <c r="H109" s="83">
        <f t="shared" si="4"/>
        <v>3633</v>
      </c>
      <c r="I109" s="85">
        <v>3633</v>
      </c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90</v>
      </c>
      <c r="D110" s="160">
        <f>SUM(D111:D113)</f>
        <v>90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90</v>
      </c>
      <c r="I110" s="160">
        <f>SUM(I111:I113)</f>
        <v>90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 t="shared" ref="C113:C125" si="5">SUM(D113:G113)</f>
        <v>90</v>
      </c>
      <c r="D113" s="85">
        <v>90</v>
      </c>
      <c r="E113" s="85"/>
      <c r="F113" s="85"/>
      <c r="G113" s="157"/>
      <c r="H113" s="83">
        <f t="shared" si="4"/>
        <v>90</v>
      </c>
      <c r="I113" s="85">
        <v>90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27556</v>
      </c>
      <c r="D128" s="74">
        <f>SUM(D129,D133,D137,D138,D141,D148,D156,D157,D160)</f>
        <v>6268</v>
      </c>
      <c r="E128" s="74">
        <f>SUM(E129,E133,E137,E138,E141,E148,E156,E157,E160)</f>
        <v>0</v>
      </c>
      <c r="F128" s="74">
        <f>SUM(F129,F133,F137,F138,F141,F148,F156,F157,F160)</f>
        <v>21288</v>
      </c>
      <c r="G128" s="166">
        <f>SUM(G129,G133,G137,G138,G141,G148,G156,G157,G160)</f>
        <v>0</v>
      </c>
      <c r="H128" s="68">
        <f t="shared" si="8"/>
        <v>26518</v>
      </c>
      <c r="I128" s="74">
        <f>SUM(I129,I133,I137,I138,I141,I148,I156,I157,I160)</f>
        <v>5230</v>
      </c>
      <c r="J128" s="74">
        <f>SUM(J129,J133,J137,J138,J141,J148,J156,J157,J160)</f>
        <v>0</v>
      </c>
      <c r="K128" s="74">
        <f>SUM(K129,K133,K137,K138,K141,K148,K156,K157,K160)</f>
        <v>21288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7"/>
        <v>3548</v>
      </c>
      <c r="D129" s="169">
        <f>SUM(D130:D132)</f>
        <v>3548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2995</v>
      </c>
      <c r="I129" s="169">
        <f>SUM(I130:I132)</f>
        <v>2995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7"/>
        <v>180</v>
      </c>
      <c r="D130" s="85">
        <v>180</v>
      </c>
      <c r="E130" s="85"/>
      <c r="F130" s="85"/>
      <c r="G130" s="157"/>
      <c r="H130" s="83">
        <f t="shared" si="8"/>
        <v>180</v>
      </c>
      <c r="I130" s="85">
        <v>180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7"/>
        <v>2998</v>
      </c>
      <c r="D131" s="85">
        <v>2998</v>
      </c>
      <c r="E131" s="85"/>
      <c r="F131" s="85"/>
      <c r="G131" s="157"/>
      <c r="H131" s="83">
        <f t="shared" si="8"/>
        <v>2445</v>
      </c>
      <c r="I131" s="85">
        <v>2445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7"/>
        <v>370</v>
      </c>
      <c r="D132" s="85">
        <v>370</v>
      </c>
      <c r="E132" s="85"/>
      <c r="F132" s="85"/>
      <c r="G132" s="157"/>
      <c r="H132" s="83">
        <f t="shared" si="8"/>
        <v>370</v>
      </c>
      <c r="I132" s="85">
        <v>370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7"/>
        <v>60</v>
      </c>
      <c r="D133" s="160">
        <f>SUM(D134:D136)</f>
        <v>60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50</v>
      </c>
      <c r="I133" s="160">
        <f>SUM(I134:I136)</f>
        <v>50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7"/>
        <v>60</v>
      </c>
      <c r="D135" s="85">
        <v>60</v>
      </c>
      <c r="E135" s="85"/>
      <c r="F135" s="85"/>
      <c r="G135" s="157"/>
      <c r="H135" s="83">
        <f t="shared" si="8"/>
        <v>50</v>
      </c>
      <c r="I135" s="85">
        <v>50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7"/>
        <v>90</v>
      </c>
      <c r="D138" s="160">
        <f>SUM(D139:D140)</f>
        <v>90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90</v>
      </c>
      <c r="I138" s="160">
        <f>SUM(I139:I140)</f>
        <v>90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7"/>
        <v>90</v>
      </c>
      <c r="D139" s="85">
        <v>90</v>
      </c>
      <c r="E139" s="85"/>
      <c r="F139" s="85"/>
      <c r="G139" s="157"/>
      <c r="H139" s="83">
        <f t="shared" si="8"/>
        <v>90</v>
      </c>
      <c r="I139" s="85">
        <v>90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7"/>
        <v>1330</v>
      </c>
      <c r="D141" s="152">
        <f>SUM(D142:D147)</f>
        <v>1330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1330</v>
      </c>
      <c r="I141" s="152">
        <f>SUM(I142:I147)</f>
        <v>1330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7"/>
        <v>235</v>
      </c>
      <c r="D142" s="79">
        <v>235</v>
      </c>
      <c r="E142" s="79"/>
      <c r="F142" s="79"/>
      <c r="G142" s="155"/>
      <c r="H142" s="77">
        <f t="shared" si="8"/>
        <v>235</v>
      </c>
      <c r="I142" s="79">
        <v>235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7"/>
        <v>1065</v>
      </c>
      <c r="D143" s="85">
        <v>1065</v>
      </c>
      <c r="E143" s="85"/>
      <c r="F143" s="85"/>
      <c r="G143" s="157"/>
      <c r="H143" s="83">
        <f t="shared" si="8"/>
        <v>1065</v>
      </c>
      <c r="I143" s="85">
        <v>1065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7"/>
        <v>30</v>
      </c>
      <c r="D146" s="85">
        <v>30</v>
      </c>
      <c r="E146" s="85"/>
      <c r="F146" s="85"/>
      <c r="G146" s="157"/>
      <c r="H146" s="83">
        <f t="shared" si="8"/>
        <v>30</v>
      </c>
      <c r="I146" s="85">
        <v>30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22093</v>
      </c>
      <c r="D148" s="160">
        <f>SUM(D149:D155)</f>
        <v>805</v>
      </c>
      <c r="E148" s="160">
        <f>SUM(E149:E155)</f>
        <v>0</v>
      </c>
      <c r="F148" s="160">
        <f>SUM(F149:F155)</f>
        <v>21288</v>
      </c>
      <c r="G148" s="161">
        <f>SUM(G149:G155)</f>
        <v>0</v>
      </c>
      <c r="H148" s="83">
        <f t="shared" si="8"/>
        <v>21833</v>
      </c>
      <c r="I148" s="160">
        <f>SUM(I149:I155)</f>
        <v>545</v>
      </c>
      <c r="J148" s="160">
        <f>SUM(J149:J155)</f>
        <v>0</v>
      </c>
      <c r="K148" s="160">
        <f>SUM(K149:K155)</f>
        <v>21288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690</v>
      </c>
      <c r="D149" s="85">
        <v>690</v>
      </c>
      <c r="E149" s="85"/>
      <c r="F149" s="85"/>
      <c r="G149" s="157"/>
      <c r="H149" s="83">
        <f t="shared" si="8"/>
        <v>300</v>
      </c>
      <c r="I149" s="85">
        <v>300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115</v>
      </c>
      <c r="D150" s="85">
        <v>115</v>
      </c>
      <c r="E150" s="85"/>
      <c r="F150" s="85"/>
      <c r="G150" s="157"/>
      <c r="H150" s="83">
        <f t="shared" si="8"/>
        <v>245</v>
      </c>
      <c r="I150" s="85">
        <v>245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21288</v>
      </c>
      <c r="D151" s="85"/>
      <c r="E151" s="85"/>
      <c r="F151" s="85">
        <f>18000+3288</f>
        <v>21288</v>
      </c>
      <c r="G151" s="157"/>
      <c r="H151" s="83">
        <f t="shared" si="8"/>
        <v>21288</v>
      </c>
      <c r="I151" s="85"/>
      <c r="J151" s="85"/>
      <c r="K151" s="85">
        <v>21288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7"/>
        <v>245</v>
      </c>
      <c r="D156" s="163">
        <v>245</v>
      </c>
      <c r="E156" s="163"/>
      <c r="F156" s="163"/>
      <c r="G156" s="164"/>
      <c r="H156" s="151">
        <f t="shared" si="8"/>
        <v>100</v>
      </c>
      <c r="I156" s="163">
        <v>100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7"/>
        <v>190</v>
      </c>
      <c r="D160" s="163">
        <v>190</v>
      </c>
      <c r="E160" s="163"/>
      <c r="F160" s="163"/>
      <c r="G160" s="164"/>
      <c r="H160" s="151">
        <f t="shared" si="8"/>
        <v>120</v>
      </c>
      <c r="I160" s="163">
        <v>120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ref="C191:C254" si="9">SUM(D191:G191)</f>
        <v>1737</v>
      </c>
      <c r="D191" s="139">
        <f>SUM(D192,D231,D266,D279,D283)</f>
        <v>1737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1503</v>
      </c>
      <c r="I191" s="139">
        <f>SUM(I192,I231,I266,I279,I283)</f>
        <v>1503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9"/>
        <v>1737</v>
      </c>
      <c r="D192" s="144">
        <f>D193+D201+D227</f>
        <v>1737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1503</v>
      </c>
      <c r="I192" s="144">
        <f>I193+I201+I227</f>
        <v>1503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9"/>
        <v>196</v>
      </c>
      <c r="D193" s="74">
        <f>D194+D195+D198+D199+D200</f>
        <v>196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196</v>
      </c>
      <c r="I193" s="74">
        <f>I194+I195+I198+I199+I200</f>
        <v>196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9"/>
        <v>196</v>
      </c>
      <c r="D195" s="160">
        <f>D196+D197</f>
        <v>196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196</v>
      </c>
      <c r="I195" s="160">
        <f>I196+I197</f>
        <v>196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9"/>
        <v>196</v>
      </c>
      <c r="D196" s="85">
        <v>196</v>
      </c>
      <c r="E196" s="85"/>
      <c r="F196" s="85"/>
      <c r="G196" s="157"/>
      <c r="H196" s="83">
        <f t="shared" si="10"/>
        <v>196</v>
      </c>
      <c r="I196" s="85">
        <v>196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9"/>
        <v>1541</v>
      </c>
      <c r="D201" s="74">
        <f>D202+D212+D213+D222+D223+D224+D226</f>
        <v>1541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1307</v>
      </c>
      <c r="I201" s="74">
        <f>I202+I212+I213+I222+I223+I224+I226</f>
        <v>1307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9"/>
        <v>1541</v>
      </c>
      <c r="D213" s="160">
        <f>SUM(D214:D221)</f>
        <v>1541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1307</v>
      </c>
      <c r="I213" s="160">
        <f>SUM(I214:I221)</f>
        <v>1307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9"/>
        <v>200</v>
      </c>
      <c r="D215" s="85">
        <v>200</v>
      </c>
      <c r="E215" s="85"/>
      <c r="F215" s="85"/>
      <c r="G215" s="157"/>
      <c r="H215" s="83">
        <f t="shared" si="10"/>
        <v>200</v>
      </c>
      <c r="I215" s="85">
        <v>200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9"/>
        <v>124</v>
      </c>
      <c r="D216" s="85">
        <v>124</v>
      </c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9"/>
        <v>1050</v>
      </c>
      <c r="D220" s="85">
        <v>1050</v>
      </c>
      <c r="E220" s="85"/>
      <c r="F220" s="85"/>
      <c r="G220" s="157"/>
      <c r="H220" s="83">
        <f t="shared" si="10"/>
        <v>940</v>
      </c>
      <c r="I220" s="85">
        <v>940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9"/>
        <v>167</v>
      </c>
      <c r="D221" s="85">
        <v>167</v>
      </c>
      <c r="E221" s="85"/>
      <c r="F221" s="85"/>
      <c r="G221" s="157"/>
      <c r="H221" s="83">
        <f t="shared" si="10"/>
        <v>167</v>
      </c>
      <c r="I221" s="85">
        <v>167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2010</v>
      </c>
      <c r="D295" s="160">
        <f>SUM(D296:D297)</f>
        <v>0</v>
      </c>
      <c r="E295" s="160">
        <f>SUM(E296:E297)</f>
        <v>0</v>
      </c>
      <c r="F295" s="160">
        <f>SUM(F296:F297)</f>
        <v>2010</v>
      </c>
      <c r="G295" s="161">
        <f>SUM(G296:G297)</f>
        <v>0</v>
      </c>
      <c r="H295" s="83">
        <f t="shared" si="13"/>
        <v>2010</v>
      </c>
      <c r="I295" s="160">
        <f>SUM(I296:I297)</f>
        <v>0</v>
      </c>
      <c r="J295" s="160">
        <f>SUM(J296:J297)</f>
        <v>0</v>
      </c>
      <c r="K295" s="160">
        <f>SUM(K296:K297)</f>
        <v>2010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2010</v>
      </c>
      <c r="D297" s="79"/>
      <c r="E297" s="79"/>
      <c r="F297" s="79">
        <v>2010</v>
      </c>
      <c r="G297" s="155"/>
      <c r="H297" s="77">
        <f t="shared" si="13"/>
        <v>2010</v>
      </c>
      <c r="I297" s="79"/>
      <c r="J297" s="79"/>
      <c r="K297" s="79">
        <v>2010</v>
      </c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243789</v>
      </c>
      <c r="D298" s="260">
        <f t="shared" si="14"/>
        <v>203917</v>
      </c>
      <c r="E298" s="260">
        <f t="shared" si="14"/>
        <v>16574</v>
      </c>
      <c r="F298" s="260">
        <f t="shared" si="14"/>
        <v>23298</v>
      </c>
      <c r="G298" s="261">
        <f t="shared" si="14"/>
        <v>0</v>
      </c>
      <c r="H298" s="262">
        <f t="shared" si="14"/>
        <v>236067</v>
      </c>
      <c r="I298" s="260">
        <f t="shared" si="14"/>
        <v>196197</v>
      </c>
      <c r="J298" s="260">
        <f t="shared" si="14"/>
        <v>16572</v>
      </c>
      <c r="K298" s="260">
        <f t="shared" si="14"/>
        <v>23298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09.23.1.&amp;"Arial,Regular"&amp;10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476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477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478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479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480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12960</v>
      </c>
      <c r="D21" s="40">
        <f>SUM(D22,D25,D26,D42)</f>
        <v>12960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12720</v>
      </c>
      <c r="I21" s="40">
        <f>SUM(I22,I25,I26,I42)</f>
        <v>12720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12960</v>
      </c>
      <c r="D25" s="63">
        <v>12960</v>
      </c>
      <c r="E25" s="63"/>
      <c r="F25" s="64" t="s">
        <v>31</v>
      </c>
      <c r="G25" s="65" t="s">
        <v>31</v>
      </c>
      <c r="H25" s="62">
        <f t="shared" si="1"/>
        <v>12720</v>
      </c>
      <c r="I25" s="63">
        <f>I49</f>
        <v>12720</v>
      </c>
      <c r="J25" s="63"/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2" si="2">SUM(D49:G49)</f>
        <v>12960</v>
      </c>
      <c r="D49" s="128">
        <f>SUM(D50,D295)</f>
        <v>12960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12720</v>
      </c>
      <c r="I49" s="128">
        <f>SUM(I50,I295)</f>
        <v>12720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12960</v>
      </c>
      <c r="D50" s="134">
        <f>SUM(D51,D191)</f>
        <v>12960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12720</v>
      </c>
      <c r="I50" s="134">
        <f>SUM(I51,I191)</f>
        <v>12720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12960</v>
      </c>
      <c r="D51" s="139">
        <f>SUM(D52,D73,D170,D184)</f>
        <v>12960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12720</v>
      </c>
      <c r="I51" s="139">
        <f>SUM(I52,I73,I170,I184)</f>
        <v>12720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12960</v>
      </c>
      <c r="D73" s="144">
        <f>SUM(D74,D81,D128,D161,D162,D169)</f>
        <v>12960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12720</v>
      </c>
      <c r="I73" s="144">
        <f>SUM(I74,I81,I128,I161,I162,I169)</f>
        <v>12720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25" si="4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4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4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4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4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4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4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4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4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4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4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4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4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4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4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4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4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4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4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4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4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4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4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4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4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4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4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4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4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4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4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2"/>
        <v>0</v>
      </c>
      <c r="D112" s="85"/>
      <c r="E112" s="85"/>
      <c r="F112" s="85"/>
      <c r="G112" s="157"/>
      <c r="H112" s="83">
        <f t="shared" si="4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5">SUM(D113:G113)</f>
        <v>0</v>
      </c>
      <c r="D113" s="85"/>
      <c r="E113" s="85"/>
      <c r="F113" s="85"/>
      <c r="G113" s="157"/>
      <c r="H113" s="83">
        <f t="shared" si="4"/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5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4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5"/>
        <v>0</v>
      </c>
      <c r="D115" s="85"/>
      <c r="E115" s="85"/>
      <c r="F115" s="85"/>
      <c r="G115" s="157"/>
      <c r="H115" s="83">
        <f t="shared" si="4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5"/>
        <v>0</v>
      </c>
      <c r="D116" s="85"/>
      <c r="E116" s="85"/>
      <c r="F116" s="85"/>
      <c r="G116" s="157"/>
      <c r="H116" s="83">
        <f t="shared" si="4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5"/>
        <v>0</v>
      </c>
      <c r="D117" s="85"/>
      <c r="E117" s="85"/>
      <c r="F117" s="85"/>
      <c r="G117" s="157"/>
      <c r="H117" s="83">
        <f t="shared" si="4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5"/>
        <v>0</v>
      </c>
      <c r="D118" s="85"/>
      <c r="E118" s="85"/>
      <c r="F118" s="85"/>
      <c r="G118" s="157"/>
      <c r="H118" s="83">
        <f t="shared" si="4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5"/>
        <v>0</v>
      </c>
      <c r="D119" s="85"/>
      <c r="E119" s="85"/>
      <c r="F119" s="85"/>
      <c r="G119" s="157"/>
      <c r="H119" s="83">
        <f t="shared" si="4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5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4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5"/>
        <v>0</v>
      </c>
      <c r="D121" s="160"/>
      <c r="E121" s="160"/>
      <c r="F121" s="160"/>
      <c r="G121" s="161"/>
      <c r="H121" s="83">
        <f t="shared" si="4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5"/>
        <v>0</v>
      </c>
      <c r="D122" s="85"/>
      <c r="E122" s="85"/>
      <c r="F122" s="85"/>
      <c r="G122" s="157"/>
      <c r="H122" s="83">
        <f t="shared" si="4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5"/>
        <v>0</v>
      </c>
      <c r="D123" s="85"/>
      <c r="E123" s="85"/>
      <c r="F123" s="85"/>
      <c r="G123" s="157"/>
      <c r="H123" s="83">
        <f t="shared" si="4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5"/>
        <v>0</v>
      </c>
      <c r="D124" s="85"/>
      <c r="E124" s="85"/>
      <c r="F124" s="85"/>
      <c r="G124" s="157"/>
      <c r="H124" s="83">
        <f t="shared" si="4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5"/>
        <v>0</v>
      </c>
      <c r="D125" s="85"/>
      <c r="E125" s="85"/>
      <c r="F125" s="85"/>
      <c r="G125" s="157"/>
      <c r="H125" s="83">
        <f t="shared" si="4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90" si="7">SUM(D127:G127)</f>
        <v>0</v>
      </c>
      <c r="D127" s="85"/>
      <c r="E127" s="85"/>
      <c r="F127" s="85"/>
      <c r="G127" s="157"/>
      <c r="H127" s="83">
        <f t="shared" ref="H127:H190" si="8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7"/>
        <v>12960</v>
      </c>
      <c r="D128" s="74">
        <f>SUM(D129,D133,D137,D138,D141,D148,D156,D157,D160)</f>
        <v>12960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8"/>
        <v>12720</v>
      </c>
      <c r="I128" s="74">
        <f>SUM(I129,I133,I137,I138,I141,I148,I156,I157,I160)</f>
        <v>12720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7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8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7"/>
        <v>0</v>
      </c>
      <c r="D130" s="85"/>
      <c r="E130" s="85"/>
      <c r="F130" s="85"/>
      <c r="G130" s="157"/>
      <c r="H130" s="83">
        <f t="shared" si="8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7"/>
        <v>0</v>
      </c>
      <c r="D131" s="85"/>
      <c r="E131" s="85"/>
      <c r="F131" s="85"/>
      <c r="G131" s="157"/>
      <c r="H131" s="83">
        <f t="shared" si="8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7"/>
        <v>0</v>
      </c>
      <c r="D132" s="85"/>
      <c r="E132" s="85"/>
      <c r="F132" s="85"/>
      <c r="G132" s="157"/>
      <c r="H132" s="83">
        <f t="shared" si="8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7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8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7"/>
        <v>0</v>
      </c>
      <c r="D134" s="85"/>
      <c r="E134" s="85"/>
      <c r="F134" s="85"/>
      <c r="G134" s="157"/>
      <c r="H134" s="83">
        <f t="shared" si="8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7"/>
        <v>0</v>
      </c>
      <c r="D135" s="85"/>
      <c r="E135" s="85"/>
      <c r="F135" s="85"/>
      <c r="G135" s="157"/>
      <c r="H135" s="83">
        <f t="shared" si="8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7"/>
        <v>0</v>
      </c>
      <c r="D136" s="85"/>
      <c r="E136" s="85"/>
      <c r="F136" s="85"/>
      <c r="G136" s="157"/>
      <c r="H136" s="83">
        <f t="shared" si="8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7"/>
        <v>0</v>
      </c>
      <c r="D137" s="85"/>
      <c r="E137" s="85"/>
      <c r="F137" s="85"/>
      <c r="G137" s="157"/>
      <c r="H137" s="83">
        <f t="shared" si="8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7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8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7"/>
        <v>0</v>
      </c>
      <c r="D139" s="85"/>
      <c r="E139" s="85"/>
      <c r="F139" s="85"/>
      <c r="G139" s="157"/>
      <c r="H139" s="83">
        <f t="shared" si="8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7"/>
        <v>0</v>
      </c>
      <c r="D140" s="85"/>
      <c r="E140" s="85"/>
      <c r="F140" s="85"/>
      <c r="G140" s="157"/>
      <c r="H140" s="83">
        <f t="shared" si="8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7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8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7"/>
        <v>0</v>
      </c>
      <c r="D142" s="79"/>
      <c r="E142" s="79"/>
      <c r="F142" s="79"/>
      <c r="G142" s="155"/>
      <c r="H142" s="77">
        <f t="shared" si="8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7"/>
        <v>0</v>
      </c>
      <c r="D143" s="85"/>
      <c r="E143" s="85"/>
      <c r="F143" s="85"/>
      <c r="G143" s="157"/>
      <c r="H143" s="83">
        <f t="shared" si="8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7"/>
        <v>0</v>
      </c>
      <c r="D144" s="85"/>
      <c r="E144" s="85"/>
      <c r="F144" s="85"/>
      <c r="G144" s="157"/>
      <c r="H144" s="83">
        <f t="shared" si="8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7"/>
        <v>0</v>
      </c>
      <c r="D145" s="85"/>
      <c r="E145" s="85"/>
      <c r="F145" s="85"/>
      <c r="G145" s="157"/>
      <c r="H145" s="83">
        <f t="shared" si="8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7"/>
        <v>0</v>
      </c>
      <c r="D146" s="85"/>
      <c r="E146" s="85"/>
      <c r="F146" s="85"/>
      <c r="G146" s="157"/>
      <c r="H146" s="83">
        <f t="shared" si="8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7"/>
        <v>0</v>
      </c>
      <c r="D147" s="85"/>
      <c r="E147" s="85"/>
      <c r="F147" s="85"/>
      <c r="G147" s="157"/>
      <c r="H147" s="83">
        <f t="shared" si="8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7"/>
        <v>12960</v>
      </c>
      <c r="D148" s="160">
        <f>SUM(D149:D155)</f>
        <v>12960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8"/>
        <v>12720</v>
      </c>
      <c r="I148" s="160">
        <f>SUM(I149:I155)</f>
        <v>12720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7"/>
        <v>0</v>
      </c>
      <c r="D149" s="85"/>
      <c r="E149" s="85"/>
      <c r="F149" s="85"/>
      <c r="G149" s="157"/>
      <c r="H149" s="83">
        <f t="shared" si="8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7"/>
        <v>0</v>
      </c>
      <c r="D150" s="85"/>
      <c r="E150" s="85"/>
      <c r="F150" s="85"/>
      <c r="G150" s="157"/>
      <c r="H150" s="83">
        <f t="shared" si="8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7"/>
        <v>12960</v>
      </c>
      <c r="D151" s="85">
        <v>12960</v>
      </c>
      <c r="E151" s="85"/>
      <c r="F151" s="85"/>
      <c r="G151" s="157"/>
      <c r="H151" s="83">
        <f t="shared" si="8"/>
        <v>12720</v>
      </c>
      <c r="I151" s="85">
        <v>12720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7"/>
        <v>0</v>
      </c>
      <c r="D152" s="85"/>
      <c r="E152" s="85"/>
      <c r="F152" s="85"/>
      <c r="G152" s="157"/>
      <c r="H152" s="83">
        <f t="shared" si="8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7"/>
        <v>0</v>
      </c>
      <c r="D153" s="85"/>
      <c r="E153" s="85"/>
      <c r="F153" s="85"/>
      <c r="G153" s="157"/>
      <c r="H153" s="83">
        <f t="shared" si="8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7"/>
        <v>0</v>
      </c>
      <c r="D154" s="85"/>
      <c r="E154" s="85"/>
      <c r="F154" s="85"/>
      <c r="G154" s="157"/>
      <c r="H154" s="83">
        <f t="shared" si="8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7"/>
        <v>0</v>
      </c>
      <c r="D155" s="85"/>
      <c r="E155" s="85"/>
      <c r="F155" s="85"/>
      <c r="G155" s="157"/>
      <c r="H155" s="83">
        <f t="shared" si="8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7"/>
        <v>0</v>
      </c>
      <c r="D156" s="163"/>
      <c r="E156" s="163"/>
      <c r="F156" s="163"/>
      <c r="G156" s="164"/>
      <c r="H156" s="151">
        <f t="shared" si="8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7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8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7"/>
        <v>0</v>
      </c>
      <c r="D158" s="79"/>
      <c r="E158" s="79"/>
      <c r="F158" s="79"/>
      <c r="G158" s="155"/>
      <c r="H158" s="77">
        <f t="shared" si="8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7"/>
        <v>0</v>
      </c>
      <c r="D159" s="85"/>
      <c r="E159" s="85"/>
      <c r="F159" s="85"/>
      <c r="G159" s="157"/>
      <c r="H159" s="83">
        <f t="shared" si="8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7"/>
        <v>0</v>
      </c>
      <c r="D160" s="163"/>
      <c r="E160" s="163"/>
      <c r="F160" s="163"/>
      <c r="G160" s="164"/>
      <c r="H160" s="151">
        <f t="shared" si="8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7"/>
        <v>0</v>
      </c>
      <c r="D161" s="175"/>
      <c r="E161" s="175"/>
      <c r="F161" s="175"/>
      <c r="G161" s="176"/>
      <c r="H161" s="68">
        <f t="shared" si="8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7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8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7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8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7"/>
        <v>0</v>
      </c>
      <c r="D164" s="85"/>
      <c r="E164" s="85"/>
      <c r="F164" s="85"/>
      <c r="G164" s="157"/>
      <c r="H164" s="83">
        <f t="shared" si="8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7"/>
        <v>0</v>
      </c>
      <c r="D165" s="85"/>
      <c r="E165" s="85"/>
      <c r="F165" s="85"/>
      <c r="G165" s="157"/>
      <c r="H165" s="83">
        <f t="shared" si="8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7"/>
        <v>0</v>
      </c>
      <c r="D166" s="85"/>
      <c r="E166" s="85"/>
      <c r="F166" s="85"/>
      <c r="G166" s="157"/>
      <c r="H166" s="83">
        <f t="shared" si="8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7"/>
        <v>0</v>
      </c>
      <c r="D167" s="85"/>
      <c r="E167" s="85"/>
      <c r="F167" s="85"/>
      <c r="G167" s="157"/>
      <c r="H167" s="83">
        <f t="shared" si="8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7"/>
        <v>0</v>
      </c>
      <c r="D168" s="85"/>
      <c r="E168" s="85"/>
      <c r="F168" s="85"/>
      <c r="G168" s="157"/>
      <c r="H168" s="83">
        <f t="shared" si="8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7"/>
        <v>0</v>
      </c>
      <c r="D169" s="52"/>
      <c r="E169" s="52"/>
      <c r="F169" s="52"/>
      <c r="G169" s="53"/>
      <c r="H169" s="77">
        <f t="shared" si="8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7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8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7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8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7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8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7"/>
        <v>0</v>
      </c>
      <c r="D173" s="85"/>
      <c r="E173" s="85"/>
      <c r="F173" s="85"/>
      <c r="G173" s="157"/>
      <c r="H173" s="83">
        <f t="shared" si="8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7"/>
        <v>0</v>
      </c>
      <c r="D174" s="85"/>
      <c r="E174" s="85"/>
      <c r="F174" s="85"/>
      <c r="G174" s="157"/>
      <c r="H174" s="83">
        <f t="shared" si="8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7"/>
        <v>0</v>
      </c>
      <c r="D175" s="85"/>
      <c r="E175" s="85"/>
      <c r="F175" s="85"/>
      <c r="G175" s="157"/>
      <c r="H175" s="83">
        <f t="shared" si="8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7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8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7"/>
        <v>0</v>
      </c>
      <c r="D177" s="85"/>
      <c r="E177" s="85"/>
      <c r="F177" s="85"/>
      <c r="G177" s="184"/>
      <c r="H177" s="83">
        <f t="shared" si="8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7"/>
        <v>0</v>
      </c>
      <c r="D178" s="85"/>
      <c r="E178" s="85"/>
      <c r="F178" s="85"/>
      <c r="G178" s="184"/>
      <c r="H178" s="83">
        <f t="shared" si="8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7"/>
        <v>0</v>
      </c>
      <c r="D179" s="85"/>
      <c r="E179" s="85"/>
      <c r="F179" s="85"/>
      <c r="G179" s="184"/>
      <c r="H179" s="83">
        <f t="shared" si="8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7"/>
        <v>0</v>
      </c>
      <c r="D180" s="186"/>
      <c r="E180" s="186"/>
      <c r="F180" s="186"/>
      <c r="G180" s="187"/>
      <c r="H180" s="182">
        <f t="shared" si="8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7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8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7"/>
        <v>0</v>
      </c>
      <c r="D182" s="163"/>
      <c r="E182" s="163"/>
      <c r="F182" s="163"/>
      <c r="G182" s="164"/>
      <c r="H182" s="193">
        <f t="shared" si="8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7"/>
        <v>0</v>
      </c>
      <c r="D183" s="79"/>
      <c r="E183" s="79"/>
      <c r="F183" s="79"/>
      <c r="G183" s="155"/>
      <c r="H183" s="77">
        <f t="shared" si="8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7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8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7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8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7"/>
        <v>0</v>
      </c>
      <c r="D186" s="79"/>
      <c r="E186" s="79"/>
      <c r="F186" s="79"/>
      <c r="G186" s="155"/>
      <c r="H186" s="77">
        <f t="shared" si="8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7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54" si="9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0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9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0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9"/>
        <v>0</v>
      </c>
      <c r="D194" s="79"/>
      <c r="E194" s="79"/>
      <c r="F194" s="79"/>
      <c r="G194" s="155"/>
      <c r="H194" s="77">
        <f t="shared" si="1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9"/>
        <v>0</v>
      </c>
      <c r="D196" s="85"/>
      <c r="E196" s="85"/>
      <c r="F196" s="85"/>
      <c r="G196" s="157"/>
      <c r="H196" s="83">
        <f t="shared" si="1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9"/>
        <v>0</v>
      </c>
      <c r="D197" s="85"/>
      <c r="E197" s="85"/>
      <c r="F197" s="85"/>
      <c r="G197" s="157"/>
      <c r="H197" s="83">
        <f t="shared" si="1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9"/>
        <v>0</v>
      </c>
      <c r="D198" s="85"/>
      <c r="E198" s="85"/>
      <c r="F198" s="85"/>
      <c r="G198" s="157"/>
      <c r="H198" s="83">
        <f t="shared" si="1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9"/>
        <v>0</v>
      </c>
      <c r="D199" s="85"/>
      <c r="E199" s="85"/>
      <c r="F199" s="85"/>
      <c r="G199" s="157"/>
      <c r="H199" s="83">
        <f t="shared" si="1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9"/>
        <v>0</v>
      </c>
      <c r="D200" s="85"/>
      <c r="E200" s="85"/>
      <c r="F200" s="85"/>
      <c r="G200" s="157"/>
      <c r="H200" s="83">
        <f t="shared" si="1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9"/>
        <v>0</v>
      </c>
      <c r="D203" s="79"/>
      <c r="E203" s="79"/>
      <c r="F203" s="79"/>
      <c r="G203" s="155"/>
      <c r="H203" s="77">
        <f t="shared" si="1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9"/>
        <v>0</v>
      </c>
      <c r="D204" s="85"/>
      <c r="E204" s="85"/>
      <c r="F204" s="85"/>
      <c r="G204" s="157"/>
      <c r="H204" s="83">
        <f t="shared" si="1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9"/>
        <v>0</v>
      </c>
      <c r="D205" s="85"/>
      <c r="E205" s="85"/>
      <c r="F205" s="85"/>
      <c r="G205" s="157"/>
      <c r="H205" s="83">
        <f t="shared" si="1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9"/>
        <v>0</v>
      </c>
      <c r="D206" s="85"/>
      <c r="E206" s="85"/>
      <c r="F206" s="85"/>
      <c r="G206" s="157"/>
      <c r="H206" s="83">
        <f t="shared" si="1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9"/>
        <v>0</v>
      </c>
      <c r="D207" s="85"/>
      <c r="E207" s="85"/>
      <c r="F207" s="85"/>
      <c r="G207" s="157"/>
      <c r="H207" s="83">
        <f t="shared" si="10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9"/>
        <v>0</v>
      </c>
      <c r="D208" s="85"/>
      <c r="E208" s="85"/>
      <c r="F208" s="85"/>
      <c r="G208" s="157"/>
      <c r="H208" s="83">
        <f t="shared" si="1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9"/>
        <v>0</v>
      </c>
      <c r="D209" s="85"/>
      <c r="E209" s="85"/>
      <c r="F209" s="85"/>
      <c r="G209" s="157"/>
      <c r="H209" s="83">
        <f t="shared" si="1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9"/>
        <v>0</v>
      </c>
      <c r="D210" s="85"/>
      <c r="E210" s="85"/>
      <c r="F210" s="85"/>
      <c r="G210" s="157"/>
      <c r="H210" s="83">
        <f t="shared" si="1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9"/>
        <v>0</v>
      </c>
      <c r="D211" s="85"/>
      <c r="E211" s="85"/>
      <c r="F211" s="85"/>
      <c r="G211" s="157"/>
      <c r="H211" s="83">
        <f t="shared" si="1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9"/>
        <v>0</v>
      </c>
      <c r="D212" s="85"/>
      <c r="E212" s="85"/>
      <c r="F212" s="85"/>
      <c r="G212" s="157"/>
      <c r="H212" s="83">
        <f t="shared" si="1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9"/>
        <v>0</v>
      </c>
      <c r="D214" s="85"/>
      <c r="E214" s="85"/>
      <c r="F214" s="85"/>
      <c r="G214" s="157"/>
      <c r="H214" s="83">
        <f t="shared" si="1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9"/>
        <v>0</v>
      </c>
      <c r="D215" s="85"/>
      <c r="E215" s="85"/>
      <c r="F215" s="85"/>
      <c r="G215" s="157"/>
      <c r="H215" s="83">
        <f t="shared" si="1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9"/>
        <v>0</v>
      </c>
      <c r="D216" s="85"/>
      <c r="E216" s="85"/>
      <c r="F216" s="85"/>
      <c r="G216" s="157"/>
      <c r="H216" s="83">
        <f t="shared" si="1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9"/>
        <v>0</v>
      </c>
      <c r="D217" s="85"/>
      <c r="E217" s="85"/>
      <c r="F217" s="85"/>
      <c r="G217" s="157"/>
      <c r="H217" s="83">
        <f t="shared" si="1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9"/>
        <v>0</v>
      </c>
      <c r="D218" s="85"/>
      <c r="E218" s="85"/>
      <c r="F218" s="85"/>
      <c r="G218" s="157"/>
      <c r="H218" s="83">
        <f t="shared" si="1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9"/>
        <v>0</v>
      </c>
      <c r="D219" s="85"/>
      <c r="E219" s="85"/>
      <c r="F219" s="85"/>
      <c r="G219" s="157"/>
      <c r="H219" s="83">
        <f t="shared" si="1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9"/>
        <v>0</v>
      </c>
      <c r="D220" s="85"/>
      <c r="E220" s="85"/>
      <c r="F220" s="85"/>
      <c r="G220" s="157"/>
      <c r="H220" s="83">
        <f t="shared" si="1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9"/>
        <v>0</v>
      </c>
      <c r="D221" s="85"/>
      <c r="E221" s="85"/>
      <c r="F221" s="85"/>
      <c r="G221" s="157"/>
      <c r="H221" s="83">
        <f t="shared" si="1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9"/>
        <v>0</v>
      </c>
      <c r="D222" s="85"/>
      <c r="E222" s="85"/>
      <c r="F222" s="85"/>
      <c r="G222" s="157"/>
      <c r="H222" s="83">
        <f t="shared" si="1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9"/>
        <v>0</v>
      </c>
      <c r="D223" s="85"/>
      <c r="E223" s="85"/>
      <c r="F223" s="85"/>
      <c r="G223" s="157"/>
      <c r="H223" s="83">
        <f t="shared" ref="H223:H286" si="11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1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9"/>
        <v>0</v>
      </c>
      <c r="D225" s="85"/>
      <c r="E225" s="85"/>
      <c r="F225" s="85"/>
      <c r="G225" s="157"/>
      <c r="H225" s="83">
        <f t="shared" si="11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9"/>
        <v>0</v>
      </c>
      <c r="D226" s="163"/>
      <c r="E226" s="163"/>
      <c r="F226" s="163"/>
      <c r="G226" s="164"/>
      <c r="H226" s="151">
        <f t="shared" si="11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9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1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9"/>
        <v>0</v>
      </c>
      <c r="D228" s="163"/>
      <c r="E228" s="163"/>
      <c r="F228" s="163"/>
      <c r="G228" s="164"/>
      <c r="H228" s="151">
        <f t="shared" si="11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9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1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9"/>
        <v>0</v>
      </c>
      <c r="D230" s="79"/>
      <c r="E230" s="79"/>
      <c r="F230" s="79"/>
      <c r="G230" s="155"/>
      <c r="H230" s="151">
        <f t="shared" si="11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1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9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1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9"/>
        <v>0</v>
      </c>
      <c r="D233" s="79"/>
      <c r="E233" s="79"/>
      <c r="F233" s="79"/>
      <c r="G233" s="211"/>
      <c r="H233" s="212">
        <f t="shared" si="11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9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1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9"/>
        <v>0</v>
      </c>
      <c r="D235" s="85"/>
      <c r="E235" s="85"/>
      <c r="F235" s="85"/>
      <c r="G235" s="157"/>
      <c r="H235" s="213">
        <f t="shared" si="11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9"/>
        <v>0</v>
      </c>
      <c r="D236" s="85"/>
      <c r="E236" s="85"/>
      <c r="F236" s="85"/>
      <c r="G236" s="157"/>
      <c r="H236" s="213">
        <f t="shared" si="11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9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1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9"/>
        <v>0</v>
      </c>
      <c r="D238" s="85"/>
      <c r="E238" s="85"/>
      <c r="F238" s="85"/>
      <c r="G238" s="157"/>
      <c r="H238" s="213">
        <f t="shared" si="11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9"/>
        <v>0</v>
      </c>
      <c r="D239" s="85"/>
      <c r="E239" s="85"/>
      <c r="F239" s="85"/>
      <c r="G239" s="157"/>
      <c r="H239" s="213">
        <f t="shared" si="11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9"/>
        <v>0</v>
      </c>
      <c r="D240" s="85"/>
      <c r="E240" s="85"/>
      <c r="F240" s="85"/>
      <c r="G240" s="157"/>
      <c r="H240" s="213">
        <f t="shared" si="11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9"/>
        <v>0</v>
      </c>
      <c r="D241" s="85"/>
      <c r="E241" s="85"/>
      <c r="F241" s="85"/>
      <c r="G241" s="157"/>
      <c r="H241" s="213">
        <f t="shared" si="11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9"/>
        <v>0</v>
      </c>
      <c r="D242" s="85"/>
      <c r="E242" s="85"/>
      <c r="F242" s="85"/>
      <c r="G242" s="157"/>
      <c r="H242" s="213">
        <f t="shared" si="11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9"/>
        <v>0</v>
      </c>
      <c r="D243" s="85"/>
      <c r="E243" s="85"/>
      <c r="F243" s="85"/>
      <c r="G243" s="157"/>
      <c r="H243" s="213">
        <f t="shared" si="11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9"/>
        <v>0</v>
      </c>
      <c r="D244" s="85"/>
      <c r="E244" s="85"/>
      <c r="F244" s="85"/>
      <c r="G244" s="157"/>
      <c r="H244" s="213">
        <f t="shared" si="11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9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1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9"/>
        <v>0</v>
      </c>
      <c r="D246" s="85"/>
      <c r="E246" s="85"/>
      <c r="F246" s="85"/>
      <c r="G246" s="216"/>
      <c r="H246" s="199">
        <f t="shared" si="11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9"/>
        <v>0</v>
      </c>
      <c r="D247" s="85"/>
      <c r="E247" s="85"/>
      <c r="F247" s="85"/>
      <c r="G247" s="216"/>
      <c r="H247" s="199">
        <f t="shared" si="11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9"/>
        <v>0</v>
      </c>
      <c r="D248" s="85"/>
      <c r="E248" s="85"/>
      <c r="F248" s="85"/>
      <c r="G248" s="216"/>
      <c r="H248" s="199">
        <f t="shared" si="11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9"/>
        <v>0</v>
      </c>
      <c r="D249" s="85"/>
      <c r="E249" s="85"/>
      <c r="F249" s="85"/>
      <c r="G249" s="216"/>
      <c r="H249" s="199">
        <f t="shared" si="11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9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1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9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1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9"/>
        <v>0</v>
      </c>
      <c r="D252" s="160"/>
      <c r="E252" s="160"/>
      <c r="F252" s="160"/>
      <c r="G252" s="219"/>
      <c r="H252" s="199">
        <f t="shared" si="11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9"/>
        <v>0</v>
      </c>
      <c r="D253" s="160"/>
      <c r="E253" s="160"/>
      <c r="F253" s="160"/>
      <c r="G253" s="219"/>
      <c r="H253" s="199">
        <f t="shared" si="11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9"/>
        <v>0</v>
      </c>
      <c r="D254" s="169"/>
      <c r="E254" s="169"/>
      <c r="F254" s="169"/>
      <c r="G254" s="220"/>
      <c r="H254" s="210">
        <f t="shared" si="11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97" si="12">SUM(D255:G255)</f>
        <v>0</v>
      </c>
      <c r="D255" s="186"/>
      <c r="E255" s="186"/>
      <c r="F255" s="186"/>
      <c r="G255" s="216"/>
      <c r="H255" s="214">
        <f t="shared" si="11"/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2"/>
        <v>0</v>
      </c>
      <c r="D256" s="85"/>
      <c r="E256" s="85"/>
      <c r="F256" s="85"/>
      <c r="G256" s="157"/>
      <c r="H256" s="213">
        <f t="shared" si="11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2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1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2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1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2"/>
        <v>0</v>
      </c>
      <c r="D259" s="85"/>
      <c r="E259" s="85"/>
      <c r="F259" s="85"/>
      <c r="G259" s="157"/>
      <c r="H259" s="213">
        <f t="shared" si="11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2"/>
        <v>0</v>
      </c>
      <c r="D260" s="85"/>
      <c r="E260" s="85"/>
      <c r="F260" s="85"/>
      <c r="G260" s="157"/>
      <c r="H260" s="213">
        <f t="shared" si="11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2"/>
        <v>0</v>
      </c>
      <c r="D261" s="85"/>
      <c r="E261" s="85"/>
      <c r="F261" s="85"/>
      <c r="G261" s="157"/>
      <c r="H261" s="213">
        <f t="shared" si="11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2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1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2"/>
        <v>0</v>
      </c>
      <c r="D263" s="85"/>
      <c r="E263" s="85"/>
      <c r="F263" s="85"/>
      <c r="G263" s="157"/>
      <c r="H263" s="213">
        <f t="shared" si="11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2"/>
        <v>0</v>
      </c>
      <c r="D264" s="85"/>
      <c r="E264" s="85"/>
      <c r="F264" s="85"/>
      <c r="G264" s="157"/>
      <c r="H264" s="213">
        <f t="shared" si="11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2"/>
        <v>0</v>
      </c>
      <c r="D265" s="85"/>
      <c r="E265" s="85"/>
      <c r="F265" s="85"/>
      <c r="G265" s="157"/>
      <c r="H265" s="213">
        <f t="shared" si="11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2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1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2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1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2"/>
        <v>0</v>
      </c>
      <c r="D268" s="79"/>
      <c r="E268" s="79"/>
      <c r="F268" s="79"/>
      <c r="G268" s="155"/>
      <c r="H268" s="77">
        <f t="shared" si="11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2"/>
        <v>0</v>
      </c>
      <c r="D269" s="85"/>
      <c r="E269" s="85"/>
      <c r="F269" s="85"/>
      <c r="G269" s="157"/>
      <c r="H269" s="83">
        <f t="shared" si="11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2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1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2"/>
        <v>0</v>
      </c>
      <c r="D271" s="85"/>
      <c r="E271" s="85"/>
      <c r="F271" s="85"/>
      <c r="G271" s="157"/>
      <c r="H271" s="83">
        <f t="shared" si="11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2"/>
        <v>0</v>
      </c>
      <c r="D272" s="85"/>
      <c r="E272" s="85"/>
      <c r="F272" s="85"/>
      <c r="G272" s="157"/>
      <c r="H272" s="83">
        <f t="shared" si="11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2"/>
        <v>0</v>
      </c>
      <c r="D273" s="79"/>
      <c r="E273" s="79"/>
      <c r="F273" s="79"/>
      <c r="G273" s="155"/>
      <c r="H273" s="77">
        <f t="shared" si="11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2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1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2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1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2"/>
        <v>0</v>
      </c>
      <c r="D276" s="85"/>
      <c r="E276" s="85"/>
      <c r="F276" s="85"/>
      <c r="G276" s="157"/>
      <c r="H276" s="83">
        <f t="shared" si="11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2"/>
        <v>0</v>
      </c>
      <c r="D277" s="186"/>
      <c r="E277" s="186"/>
      <c r="F277" s="186"/>
      <c r="G277" s="240"/>
      <c r="H277" s="182">
        <f t="shared" si="11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2"/>
        <v>0</v>
      </c>
      <c r="D278" s="203"/>
      <c r="E278" s="203"/>
      <c r="F278" s="203"/>
      <c r="G278" s="243"/>
      <c r="H278" s="182">
        <f t="shared" si="11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12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1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2"/>
        <v>0</v>
      </c>
      <c r="D280" s="163"/>
      <c r="E280" s="163"/>
      <c r="F280" s="163"/>
      <c r="G280" s="164"/>
      <c r="H280" s="77">
        <f t="shared" si="11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2"/>
        <v>0</v>
      </c>
      <c r="D281" s="85"/>
      <c r="E281" s="85"/>
      <c r="F281" s="85"/>
      <c r="G281" s="157"/>
      <c r="H281" s="182">
        <f t="shared" si="11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2"/>
        <v>0</v>
      </c>
      <c r="D282" s="186"/>
      <c r="E282" s="186"/>
      <c r="F282" s="186"/>
      <c r="G282" s="240"/>
      <c r="H282" s="182">
        <f t="shared" si="11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12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1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2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1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2"/>
        <v>0</v>
      </c>
      <c r="D285" s="163"/>
      <c r="E285" s="163"/>
      <c r="F285" s="163"/>
      <c r="G285" s="164"/>
      <c r="H285" s="77">
        <f t="shared" si="11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2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1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12"/>
        <v>0</v>
      </c>
      <c r="D287" s="85"/>
      <c r="E287" s="85"/>
      <c r="F287" s="85"/>
      <c r="G287" s="157"/>
      <c r="H287" s="182">
        <f t="shared" ref="H287:H297" si="13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2"/>
        <v>0</v>
      </c>
      <c r="D288" s="85"/>
      <c r="E288" s="85"/>
      <c r="F288" s="85"/>
      <c r="G288" s="157"/>
      <c r="H288" s="182">
        <f t="shared" si="13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2"/>
        <v>0</v>
      </c>
      <c r="D289" s="85"/>
      <c r="E289" s="85"/>
      <c r="F289" s="85"/>
      <c r="G289" s="157"/>
      <c r="H289" s="182">
        <f t="shared" si="13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2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3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2"/>
        <v>0</v>
      </c>
      <c r="D291" s="85"/>
      <c r="E291" s="85"/>
      <c r="F291" s="85"/>
      <c r="G291" s="157"/>
      <c r="H291" s="182">
        <f t="shared" si="13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2"/>
        <v>0</v>
      </c>
      <c r="D292" s="85"/>
      <c r="E292" s="85"/>
      <c r="F292" s="85"/>
      <c r="G292" s="157"/>
      <c r="H292" s="182">
        <f t="shared" si="13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2"/>
        <v>0</v>
      </c>
      <c r="D293" s="85"/>
      <c r="E293" s="85"/>
      <c r="F293" s="85"/>
      <c r="G293" s="157"/>
      <c r="H293" s="182">
        <f t="shared" si="13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2"/>
        <v>0</v>
      </c>
      <c r="D294" s="85"/>
      <c r="E294" s="85"/>
      <c r="F294" s="85"/>
      <c r="G294" s="157"/>
      <c r="H294" s="182">
        <f t="shared" si="13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2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3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2"/>
        <v>0</v>
      </c>
      <c r="D296" s="85"/>
      <c r="E296" s="85"/>
      <c r="F296" s="85"/>
      <c r="G296" s="157"/>
      <c r="H296" s="83">
        <f t="shared" si="13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2"/>
        <v>0</v>
      </c>
      <c r="D297" s="79"/>
      <c r="E297" s="79"/>
      <c r="F297" s="79"/>
      <c r="G297" s="155"/>
      <c r="H297" s="77">
        <f t="shared" si="13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4">SUM(C295,C283,C279,C266,C231,C192,C184,C170,C73,C52)</f>
        <v>12960</v>
      </c>
      <c r="D298" s="260">
        <f t="shared" si="14"/>
        <v>12960</v>
      </c>
      <c r="E298" s="260">
        <f t="shared" si="14"/>
        <v>0</v>
      </c>
      <c r="F298" s="260">
        <f t="shared" si="14"/>
        <v>0</v>
      </c>
      <c r="G298" s="261">
        <f t="shared" si="14"/>
        <v>0</v>
      </c>
      <c r="H298" s="262">
        <f t="shared" si="14"/>
        <v>12720</v>
      </c>
      <c r="I298" s="260">
        <f t="shared" si="14"/>
        <v>12720</v>
      </c>
      <c r="J298" s="260">
        <f t="shared" si="14"/>
        <v>0</v>
      </c>
      <c r="K298" s="260">
        <f t="shared" si="14"/>
        <v>0</v>
      </c>
      <c r="L298" s="149">
        <f t="shared" si="14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5">SUM(C303,C305)-C313+C315</f>
        <v>0</v>
      </c>
      <c r="D302" s="266">
        <f t="shared" si="15"/>
        <v>0</v>
      </c>
      <c r="E302" s="266">
        <f t="shared" si="15"/>
        <v>0</v>
      </c>
      <c r="F302" s="266">
        <f t="shared" si="15"/>
        <v>0</v>
      </c>
      <c r="G302" s="267">
        <f t="shared" si="15"/>
        <v>0</v>
      </c>
      <c r="H302" s="270">
        <f t="shared" si="15"/>
        <v>0</v>
      </c>
      <c r="I302" s="266">
        <f t="shared" si="15"/>
        <v>0</v>
      </c>
      <c r="J302" s="266">
        <f t="shared" si="15"/>
        <v>0</v>
      </c>
      <c r="K302" s="266">
        <f t="shared" si="15"/>
        <v>0</v>
      </c>
      <c r="L302" s="271">
        <f t="shared" si="15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6">C22-C295</f>
        <v>0</v>
      </c>
      <c r="D303" s="266">
        <f t="shared" si="16"/>
        <v>0</v>
      </c>
      <c r="E303" s="266">
        <f t="shared" si="16"/>
        <v>0</v>
      </c>
      <c r="F303" s="266">
        <f t="shared" si="16"/>
        <v>0</v>
      </c>
      <c r="G303" s="273">
        <f t="shared" si="16"/>
        <v>0</v>
      </c>
      <c r="H303" s="270">
        <f t="shared" si="16"/>
        <v>0</v>
      </c>
      <c r="I303" s="266">
        <f t="shared" si="16"/>
        <v>0</v>
      </c>
      <c r="J303" s="266">
        <f t="shared" si="16"/>
        <v>0</v>
      </c>
      <c r="K303" s="266">
        <f t="shared" si="16"/>
        <v>0</v>
      </c>
      <c r="L303" s="271">
        <f t="shared" si="16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7">SUM(C306,C308,C310)-SUM(C307,C309,C311)</f>
        <v>0</v>
      </c>
      <c r="D305" s="266">
        <f t="shared" si="17"/>
        <v>0</v>
      </c>
      <c r="E305" s="266">
        <f t="shared" si="17"/>
        <v>0</v>
      </c>
      <c r="F305" s="266">
        <f t="shared" si="17"/>
        <v>0</v>
      </c>
      <c r="G305" s="273">
        <f t="shared" si="17"/>
        <v>0</v>
      </c>
      <c r="H305" s="270">
        <f t="shared" si="17"/>
        <v>0</v>
      </c>
      <c r="I305" s="266">
        <f t="shared" si="17"/>
        <v>0</v>
      </c>
      <c r="J305" s="266">
        <f t="shared" si="17"/>
        <v>0</v>
      </c>
      <c r="K305" s="266">
        <f t="shared" si="17"/>
        <v>0</v>
      </c>
      <c r="L305" s="271">
        <f t="shared" si="17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8">SUM(D306:G306)</f>
        <v>0</v>
      </c>
      <c r="D306" s="93"/>
      <c r="E306" s="93"/>
      <c r="F306" s="93"/>
      <c r="G306" s="277"/>
      <c r="H306" s="91">
        <f t="shared" ref="H306:H311" si="19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8"/>
        <v>0</v>
      </c>
      <c r="D307" s="85"/>
      <c r="E307" s="85"/>
      <c r="F307" s="85"/>
      <c r="G307" s="157"/>
      <c r="H307" s="83">
        <f t="shared" si="19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8"/>
        <v>0</v>
      </c>
      <c r="D308" s="85"/>
      <c r="E308" s="85"/>
      <c r="F308" s="85"/>
      <c r="G308" s="157"/>
      <c r="H308" s="83">
        <f t="shared" si="19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8"/>
        <v>0</v>
      </c>
      <c r="D309" s="85"/>
      <c r="E309" s="85"/>
      <c r="F309" s="85"/>
      <c r="G309" s="157"/>
      <c r="H309" s="83">
        <f t="shared" si="19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8"/>
        <v>0</v>
      </c>
      <c r="D310" s="85"/>
      <c r="E310" s="85"/>
      <c r="F310" s="85"/>
      <c r="G310" s="157"/>
      <c r="H310" s="83">
        <f t="shared" si="19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8"/>
        <v>0</v>
      </c>
      <c r="D311" s="186"/>
      <c r="E311" s="186"/>
      <c r="F311" s="186"/>
      <c r="G311" s="240"/>
      <c r="H311" s="182">
        <f t="shared" si="19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Nr.09.23.2.</oddHeader>
    <oddFooter xml:space="preserve">&amp;L&amp;"Times New Roman,Regular"&amp;8&amp;D; &amp;T&amp;R&amp;"Times New Roman,Regular"&amp;8&amp;P (&amp;N)
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591" customWidth="1"/>
    <col min="2" max="2" width="28" style="591" customWidth="1"/>
    <col min="3" max="3" width="8.7109375" style="591" hidden="1" customWidth="1"/>
    <col min="4" max="4" width="9.5703125" style="591" hidden="1" customWidth="1"/>
    <col min="5" max="6" width="8.7109375" style="591" hidden="1" customWidth="1"/>
    <col min="7" max="7" width="8.28515625" style="591" hidden="1" customWidth="1"/>
    <col min="8" max="11" width="8.7109375" style="591" customWidth="1"/>
    <col min="12" max="12" width="7.5703125" style="591" customWidth="1"/>
    <col min="13" max="16384" width="9.140625" style="306"/>
  </cols>
  <sheetData>
    <row r="1" spans="1:12" x14ac:dyDescent="0.25">
      <c r="A1" s="302"/>
      <c r="B1" s="303"/>
      <c r="C1" s="303"/>
      <c r="D1" s="303"/>
      <c r="E1" s="303"/>
      <c r="F1" s="303"/>
      <c r="G1" s="303"/>
      <c r="H1" s="303"/>
      <c r="I1" s="303"/>
      <c r="J1" s="303"/>
      <c r="K1" s="304"/>
      <c r="L1" s="305"/>
    </row>
    <row r="2" spans="1:12" x14ac:dyDescent="0.25">
      <c r="A2" s="307"/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</row>
    <row r="3" spans="1:12" ht="18" customHeight="1" x14ac:dyDescent="0.25">
      <c r="A3" s="638" t="s">
        <v>0</v>
      </c>
      <c r="B3" s="639"/>
      <c r="C3" s="639"/>
      <c r="D3" s="639"/>
      <c r="E3" s="639"/>
      <c r="F3" s="639"/>
      <c r="G3" s="639"/>
      <c r="H3" s="639"/>
      <c r="I3" s="639"/>
      <c r="J3" s="639"/>
      <c r="K3" s="639"/>
      <c r="L3" s="640"/>
    </row>
    <row r="4" spans="1:12" x14ac:dyDescent="0.25">
      <c r="A4" s="310"/>
      <c r="B4" s="311"/>
      <c r="C4" s="312"/>
      <c r="D4" s="311"/>
      <c r="E4" s="311"/>
      <c r="F4" s="311"/>
      <c r="G4" s="311"/>
      <c r="H4" s="312"/>
      <c r="I4" s="311"/>
      <c r="J4" s="311"/>
      <c r="K4" s="311"/>
      <c r="L4" s="313"/>
    </row>
    <row r="5" spans="1:12" x14ac:dyDescent="0.25">
      <c r="A5" s="310" t="s">
        <v>1</v>
      </c>
      <c r="B5" s="314"/>
      <c r="C5" s="641" t="s">
        <v>481</v>
      </c>
      <c r="D5" s="642"/>
      <c r="E5" s="642"/>
      <c r="F5" s="642"/>
      <c r="G5" s="642"/>
      <c r="H5" s="642"/>
      <c r="I5" s="642"/>
      <c r="J5" s="642"/>
      <c r="K5" s="642"/>
      <c r="L5" s="643"/>
    </row>
    <row r="6" spans="1:12" x14ac:dyDescent="0.25">
      <c r="A6" s="310" t="s">
        <v>2</v>
      </c>
      <c r="B6" s="311"/>
      <c r="C6" s="635" t="s">
        <v>482</v>
      </c>
      <c r="D6" s="636"/>
      <c r="E6" s="636"/>
      <c r="F6" s="636"/>
      <c r="G6" s="636"/>
      <c r="H6" s="636"/>
      <c r="I6" s="636"/>
      <c r="J6" s="636"/>
      <c r="K6" s="636"/>
      <c r="L6" s="637"/>
    </row>
    <row r="7" spans="1:12" x14ac:dyDescent="0.25">
      <c r="A7" s="310" t="s">
        <v>4</v>
      </c>
      <c r="B7" s="311"/>
      <c r="C7" s="635" t="s">
        <v>327</v>
      </c>
      <c r="D7" s="636"/>
      <c r="E7" s="636"/>
      <c r="F7" s="636"/>
      <c r="G7" s="636"/>
      <c r="H7" s="636"/>
      <c r="I7" s="636"/>
      <c r="J7" s="636"/>
      <c r="K7" s="636"/>
      <c r="L7" s="637"/>
    </row>
    <row r="8" spans="1:12" ht="24" customHeight="1" x14ac:dyDescent="0.25">
      <c r="A8" s="310" t="s">
        <v>6</v>
      </c>
      <c r="B8" s="311"/>
      <c r="C8" s="641" t="s">
        <v>483</v>
      </c>
      <c r="D8" s="642"/>
      <c r="E8" s="642"/>
      <c r="F8" s="642"/>
      <c r="G8" s="642"/>
      <c r="H8" s="642"/>
      <c r="I8" s="642"/>
      <c r="J8" s="642"/>
      <c r="K8" s="642"/>
      <c r="L8" s="643"/>
    </row>
    <row r="9" spans="1:12" x14ac:dyDescent="0.25">
      <c r="A9" s="318" t="s">
        <v>8</v>
      </c>
      <c r="B9" s="311"/>
      <c r="C9" s="319"/>
      <c r="D9" s="319"/>
      <c r="E9" s="319"/>
      <c r="F9" s="319"/>
      <c r="G9" s="319"/>
      <c r="H9" s="319"/>
      <c r="I9" s="319"/>
      <c r="J9" s="319"/>
      <c r="K9" s="319"/>
      <c r="L9" s="320"/>
    </row>
    <row r="10" spans="1:12" ht="15" customHeight="1" x14ac:dyDescent="0.25">
      <c r="A10" s="310"/>
      <c r="B10" s="311" t="s">
        <v>9</v>
      </c>
      <c r="C10" s="635" t="s">
        <v>484</v>
      </c>
      <c r="D10" s="636"/>
      <c r="E10" s="636"/>
      <c r="F10" s="636"/>
      <c r="G10" s="636"/>
      <c r="H10" s="636"/>
      <c r="I10" s="636"/>
      <c r="J10" s="636"/>
      <c r="K10" s="636"/>
      <c r="L10" s="637"/>
    </row>
    <row r="11" spans="1:12" ht="15" customHeight="1" x14ac:dyDescent="0.25">
      <c r="A11" s="310"/>
      <c r="B11" s="311" t="s">
        <v>11</v>
      </c>
      <c r="C11" s="635" t="s">
        <v>485</v>
      </c>
      <c r="D11" s="636"/>
      <c r="E11" s="636"/>
      <c r="F11" s="636"/>
      <c r="G11" s="636"/>
      <c r="H11" s="636"/>
      <c r="I11" s="636"/>
      <c r="J11" s="636"/>
      <c r="K11" s="636"/>
      <c r="L11" s="637"/>
    </row>
    <row r="12" spans="1:12" ht="15" customHeight="1" x14ac:dyDescent="0.25">
      <c r="A12" s="310"/>
      <c r="B12" s="311" t="s">
        <v>12</v>
      </c>
      <c r="C12" s="635" t="s">
        <v>486</v>
      </c>
      <c r="D12" s="636"/>
      <c r="E12" s="636"/>
      <c r="F12" s="636"/>
      <c r="G12" s="636"/>
      <c r="H12" s="636"/>
      <c r="I12" s="636"/>
      <c r="J12" s="636"/>
      <c r="K12" s="636"/>
      <c r="L12" s="637"/>
    </row>
    <row r="13" spans="1:12" ht="15" customHeight="1" x14ac:dyDescent="0.25">
      <c r="A13" s="310"/>
      <c r="B13" s="311" t="s">
        <v>13</v>
      </c>
      <c r="C13" s="635" t="s">
        <v>487</v>
      </c>
      <c r="D13" s="636"/>
      <c r="E13" s="636"/>
      <c r="F13" s="636"/>
      <c r="G13" s="636"/>
      <c r="H13" s="636"/>
      <c r="I13" s="636"/>
      <c r="J13" s="636"/>
      <c r="K13" s="636"/>
      <c r="L13" s="637"/>
    </row>
    <row r="14" spans="1:12" ht="12.75" customHeight="1" x14ac:dyDescent="0.25">
      <c r="A14" s="310"/>
      <c r="B14" s="311" t="s">
        <v>14</v>
      </c>
      <c r="C14" s="315"/>
      <c r="D14" s="316"/>
      <c r="E14" s="316"/>
      <c r="F14" s="316"/>
      <c r="G14" s="316"/>
      <c r="H14" s="316"/>
      <c r="I14" s="316"/>
      <c r="J14" s="316"/>
      <c r="K14" s="316"/>
      <c r="L14" s="317"/>
    </row>
    <row r="15" spans="1:12" x14ac:dyDescent="0.25">
      <c r="A15" s="321"/>
      <c r="B15" s="322"/>
      <c r="C15" s="322"/>
      <c r="D15" s="322"/>
      <c r="E15" s="322"/>
      <c r="F15" s="322"/>
      <c r="G15" s="322"/>
      <c r="H15" s="322"/>
      <c r="I15" s="322"/>
      <c r="J15" s="322"/>
      <c r="K15" s="322"/>
      <c r="L15" s="323"/>
    </row>
    <row r="16" spans="1:12" s="324" customFormat="1" ht="12.75" customHeight="1" x14ac:dyDescent="0.25">
      <c r="A16" s="644" t="s">
        <v>15</v>
      </c>
      <c r="B16" s="647" t="s">
        <v>16</v>
      </c>
      <c r="C16" s="649" t="s">
        <v>17</v>
      </c>
      <c r="D16" s="650"/>
      <c r="E16" s="650"/>
      <c r="F16" s="650"/>
      <c r="G16" s="651"/>
      <c r="H16" s="649" t="s">
        <v>18</v>
      </c>
      <c r="I16" s="650"/>
      <c r="J16" s="650"/>
      <c r="K16" s="650"/>
      <c r="L16" s="652"/>
    </row>
    <row r="17" spans="1:14" s="324" customFormat="1" ht="12.75" customHeight="1" x14ac:dyDescent="0.25">
      <c r="A17" s="645"/>
      <c r="B17" s="648"/>
      <c r="C17" s="653" t="s">
        <v>19</v>
      </c>
      <c r="D17" s="654" t="s">
        <v>20</v>
      </c>
      <c r="E17" s="662" t="s">
        <v>21</v>
      </c>
      <c r="F17" s="656" t="s">
        <v>22</v>
      </c>
      <c r="G17" s="667" t="s">
        <v>23</v>
      </c>
      <c r="H17" s="653" t="s">
        <v>19</v>
      </c>
      <c r="I17" s="654" t="s">
        <v>20</v>
      </c>
      <c r="J17" s="662" t="s">
        <v>21</v>
      </c>
      <c r="K17" s="656" t="s">
        <v>22</v>
      </c>
      <c r="L17" s="658" t="s">
        <v>23</v>
      </c>
    </row>
    <row r="18" spans="1:14" s="325" customFormat="1" ht="61.5" customHeight="1" thickBot="1" x14ac:dyDescent="0.3">
      <c r="A18" s="646"/>
      <c r="B18" s="648"/>
      <c r="C18" s="653"/>
      <c r="D18" s="655"/>
      <c r="E18" s="666"/>
      <c r="F18" s="657"/>
      <c r="G18" s="667"/>
      <c r="H18" s="660"/>
      <c r="I18" s="661"/>
      <c r="J18" s="663"/>
      <c r="K18" s="657"/>
      <c r="L18" s="659"/>
    </row>
    <row r="19" spans="1:14" s="325" customFormat="1" ht="9.75" customHeight="1" thickTop="1" x14ac:dyDescent="0.25">
      <c r="A19" s="326" t="s">
        <v>24</v>
      </c>
      <c r="B19" s="326">
        <v>2</v>
      </c>
      <c r="C19" s="327">
        <v>3</v>
      </c>
      <c r="D19" s="328">
        <v>4</v>
      </c>
      <c r="E19" s="328">
        <v>5</v>
      </c>
      <c r="F19" s="328">
        <v>6</v>
      </c>
      <c r="G19" s="329">
        <v>7</v>
      </c>
      <c r="H19" s="327">
        <v>8</v>
      </c>
      <c r="I19" s="328">
        <v>9</v>
      </c>
      <c r="J19" s="328">
        <v>10</v>
      </c>
      <c r="K19" s="328">
        <v>11</v>
      </c>
      <c r="L19" s="330">
        <v>12</v>
      </c>
    </row>
    <row r="20" spans="1:14" s="337" customFormat="1" x14ac:dyDescent="0.25">
      <c r="A20" s="331"/>
      <c r="B20" s="332" t="s">
        <v>25</v>
      </c>
      <c r="C20" s="333"/>
      <c r="D20" s="334"/>
      <c r="E20" s="334"/>
      <c r="F20" s="334"/>
      <c r="G20" s="335"/>
      <c r="H20" s="333"/>
      <c r="I20" s="334"/>
      <c r="J20" s="334"/>
      <c r="K20" s="334"/>
      <c r="L20" s="336"/>
    </row>
    <row r="21" spans="1:14" s="337" customFormat="1" ht="32.25" customHeight="1" thickBot="1" x14ac:dyDescent="0.3">
      <c r="A21" s="338"/>
      <c r="B21" s="339" t="s">
        <v>26</v>
      </c>
      <c r="C21" s="340">
        <f t="shared" ref="C21:C46" si="0">SUM(D21:G21)</f>
        <v>251170</v>
      </c>
      <c r="D21" s="341">
        <f>SUM(D22,D25,D26,D42)</f>
        <v>239544</v>
      </c>
      <c r="E21" s="341">
        <f>SUM(E22,E25)</f>
        <v>0</v>
      </c>
      <c r="F21" s="341">
        <f>SUM(F22,F27)</f>
        <v>11626</v>
      </c>
      <c r="G21" s="342">
        <f>SUM(G22,G44)</f>
        <v>0</v>
      </c>
      <c r="H21" s="340">
        <f t="shared" ref="H21:H46" si="1">SUM(I21:L21)</f>
        <v>663545</v>
      </c>
      <c r="I21" s="341">
        <f>SUM(I22,I25,I26,I42)</f>
        <v>238224</v>
      </c>
      <c r="J21" s="341">
        <f>SUM(J22,J25)</f>
        <v>405875</v>
      </c>
      <c r="K21" s="341">
        <f>SUM(K22,K27)</f>
        <v>19446</v>
      </c>
      <c r="L21" s="343">
        <f>SUM(L22,L44)</f>
        <v>0</v>
      </c>
    </row>
    <row r="22" spans="1:14" ht="21.75" customHeight="1" thickTop="1" x14ac:dyDescent="0.25">
      <c r="A22" s="344"/>
      <c r="B22" s="345" t="s">
        <v>27</v>
      </c>
      <c r="C22" s="346">
        <f t="shared" si="0"/>
        <v>0</v>
      </c>
      <c r="D22" s="347">
        <f>SUM(D23:D24)</f>
        <v>0</v>
      </c>
      <c r="E22" s="347">
        <f>SUM(E23:E24)</f>
        <v>0</v>
      </c>
      <c r="F22" s="347">
        <f>SUM(F23:F24)</f>
        <v>0</v>
      </c>
      <c r="G22" s="348">
        <f>SUM(G23:G24)</f>
        <v>0</v>
      </c>
      <c r="H22" s="346">
        <f t="shared" si="1"/>
        <v>7820</v>
      </c>
      <c r="I22" s="347">
        <f>SUM(I23:I24)</f>
        <v>0</v>
      </c>
      <c r="J22" s="347">
        <f>SUM(J23:J24)</f>
        <v>0</v>
      </c>
      <c r="K22" s="347">
        <f>SUM(K23:K24)</f>
        <v>7820</v>
      </c>
      <c r="L22" s="349">
        <f>SUM(L23:L24)</f>
        <v>0</v>
      </c>
    </row>
    <row r="23" spans="1:14" x14ac:dyDescent="0.25">
      <c r="A23" s="350"/>
      <c r="B23" s="351" t="s">
        <v>28</v>
      </c>
      <c r="C23" s="352">
        <f t="shared" si="0"/>
        <v>0</v>
      </c>
      <c r="D23" s="353"/>
      <c r="E23" s="353"/>
      <c r="F23" s="353"/>
      <c r="G23" s="354"/>
      <c r="H23" s="352">
        <f t="shared" si="1"/>
        <v>0</v>
      </c>
      <c r="I23" s="353"/>
      <c r="J23" s="353"/>
      <c r="K23" s="353"/>
      <c r="L23" s="355"/>
    </row>
    <row r="24" spans="1:14" x14ac:dyDescent="0.25">
      <c r="A24" s="356"/>
      <c r="B24" s="357" t="s">
        <v>29</v>
      </c>
      <c r="C24" s="358">
        <f t="shared" si="0"/>
        <v>0</v>
      </c>
      <c r="D24" s="359"/>
      <c r="E24" s="359"/>
      <c r="F24" s="359"/>
      <c r="G24" s="360"/>
      <c r="H24" s="358">
        <f t="shared" si="1"/>
        <v>7820</v>
      </c>
      <c r="I24" s="359"/>
      <c r="J24" s="359"/>
      <c r="K24" s="359">
        <v>7820</v>
      </c>
      <c r="L24" s="361"/>
    </row>
    <row r="25" spans="1:14" s="337" customFormat="1" ht="24.75" thickBot="1" x14ac:dyDescent="0.3">
      <c r="A25" s="362">
        <v>21700</v>
      </c>
      <c r="B25" s="362" t="s">
        <v>30</v>
      </c>
      <c r="C25" s="363">
        <f t="shared" si="0"/>
        <v>239544</v>
      </c>
      <c r="D25" s="364">
        <v>239544</v>
      </c>
      <c r="E25" s="364"/>
      <c r="F25" s="365" t="s">
        <v>31</v>
      </c>
      <c r="G25" s="366" t="s">
        <v>31</v>
      </c>
      <c r="H25" s="363">
        <f t="shared" si="1"/>
        <v>644099</v>
      </c>
      <c r="I25" s="364">
        <f>237124+1100</f>
        <v>238224</v>
      </c>
      <c r="J25" s="364">
        <v>405875</v>
      </c>
      <c r="K25" s="365" t="s">
        <v>31</v>
      </c>
      <c r="L25" s="367" t="s">
        <v>31</v>
      </c>
    </row>
    <row r="26" spans="1:14" s="337" customFormat="1" ht="24.75" thickTop="1" x14ac:dyDescent="0.25">
      <c r="A26" s="368"/>
      <c r="B26" s="368" t="s">
        <v>32</v>
      </c>
      <c r="C26" s="369">
        <f t="shared" si="0"/>
        <v>0</v>
      </c>
      <c r="D26" s="370"/>
      <c r="E26" s="371" t="s">
        <v>31</v>
      </c>
      <c r="F26" s="371" t="s">
        <v>31</v>
      </c>
      <c r="G26" s="372" t="s">
        <v>31</v>
      </c>
      <c r="H26" s="369">
        <f t="shared" si="1"/>
        <v>0</v>
      </c>
      <c r="I26" s="373"/>
      <c r="J26" s="371" t="s">
        <v>31</v>
      </c>
      <c r="K26" s="371" t="s">
        <v>31</v>
      </c>
      <c r="L26" s="374" t="s">
        <v>31</v>
      </c>
    </row>
    <row r="27" spans="1:14" s="337" customFormat="1" ht="36" x14ac:dyDescent="0.25">
      <c r="A27" s="368">
        <v>21300</v>
      </c>
      <c r="B27" s="368" t="s">
        <v>33</v>
      </c>
      <c r="C27" s="369">
        <f t="shared" si="0"/>
        <v>11626</v>
      </c>
      <c r="D27" s="371" t="s">
        <v>31</v>
      </c>
      <c r="E27" s="371" t="s">
        <v>31</v>
      </c>
      <c r="F27" s="375">
        <f>SUM(F28,F32,F34,F37)</f>
        <v>11626</v>
      </c>
      <c r="G27" s="372" t="s">
        <v>31</v>
      </c>
      <c r="H27" s="369">
        <f t="shared" si="1"/>
        <v>11626</v>
      </c>
      <c r="I27" s="371" t="s">
        <v>31</v>
      </c>
      <c r="J27" s="371" t="s">
        <v>31</v>
      </c>
      <c r="K27" s="375">
        <f>SUM(K28,K32,K34,K37)</f>
        <v>11626</v>
      </c>
      <c r="L27" s="374" t="s">
        <v>31</v>
      </c>
    </row>
    <row r="28" spans="1:14" s="337" customFormat="1" ht="24" x14ac:dyDescent="0.25">
      <c r="A28" s="376">
        <v>21350</v>
      </c>
      <c r="B28" s="368" t="s">
        <v>34</v>
      </c>
      <c r="C28" s="369">
        <f t="shared" si="0"/>
        <v>0</v>
      </c>
      <c r="D28" s="371" t="s">
        <v>31</v>
      </c>
      <c r="E28" s="371" t="s">
        <v>31</v>
      </c>
      <c r="F28" s="375">
        <f>SUM(F29:F31)</f>
        <v>0</v>
      </c>
      <c r="G28" s="372" t="s">
        <v>31</v>
      </c>
      <c r="H28" s="369">
        <f t="shared" si="1"/>
        <v>0</v>
      </c>
      <c r="I28" s="371" t="s">
        <v>31</v>
      </c>
      <c r="J28" s="371" t="s">
        <v>31</v>
      </c>
      <c r="K28" s="375">
        <f>SUM(K29:K31)</f>
        <v>0</v>
      </c>
      <c r="L28" s="374" t="s">
        <v>31</v>
      </c>
    </row>
    <row r="29" spans="1:14" x14ac:dyDescent="0.25">
      <c r="A29" s="350">
        <v>21351</v>
      </c>
      <c r="B29" s="377" t="s">
        <v>35</v>
      </c>
      <c r="C29" s="378">
        <f t="shared" si="0"/>
        <v>0</v>
      </c>
      <c r="D29" s="379" t="s">
        <v>31</v>
      </c>
      <c r="E29" s="379" t="s">
        <v>31</v>
      </c>
      <c r="F29" s="380"/>
      <c r="G29" s="381" t="s">
        <v>31</v>
      </c>
      <c r="H29" s="378">
        <f t="shared" si="1"/>
        <v>0</v>
      </c>
      <c r="I29" s="379" t="s">
        <v>31</v>
      </c>
      <c r="J29" s="379" t="s">
        <v>31</v>
      </c>
      <c r="K29" s="380"/>
      <c r="L29" s="382" t="s">
        <v>31</v>
      </c>
    </row>
    <row r="30" spans="1:14" x14ac:dyDescent="0.25">
      <c r="A30" s="356">
        <v>21352</v>
      </c>
      <c r="B30" s="383" t="s">
        <v>36</v>
      </c>
      <c r="C30" s="384">
        <f t="shared" si="0"/>
        <v>0</v>
      </c>
      <c r="D30" s="385" t="s">
        <v>31</v>
      </c>
      <c r="E30" s="385" t="s">
        <v>31</v>
      </c>
      <c r="F30" s="386"/>
      <c r="G30" s="387" t="s">
        <v>31</v>
      </c>
      <c r="H30" s="384">
        <f t="shared" si="1"/>
        <v>0</v>
      </c>
      <c r="I30" s="385" t="s">
        <v>31</v>
      </c>
      <c r="J30" s="385" t="s">
        <v>31</v>
      </c>
      <c r="K30" s="386"/>
      <c r="L30" s="388" t="s">
        <v>31</v>
      </c>
    </row>
    <row r="31" spans="1:14" ht="24" x14ac:dyDescent="0.25">
      <c r="A31" s="356">
        <v>21359</v>
      </c>
      <c r="B31" s="383" t="s">
        <v>37</v>
      </c>
      <c r="C31" s="384">
        <f t="shared" si="0"/>
        <v>0</v>
      </c>
      <c r="D31" s="385" t="s">
        <v>31</v>
      </c>
      <c r="E31" s="385" t="s">
        <v>31</v>
      </c>
      <c r="F31" s="386"/>
      <c r="G31" s="387" t="s">
        <v>31</v>
      </c>
      <c r="H31" s="384">
        <f t="shared" si="1"/>
        <v>0</v>
      </c>
      <c r="I31" s="385" t="s">
        <v>31</v>
      </c>
      <c r="J31" s="385" t="s">
        <v>31</v>
      </c>
      <c r="K31" s="386"/>
      <c r="L31" s="388" t="s">
        <v>31</v>
      </c>
      <c r="N31" s="389"/>
    </row>
    <row r="32" spans="1:14" s="337" customFormat="1" ht="36" x14ac:dyDescent="0.25">
      <c r="A32" s="376">
        <v>21370</v>
      </c>
      <c r="B32" s="368" t="s">
        <v>38</v>
      </c>
      <c r="C32" s="369">
        <f t="shared" si="0"/>
        <v>0</v>
      </c>
      <c r="D32" s="371" t="s">
        <v>31</v>
      </c>
      <c r="E32" s="371" t="s">
        <v>31</v>
      </c>
      <c r="F32" s="375">
        <f>SUM(F33)</f>
        <v>0</v>
      </c>
      <c r="G32" s="372" t="s">
        <v>31</v>
      </c>
      <c r="H32" s="369">
        <f t="shared" si="1"/>
        <v>0</v>
      </c>
      <c r="I32" s="371" t="s">
        <v>31</v>
      </c>
      <c r="J32" s="371" t="s">
        <v>31</v>
      </c>
      <c r="K32" s="375">
        <f>SUM(K33)</f>
        <v>0</v>
      </c>
      <c r="L32" s="374" t="s">
        <v>31</v>
      </c>
    </row>
    <row r="33" spans="1:12" ht="36" x14ac:dyDescent="0.25">
      <c r="A33" s="390">
        <v>21379</v>
      </c>
      <c r="B33" s="391" t="s">
        <v>39</v>
      </c>
      <c r="C33" s="392">
        <f t="shared" si="0"/>
        <v>0</v>
      </c>
      <c r="D33" s="393" t="s">
        <v>31</v>
      </c>
      <c r="E33" s="393" t="s">
        <v>31</v>
      </c>
      <c r="F33" s="394"/>
      <c r="G33" s="395" t="s">
        <v>31</v>
      </c>
      <c r="H33" s="392">
        <f t="shared" si="1"/>
        <v>0</v>
      </c>
      <c r="I33" s="393" t="s">
        <v>31</v>
      </c>
      <c r="J33" s="393" t="s">
        <v>31</v>
      </c>
      <c r="K33" s="394"/>
      <c r="L33" s="396" t="s">
        <v>31</v>
      </c>
    </row>
    <row r="34" spans="1:12" s="337" customFormat="1" x14ac:dyDescent="0.25">
      <c r="A34" s="376">
        <v>21380</v>
      </c>
      <c r="B34" s="368" t="s">
        <v>40</v>
      </c>
      <c r="C34" s="369">
        <f t="shared" si="0"/>
        <v>4066</v>
      </c>
      <c r="D34" s="371" t="s">
        <v>31</v>
      </c>
      <c r="E34" s="371" t="s">
        <v>31</v>
      </c>
      <c r="F34" s="375">
        <f>SUM(F35:F36)</f>
        <v>4066</v>
      </c>
      <c r="G34" s="372" t="s">
        <v>31</v>
      </c>
      <c r="H34" s="369">
        <f t="shared" si="1"/>
        <v>4066</v>
      </c>
      <c r="I34" s="371" t="s">
        <v>31</v>
      </c>
      <c r="J34" s="371" t="s">
        <v>31</v>
      </c>
      <c r="K34" s="375">
        <f>SUM(K35:K36)</f>
        <v>4066</v>
      </c>
      <c r="L34" s="374" t="s">
        <v>31</v>
      </c>
    </row>
    <row r="35" spans="1:12" x14ac:dyDescent="0.25">
      <c r="A35" s="351">
        <v>21381</v>
      </c>
      <c r="B35" s="377" t="s">
        <v>41</v>
      </c>
      <c r="C35" s="378">
        <f t="shared" si="0"/>
        <v>4066</v>
      </c>
      <c r="D35" s="379" t="s">
        <v>31</v>
      </c>
      <c r="E35" s="379" t="s">
        <v>31</v>
      </c>
      <c r="F35" s="380">
        <v>4066</v>
      </c>
      <c r="G35" s="381" t="s">
        <v>31</v>
      </c>
      <c r="H35" s="378">
        <f t="shared" si="1"/>
        <v>4066</v>
      </c>
      <c r="I35" s="379" t="s">
        <v>31</v>
      </c>
      <c r="J35" s="379" t="s">
        <v>31</v>
      </c>
      <c r="K35" s="380">
        <v>4066</v>
      </c>
      <c r="L35" s="382" t="s">
        <v>31</v>
      </c>
    </row>
    <row r="36" spans="1:12" ht="24" x14ac:dyDescent="0.25">
      <c r="A36" s="357">
        <v>21383</v>
      </c>
      <c r="B36" s="383" t="s">
        <v>42</v>
      </c>
      <c r="C36" s="384">
        <f t="shared" si="0"/>
        <v>0</v>
      </c>
      <c r="D36" s="385" t="s">
        <v>31</v>
      </c>
      <c r="E36" s="385" t="s">
        <v>31</v>
      </c>
      <c r="F36" s="386"/>
      <c r="G36" s="387" t="s">
        <v>31</v>
      </c>
      <c r="H36" s="384">
        <f t="shared" si="1"/>
        <v>0</v>
      </c>
      <c r="I36" s="385" t="s">
        <v>31</v>
      </c>
      <c r="J36" s="385" t="s">
        <v>31</v>
      </c>
      <c r="K36" s="386"/>
      <c r="L36" s="388" t="s">
        <v>31</v>
      </c>
    </row>
    <row r="37" spans="1:12" s="337" customFormat="1" ht="24" x14ac:dyDescent="0.25">
      <c r="A37" s="376">
        <v>21390</v>
      </c>
      <c r="B37" s="368" t="s">
        <v>43</v>
      </c>
      <c r="C37" s="369">
        <f t="shared" si="0"/>
        <v>7560</v>
      </c>
      <c r="D37" s="371" t="s">
        <v>31</v>
      </c>
      <c r="E37" s="371" t="s">
        <v>31</v>
      </c>
      <c r="F37" s="375">
        <f>SUM(F38:F41)</f>
        <v>7560</v>
      </c>
      <c r="G37" s="372" t="s">
        <v>31</v>
      </c>
      <c r="H37" s="369">
        <f t="shared" si="1"/>
        <v>7560</v>
      </c>
      <c r="I37" s="371" t="s">
        <v>31</v>
      </c>
      <c r="J37" s="371" t="s">
        <v>31</v>
      </c>
      <c r="K37" s="375">
        <f>SUM(K38:K41)</f>
        <v>7560</v>
      </c>
      <c r="L37" s="374" t="s">
        <v>31</v>
      </c>
    </row>
    <row r="38" spans="1:12" ht="24" x14ac:dyDescent="0.25">
      <c r="A38" s="351">
        <v>21391</v>
      </c>
      <c r="B38" s="377" t="s">
        <v>44</v>
      </c>
      <c r="C38" s="378">
        <f t="shared" si="0"/>
        <v>0</v>
      </c>
      <c r="D38" s="379" t="s">
        <v>31</v>
      </c>
      <c r="E38" s="379" t="s">
        <v>31</v>
      </c>
      <c r="F38" s="380"/>
      <c r="G38" s="381" t="s">
        <v>31</v>
      </c>
      <c r="H38" s="378">
        <f t="shared" si="1"/>
        <v>0</v>
      </c>
      <c r="I38" s="379" t="s">
        <v>31</v>
      </c>
      <c r="J38" s="379" t="s">
        <v>31</v>
      </c>
      <c r="K38" s="380"/>
      <c r="L38" s="382" t="s">
        <v>31</v>
      </c>
    </row>
    <row r="39" spans="1:12" x14ac:dyDescent="0.25">
      <c r="A39" s="357">
        <v>21393</v>
      </c>
      <c r="B39" s="383" t="s">
        <v>45</v>
      </c>
      <c r="C39" s="384">
        <f t="shared" si="0"/>
        <v>0</v>
      </c>
      <c r="D39" s="385" t="s">
        <v>31</v>
      </c>
      <c r="E39" s="385" t="s">
        <v>31</v>
      </c>
      <c r="F39" s="386"/>
      <c r="G39" s="387" t="s">
        <v>31</v>
      </c>
      <c r="H39" s="384">
        <f t="shared" si="1"/>
        <v>0</v>
      </c>
      <c r="I39" s="385" t="s">
        <v>31</v>
      </c>
      <c r="J39" s="385" t="s">
        <v>31</v>
      </c>
      <c r="K39" s="386"/>
      <c r="L39" s="388" t="s">
        <v>31</v>
      </c>
    </row>
    <row r="40" spans="1:12" x14ac:dyDescent="0.25">
      <c r="A40" s="357">
        <v>21395</v>
      </c>
      <c r="B40" s="383" t="s">
        <v>46</v>
      </c>
      <c r="C40" s="384">
        <f t="shared" si="0"/>
        <v>0</v>
      </c>
      <c r="D40" s="385" t="s">
        <v>31</v>
      </c>
      <c r="E40" s="385" t="s">
        <v>31</v>
      </c>
      <c r="F40" s="386"/>
      <c r="G40" s="387" t="s">
        <v>31</v>
      </c>
      <c r="H40" s="384">
        <f t="shared" si="1"/>
        <v>0</v>
      </c>
      <c r="I40" s="385" t="s">
        <v>31</v>
      </c>
      <c r="J40" s="385" t="s">
        <v>31</v>
      </c>
      <c r="K40" s="386"/>
      <c r="L40" s="388" t="s">
        <v>31</v>
      </c>
    </row>
    <row r="41" spans="1:12" ht="24" x14ac:dyDescent="0.25">
      <c r="A41" s="357">
        <v>21399</v>
      </c>
      <c r="B41" s="383" t="s">
        <v>47</v>
      </c>
      <c r="C41" s="384">
        <f t="shared" si="0"/>
        <v>7560</v>
      </c>
      <c r="D41" s="385" t="s">
        <v>31</v>
      </c>
      <c r="E41" s="385" t="s">
        <v>31</v>
      </c>
      <c r="F41" s="386">
        <v>7560</v>
      </c>
      <c r="G41" s="387" t="s">
        <v>31</v>
      </c>
      <c r="H41" s="384">
        <f t="shared" si="1"/>
        <v>7560</v>
      </c>
      <c r="I41" s="385" t="s">
        <v>31</v>
      </c>
      <c r="J41" s="385" t="s">
        <v>31</v>
      </c>
      <c r="K41" s="386">
        <v>7560</v>
      </c>
      <c r="L41" s="388" t="s">
        <v>31</v>
      </c>
    </row>
    <row r="42" spans="1:12" s="337" customFormat="1" ht="24" x14ac:dyDescent="0.25">
      <c r="A42" s="376">
        <v>21420</v>
      </c>
      <c r="B42" s="368" t="s">
        <v>48</v>
      </c>
      <c r="C42" s="369">
        <f t="shared" si="0"/>
        <v>0</v>
      </c>
      <c r="D42" s="397">
        <f>SUM(D43)</f>
        <v>0</v>
      </c>
      <c r="E42" s="371" t="s">
        <v>31</v>
      </c>
      <c r="F42" s="371" t="s">
        <v>31</v>
      </c>
      <c r="G42" s="372" t="s">
        <v>31</v>
      </c>
      <c r="H42" s="398">
        <f t="shared" si="1"/>
        <v>0</v>
      </c>
      <c r="I42" s="397">
        <f>SUM(I43)</f>
        <v>0</v>
      </c>
      <c r="J42" s="371" t="s">
        <v>31</v>
      </c>
      <c r="K42" s="371" t="s">
        <v>31</v>
      </c>
      <c r="L42" s="374" t="s">
        <v>31</v>
      </c>
    </row>
    <row r="43" spans="1:12" x14ac:dyDescent="0.25">
      <c r="A43" s="399"/>
      <c r="B43" s="391"/>
      <c r="C43" s="400">
        <f t="shared" si="0"/>
        <v>0</v>
      </c>
      <c r="D43" s="401"/>
      <c r="E43" s="393" t="s">
        <v>31</v>
      </c>
      <c r="F43" s="393" t="s">
        <v>31</v>
      </c>
      <c r="G43" s="395" t="s">
        <v>31</v>
      </c>
      <c r="H43" s="400">
        <f t="shared" si="1"/>
        <v>0</v>
      </c>
      <c r="I43" s="402"/>
      <c r="J43" s="393" t="s">
        <v>31</v>
      </c>
      <c r="K43" s="393" t="s">
        <v>31</v>
      </c>
      <c r="L43" s="396" t="s">
        <v>31</v>
      </c>
    </row>
    <row r="44" spans="1:12" ht="24" x14ac:dyDescent="0.25">
      <c r="A44" s="403">
        <v>23000</v>
      </c>
      <c r="B44" s="404" t="s">
        <v>49</v>
      </c>
      <c r="C44" s="405">
        <f t="shared" si="0"/>
        <v>0</v>
      </c>
      <c r="D44" s="406" t="s">
        <v>31</v>
      </c>
      <c r="E44" s="406" t="s">
        <v>31</v>
      </c>
      <c r="F44" s="406" t="s">
        <v>31</v>
      </c>
      <c r="G44" s="407">
        <f>SUM(G45:G46)</f>
        <v>0</v>
      </c>
      <c r="H44" s="405">
        <f t="shared" si="1"/>
        <v>0</v>
      </c>
      <c r="I44" s="406" t="s">
        <v>31</v>
      </c>
      <c r="J44" s="406" t="s">
        <v>31</v>
      </c>
      <c r="K44" s="406" t="s">
        <v>31</v>
      </c>
      <c r="L44" s="408">
        <f>SUM(L45:L46)</f>
        <v>0</v>
      </c>
    </row>
    <row r="45" spans="1:12" ht="24" x14ac:dyDescent="0.25">
      <c r="A45" s="409">
        <v>23410</v>
      </c>
      <c r="B45" s="410" t="s">
        <v>50</v>
      </c>
      <c r="C45" s="411">
        <f t="shared" si="0"/>
        <v>0</v>
      </c>
      <c r="D45" s="412" t="s">
        <v>31</v>
      </c>
      <c r="E45" s="412" t="s">
        <v>31</v>
      </c>
      <c r="F45" s="412" t="s">
        <v>31</v>
      </c>
      <c r="G45" s="413"/>
      <c r="H45" s="411">
        <f t="shared" si="1"/>
        <v>0</v>
      </c>
      <c r="I45" s="412" t="s">
        <v>31</v>
      </c>
      <c r="J45" s="412" t="s">
        <v>31</v>
      </c>
      <c r="K45" s="412" t="s">
        <v>31</v>
      </c>
      <c r="L45" s="414"/>
    </row>
    <row r="46" spans="1:12" ht="24" x14ac:dyDescent="0.25">
      <c r="A46" s="409">
        <v>23510</v>
      </c>
      <c r="B46" s="410" t="s">
        <v>51</v>
      </c>
      <c r="C46" s="415">
        <f t="shared" si="0"/>
        <v>0</v>
      </c>
      <c r="D46" s="412" t="s">
        <v>31</v>
      </c>
      <c r="E46" s="412" t="s">
        <v>31</v>
      </c>
      <c r="F46" s="412" t="s">
        <v>31</v>
      </c>
      <c r="G46" s="413"/>
      <c r="H46" s="415">
        <f t="shared" si="1"/>
        <v>0</v>
      </c>
      <c r="I46" s="412" t="s">
        <v>31</v>
      </c>
      <c r="J46" s="412" t="s">
        <v>31</v>
      </c>
      <c r="K46" s="412" t="s">
        <v>31</v>
      </c>
      <c r="L46" s="414"/>
    </row>
    <row r="47" spans="1:12" x14ac:dyDescent="0.25">
      <c r="A47" s="416"/>
      <c r="B47" s="417"/>
      <c r="C47" s="418"/>
      <c r="D47" s="419"/>
      <c r="E47" s="419"/>
      <c r="F47" s="420"/>
      <c r="G47" s="413"/>
      <c r="H47" s="418"/>
      <c r="I47" s="419"/>
      <c r="J47" s="419"/>
      <c r="K47" s="420"/>
      <c r="L47" s="414"/>
    </row>
    <row r="48" spans="1:12" s="337" customFormat="1" x14ac:dyDescent="0.25">
      <c r="A48" s="421"/>
      <c r="B48" s="422" t="s">
        <v>52</v>
      </c>
      <c r="C48" s="423"/>
      <c r="D48" s="424"/>
      <c r="E48" s="424"/>
      <c r="F48" s="424"/>
      <c r="G48" s="425"/>
      <c r="H48" s="423"/>
      <c r="I48" s="424"/>
      <c r="J48" s="424"/>
      <c r="K48" s="424"/>
      <c r="L48" s="426"/>
    </row>
    <row r="49" spans="1:12" s="337" customFormat="1" ht="12.75" thickBot="1" x14ac:dyDescent="0.3">
      <c r="A49" s="427"/>
      <c r="B49" s="338" t="s">
        <v>53</v>
      </c>
      <c r="C49" s="428">
        <f t="shared" ref="C49:C111" si="2">SUM(D49:G49)</f>
        <v>251170</v>
      </c>
      <c r="D49" s="429">
        <f>SUM(D50,D295)</f>
        <v>239544</v>
      </c>
      <c r="E49" s="429">
        <f>SUM(E50,E295)</f>
        <v>0</v>
      </c>
      <c r="F49" s="429">
        <f>SUM(F50,F295)</f>
        <v>11626</v>
      </c>
      <c r="G49" s="430">
        <f>SUM(G50,G295)</f>
        <v>0</v>
      </c>
      <c r="H49" s="428">
        <f t="shared" ref="H49:H111" si="3">SUM(I49:L49)</f>
        <v>663545</v>
      </c>
      <c r="I49" s="429">
        <f>SUM(I50,I295)</f>
        <v>238224</v>
      </c>
      <c r="J49" s="429">
        <f>SUM(J50,J295)</f>
        <v>405875</v>
      </c>
      <c r="K49" s="429">
        <f>SUM(K50,K295)</f>
        <v>19446</v>
      </c>
      <c r="L49" s="431">
        <f>SUM(L50,L295)</f>
        <v>0</v>
      </c>
    </row>
    <row r="50" spans="1:12" s="337" customFormat="1" ht="36.75" thickTop="1" x14ac:dyDescent="0.25">
      <c r="A50" s="432"/>
      <c r="B50" s="433" t="s">
        <v>54</v>
      </c>
      <c r="C50" s="434">
        <f t="shared" si="2"/>
        <v>251170</v>
      </c>
      <c r="D50" s="435">
        <f>SUM(D51,D191)</f>
        <v>239544</v>
      </c>
      <c r="E50" s="435">
        <f>SUM(E51,E191)</f>
        <v>0</v>
      </c>
      <c r="F50" s="435">
        <f>SUM(F51,F191)</f>
        <v>11626</v>
      </c>
      <c r="G50" s="436">
        <f>SUM(G51,G191)</f>
        <v>0</v>
      </c>
      <c r="H50" s="434">
        <f t="shared" si="3"/>
        <v>663545</v>
      </c>
      <c r="I50" s="435">
        <f>SUM(I51,I191)</f>
        <v>238224</v>
      </c>
      <c r="J50" s="435">
        <f>SUM(J51,J191)</f>
        <v>405875</v>
      </c>
      <c r="K50" s="435">
        <f>SUM(K51,K191)</f>
        <v>19446</v>
      </c>
      <c r="L50" s="437">
        <f>SUM(L51,L191)</f>
        <v>0</v>
      </c>
    </row>
    <row r="51" spans="1:12" s="337" customFormat="1" ht="24" x14ac:dyDescent="0.25">
      <c r="A51" s="438"/>
      <c r="B51" s="331" t="s">
        <v>55</v>
      </c>
      <c r="C51" s="439">
        <f t="shared" si="2"/>
        <v>235816</v>
      </c>
      <c r="D51" s="440">
        <f>SUM(D52,D73,D170,D184)</f>
        <v>224190</v>
      </c>
      <c r="E51" s="440">
        <f>SUM(E52,E73,E170,E184)</f>
        <v>0</v>
      </c>
      <c r="F51" s="440">
        <f>SUM(F52,F73,F170,F184)</f>
        <v>11626</v>
      </c>
      <c r="G51" s="441">
        <f>SUM(G52,G73,G170,G184)</f>
        <v>0</v>
      </c>
      <c r="H51" s="439">
        <f t="shared" si="3"/>
        <v>657235</v>
      </c>
      <c r="I51" s="440">
        <f>SUM(I52,I73,I170,I184)</f>
        <v>231990</v>
      </c>
      <c r="J51" s="440">
        <f>SUM(J52,J73,J170,J184)</f>
        <v>405875</v>
      </c>
      <c r="K51" s="440">
        <f>SUM(K52,K73,K170,K184)</f>
        <v>19370</v>
      </c>
      <c r="L51" s="442">
        <f>SUM(L52,L73,L170,L184)</f>
        <v>0</v>
      </c>
    </row>
    <row r="52" spans="1:12" s="337" customFormat="1" x14ac:dyDescent="0.25">
      <c r="A52" s="443">
        <v>1000</v>
      </c>
      <c r="B52" s="443" t="s">
        <v>56</v>
      </c>
      <c r="C52" s="444">
        <f t="shared" si="2"/>
        <v>149022</v>
      </c>
      <c r="D52" s="445">
        <f>SUM(D53,D66)</f>
        <v>149022</v>
      </c>
      <c r="E52" s="445">
        <f>SUM(E53,E66)</f>
        <v>0</v>
      </c>
      <c r="F52" s="445">
        <f>SUM(F53,F66)</f>
        <v>0</v>
      </c>
      <c r="G52" s="446">
        <f>SUM(G53,G66)</f>
        <v>0</v>
      </c>
      <c r="H52" s="444">
        <f t="shared" si="3"/>
        <v>561985</v>
      </c>
      <c r="I52" s="445">
        <f>SUM(I53,I66)</f>
        <v>156110</v>
      </c>
      <c r="J52" s="445">
        <f>SUM(J53,J66)</f>
        <v>405875</v>
      </c>
      <c r="K52" s="445">
        <f>SUM(K53,K66)</f>
        <v>0</v>
      </c>
      <c r="L52" s="447">
        <f>SUM(L53,L66)</f>
        <v>0</v>
      </c>
    </row>
    <row r="53" spans="1:12" x14ac:dyDescent="0.25">
      <c r="A53" s="368">
        <v>1100</v>
      </c>
      <c r="B53" s="448" t="s">
        <v>57</v>
      </c>
      <c r="C53" s="369">
        <f t="shared" si="2"/>
        <v>112846</v>
      </c>
      <c r="D53" s="375">
        <f>SUM(D54,D57,D65)</f>
        <v>112846</v>
      </c>
      <c r="E53" s="375">
        <f>SUM(E54,E57,E65)</f>
        <v>0</v>
      </c>
      <c r="F53" s="375">
        <f>SUM(F54,F57,F65)</f>
        <v>0</v>
      </c>
      <c r="G53" s="449">
        <f>SUM(G54,G57,G65)</f>
        <v>0</v>
      </c>
      <c r="H53" s="369">
        <f t="shared" si="3"/>
        <v>436526</v>
      </c>
      <c r="I53" s="375">
        <f>SUM(I54,I57,I65)</f>
        <v>111084</v>
      </c>
      <c r="J53" s="375">
        <f>SUM(J54,J57,J65)</f>
        <v>325442</v>
      </c>
      <c r="K53" s="375">
        <f>SUM(K54,K57,K65)</f>
        <v>0</v>
      </c>
      <c r="L53" s="450">
        <f>SUM(L54,L57,L65)</f>
        <v>0</v>
      </c>
    </row>
    <row r="54" spans="1:12" x14ac:dyDescent="0.25">
      <c r="A54" s="451">
        <v>1110</v>
      </c>
      <c r="B54" s="410" t="s">
        <v>58</v>
      </c>
      <c r="C54" s="452">
        <f t="shared" si="2"/>
        <v>105325</v>
      </c>
      <c r="D54" s="453">
        <f>SUM(D55:D56)</f>
        <v>105325</v>
      </c>
      <c r="E54" s="453">
        <f>SUM(E55:E56)</f>
        <v>0</v>
      </c>
      <c r="F54" s="453">
        <f>SUM(F55:F56)</f>
        <v>0</v>
      </c>
      <c r="G54" s="454">
        <f>SUM(G55:G56)</f>
        <v>0</v>
      </c>
      <c r="H54" s="452">
        <f t="shared" si="3"/>
        <v>424612</v>
      </c>
      <c r="I54" s="453">
        <f>SUM(I55:I56)</f>
        <v>105325</v>
      </c>
      <c r="J54" s="453">
        <f>SUM(J55:J56)</f>
        <v>319287</v>
      </c>
      <c r="K54" s="453">
        <f>SUM(K55:K56)</f>
        <v>0</v>
      </c>
      <c r="L54" s="455">
        <f>SUM(L55:L56)</f>
        <v>0</v>
      </c>
    </row>
    <row r="55" spans="1:12" x14ac:dyDescent="0.25">
      <c r="A55" s="351">
        <v>1111</v>
      </c>
      <c r="B55" s="377" t="s">
        <v>59</v>
      </c>
      <c r="C55" s="378">
        <f t="shared" si="2"/>
        <v>0</v>
      </c>
      <c r="D55" s="380"/>
      <c r="E55" s="380"/>
      <c r="F55" s="380"/>
      <c r="G55" s="456"/>
      <c r="H55" s="378">
        <f t="shared" si="3"/>
        <v>0</v>
      </c>
      <c r="I55" s="380"/>
      <c r="J55" s="380"/>
      <c r="K55" s="380"/>
      <c r="L55" s="457"/>
    </row>
    <row r="56" spans="1:12" ht="24" customHeight="1" x14ac:dyDescent="0.25">
      <c r="A56" s="357">
        <v>1119</v>
      </c>
      <c r="B56" s="383" t="s">
        <v>60</v>
      </c>
      <c r="C56" s="384">
        <f t="shared" si="2"/>
        <v>105325</v>
      </c>
      <c r="D56" s="386">
        <v>105325</v>
      </c>
      <c r="E56" s="386"/>
      <c r="F56" s="386"/>
      <c r="G56" s="458"/>
      <c r="H56" s="384">
        <f t="shared" si="3"/>
        <v>424612</v>
      </c>
      <c r="I56" s="386">
        <v>105325</v>
      </c>
      <c r="J56" s="386">
        <v>319287</v>
      </c>
      <c r="K56" s="386"/>
      <c r="L56" s="459"/>
    </row>
    <row r="57" spans="1:12" ht="23.25" customHeight="1" x14ac:dyDescent="0.25">
      <c r="A57" s="460">
        <v>1140</v>
      </c>
      <c r="B57" s="383" t="s">
        <v>61</v>
      </c>
      <c r="C57" s="384">
        <f t="shared" si="2"/>
        <v>7521</v>
      </c>
      <c r="D57" s="461">
        <f>SUM(D58:D64)</f>
        <v>7521</v>
      </c>
      <c r="E57" s="461">
        <f>SUM(E58:E64)</f>
        <v>0</v>
      </c>
      <c r="F57" s="461">
        <f>SUM(F58:F64)</f>
        <v>0</v>
      </c>
      <c r="G57" s="462">
        <f>SUM(G58:G64)</f>
        <v>0</v>
      </c>
      <c r="H57" s="384">
        <f t="shared" si="3"/>
        <v>11914</v>
      </c>
      <c r="I57" s="461">
        <f>SUM(I58:I64)</f>
        <v>5759</v>
      </c>
      <c r="J57" s="461">
        <f>SUM(J58:J64)</f>
        <v>6155</v>
      </c>
      <c r="K57" s="461">
        <f>SUM(K58:K64)</f>
        <v>0</v>
      </c>
      <c r="L57" s="463">
        <f>SUM(L58:L64)</f>
        <v>0</v>
      </c>
    </row>
    <row r="58" spans="1:12" x14ac:dyDescent="0.25">
      <c r="A58" s="357">
        <v>1141</v>
      </c>
      <c r="B58" s="383" t="s">
        <v>62</v>
      </c>
      <c r="C58" s="384">
        <f t="shared" si="2"/>
        <v>2365</v>
      </c>
      <c r="D58" s="386">
        <v>2365</v>
      </c>
      <c r="E58" s="386"/>
      <c r="F58" s="386"/>
      <c r="G58" s="458"/>
      <c r="H58" s="384">
        <f t="shared" si="3"/>
        <v>2365</v>
      </c>
      <c r="I58" s="386">
        <v>2365</v>
      </c>
      <c r="J58" s="386"/>
      <c r="K58" s="386"/>
      <c r="L58" s="459"/>
    </row>
    <row r="59" spans="1:12" ht="24.75" customHeight="1" x14ac:dyDescent="0.25">
      <c r="A59" s="357">
        <v>1142</v>
      </c>
      <c r="B59" s="383" t="s">
        <v>63</v>
      </c>
      <c r="C59" s="384">
        <f t="shared" si="2"/>
        <v>622</v>
      </c>
      <c r="D59" s="386">
        <v>622</v>
      </c>
      <c r="E59" s="386"/>
      <c r="F59" s="386"/>
      <c r="G59" s="458"/>
      <c r="H59" s="384">
        <f t="shared" si="3"/>
        <v>622</v>
      </c>
      <c r="I59" s="386">
        <v>622</v>
      </c>
      <c r="J59" s="386"/>
      <c r="K59" s="386"/>
      <c r="L59" s="459"/>
    </row>
    <row r="60" spans="1:12" ht="24" x14ac:dyDescent="0.25">
      <c r="A60" s="357">
        <v>1145</v>
      </c>
      <c r="B60" s="383" t="s">
        <v>64</v>
      </c>
      <c r="C60" s="384">
        <f t="shared" si="2"/>
        <v>0</v>
      </c>
      <c r="D60" s="386"/>
      <c r="E60" s="386"/>
      <c r="F60" s="386"/>
      <c r="G60" s="458"/>
      <c r="H60" s="384">
        <f t="shared" si="3"/>
        <v>0</v>
      </c>
      <c r="I60" s="386"/>
      <c r="J60" s="386"/>
      <c r="K60" s="386"/>
      <c r="L60" s="459"/>
    </row>
    <row r="61" spans="1:12" ht="27.75" customHeight="1" x14ac:dyDescent="0.25">
      <c r="A61" s="357">
        <v>1146</v>
      </c>
      <c r="B61" s="383" t="s">
        <v>65</v>
      </c>
      <c r="C61" s="384">
        <f t="shared" si="2"/>
        <v>1762</v>
      </c>
      <c r="D61" s="386">
        <v>1762</v>
      </c>
      <c r="E61" s="386"/>
      <c r="F61" s="386"/>
      <c r="G61" s="458"/>
      <c r="H61" s="384">
        <f t="shared" si="3"/>
        <v>0</v>
      </c>
      <c r="I61" s="386"/>
      <c r="J61" s="386"/>
      <c r="K61" s="386"/>
      <c r="L61" s="459"/>
    </row>
    <row r="62" spans="1:12" x14ac:dyDescent="0.25">
      <c r="A62" s="357">
        <v>1147</v>
      </c>
      <c r="B62" s="383" t="s">
        <v>66</v>
      </c>
      <c r="C62" s="384">
        <f t="shared" si="2"/>
        <v>2604</v>
      </c>
      <c r="D62" s="386">
        <v>2604</v>
      </c>
      <c r="E62" s="386"/>
      <c r="F62" s="386"/>
      <c r="G62" s="458"/>
      <c r="H62" s="384">
        <f t="shared" si="3"/>
        <v>2972</v>
      </c>
      <c r="I62" s="386">
        <v>2604</v>
      </c>
      <c r="J62" s="386">
        <v>368</v>
      </c>
      <c r="K62" s="386"/>
      <c r="L62" s="459"/>
    </row>
    <row r="63" spans="1:12" ht="24" x14ac:dyDescent="0.25">
      <c r="A63" s="357">
        <v>1148</v>
      </c>
      <c r="B63" s="383" t="s">
        <v>67</v>
      </c>
      <c r="C63" s="384">
        <f t="shared" si="2"/>
        <v>0</v>
      </c>
      <c r="D63" s="386"/>
      <c r="E63" s="386"/>
      <c r="F63" s="386"/>
      <c r="G63" s="458"/>
      <c r="H63" s="384">
        <f t="shared" si="3"/>
        <v>0</v>
      </c>
      <c r="I63" s="386"/>
      <c r="J63" s="386"/>
      <c r="K63" s="386"/>
      <c r="L63" s="459"/>
    </row>
    <row r="64" spans="1:12" ht="29.25" customHeight="1" x14ac:dyDescent="0.25">
      <c r="A64" s="357">
        <v>1149</v>
      </c>
      <c r="B64" s="383" t="s">
        <v>68</v>
      </c>
      <c r="C64" s="384">
        <f t="shared" si="2"/>
        <v>168</v>
      </c>
      <c r="D64" s="386">
        <v>168</v>
      </c>
      <c r="E64" s="386"/>
      <c r="F64" s="386"/>
      <c r="G64" s="458"/>
      <c r="H64" s="384">
        <f t="shared" si="3"/>
        <v>5955</v>
      </c>
      <c r="I64" s="386">
        <v>168</v>
      </c>
      <c r="J64" s="386">
        <v>5787</v>
      </c>
      <c r="K64" s="386"/>
      <c r="L64" s="459"/>
    </row>
    <row r="65" spans="1:12" ht="36" x14ac:dyDescent="0.25">
      <c r="A65" s="451">
        <v>1150</v>
      </c>
      <c r="B65" s="410" t="s">
        <v>69</v>
      </c>
      <c r="C65" s="452">
        <f t="shared" si="2"/>
        <v>0</v>
      </c>
      <c r="D65" s="464"/>
      <c r="E65" s="464"/>
      <c r="F65" s="464"/>
      <c r="G65" s="465"/>
      <c r="H65" s="452">
        <f t="shared" si="3"/>
        <v>0</v>
      </c>
      <c r="I65" s="464"/>
      <c r="J65" s="464"/>
      <c r="K65" s="464"/>
      <c r="L65" s="466"/>
    </row>
    <row r="66" spans="1:12" ht="36" x14ac:dyDescent="0.25">
      <c r="A66" s="368">
        <v>1200</v>
      </c>
      <c r="B66" s="448" t="s">
        <v>70</v>
      </c>
      <c r="C66" s="369">
        <f t="shared" si="2"/>
        <v>36176</v>
      </c>
      <c r="D66" s="375">
        <f>SUM(D67:D68)</f>
        <v>36176</v>
      </c>
      <c r="E66" s="375">
        <f>SUM(E67:E68)</f>
        <v>0</v>
      </c>
      <c r="F66" s="375">
        <f>SUM(F67:F68)</f>
        <v>0</v>
      </c>
      <c r="G66" s="467">
        <f>SUM(G67:G68)</f>
        <v>0</v>
      </c>
      <c r="H66" s="369">
        <f t="shared" si="3"/>
        <v>125459</v>
      </c>
      <c r="I66" s="375">
        <f>SUM(I67:I68)</f>
        <v>45026</v>
      </c>
      <c r="J66" s="375">
        <f>SUM(J67:J68)</f>
        <v>80433</v>
      </c>
      <c r="K66" s="375">
        <f>SUM(K67:K68)</f>
        <v>0</v>
      </c>
      <c r="L66" s="468">
        <f>SUM(L67:L68)</f>
        <v>0</v>
      </c>
    </row>
    <row r="67" spans="1:12" ht="24" x14ac:dyDescent="0.25">
      <c r="A67" s="469">
        <v>1210</v>
      </c>
      <c r="B67" s="377" t="s">
        <v>71</v>
      </c>
      <c r="C67" s="378">
        <f t="shared" si="2"/>
        <v>28588</v>
      </c>
      <c r="D67" s="380">
        <v>28588</v>
      </c>
      <c r="E67" s="380"/>
      <c r="F67" s="380"/>
      <c r="G67" s="456"/>
      <c r="H67" s="378">
        <f t="shared" si="3"/>
        <v>107381</v>
      </c>
      <c r="I67" s="380">
        <v>28588</v>
      </c>
      <c r="J67" s="380">
        <v>78793</v>
      </c>
      <c r="K67" s="380"/>
      <c r="L67" s="457"/>
    </row>
    <row r="68" spans="1:12" ht="24" x14ac:dyDescent="0.25">
      <c r="A68" s="460">
        <v>1220</v>
      </c>
      <c r="B68" s="383" t="s">
        <v>72</v>
      </c>
      <c r="C68" s="384">
        <f t="shared" si="2"/>
        <v>7588</v>
      </c>
      <c r="D68" s="461">
        <f>SUM(D69:D72)</f>
        <v>7588</v>
      </c>
      <c r="E68" s="461">
        <f>SUM(E69:E72)</f>
        <v>0</v>
      </c>
      <c r="F68" s="461">
        <f>SUM(F69:F72)</f>
        <v>0</v>
      </c>
      <c r="G68" s="462">
        <f>SUM(G69:G72)</f>
        <v>0</v>
      </c>
      <c r="H68" s="384">
        <f t="shared" si="3"/>
        <v>18078</v>
      </c>
      <c r="I68" s="461">
        <f>SUM(I69:I72)</f>
        <v>16438</v>
      </c>
      <c r="J68" s="461">
        <f>SUM(J69:J72)</f>
        <v>1640</v>
      </c>
      <c r="K68" s="461">
        <f>SUM(K69:K72)</f>
        <v>0</v>
      </c>
      <c r="L68" s="463">
        <f>SUM(L69:L72)</f>
        <v>0</v>
      </c>
    </row>
    <row r="69" spans="1:12" ht="48" x14ac:dyDescent="0.25">
      <c r="A69" s="357">
        <v>1221</v>
      </c>
      <c r="B69" s="383" t="s">
        <v>73</v>
      </c>
      <c r="C69" s="384">
        <f t="shared" si="2"/>
        <v>7588</v>
      </c>
      <c r="D69" s="386">
        <v>7588</v>
      </c>
      <c r="E69" s="386"/>
      <c r="F69" s="386"/>
      <c r="G69" s="458"/>
      <c r="H69" s="384">
        <f t="shared" si="3"/>
        <v>9228</v>
      </c>
      <c r="I69" s="386">
        <v>7588</v>
      </c>
      <c r="J69" s="386">
        <v>1640</v>
      </c>
      <c r="K69" s="386"/>
      <c r="L69" s="459"/>
    </row>
    <row r="70" spans="1:12" x14ac:dyDescent="0.25">
      <c r="A70" s="357">
        <v>1223</v>
      </c>
      <c r="B70" s="383" t="s">
        <v>74</v>
      </c>
      <c r="C70" s="384">
        <f t="shared" si="2"/>
        <v>0</v>
      </c>
      <c r="D70" s="386"/>
      <c r="E70" s="386"/>
      <c r="F70" s="386"/>
      <c r="G70" s="458"/>
      <c r="H70" s="384">
        <f t="shared" si="3"/>
        <v>0</v>
      </c>
      <c r="I70" s="386"/>
      <c r="J70" s="386"/>
      <c r="K70" s="386"/>
      <c r="L70" s="459"/>
    </row>
    <row r="71" spans="1:12" ht="36" x14ac:dyDescent="0.25">
      <c r="A71" s="357">
        <v>1227</v>
      </c>
      <c r="B71" s="383" t="s">
        <v>75</v>
      </c>
      <c r="C71" s="384">
        <f t="shared" si="2"/>
        <v>0</v>
      </c>
      <c r="D71" s="386"/>
      <c r="E71" s="386"/>
      <c r="F71" s="386"/>
      <c r="G71" s="458"/>
      <c r="H71" s="384">
        <f t="shared" si="3"/>
        <v>8850</v>
      </c>
      <c r="I71" s="386">
        <v>8850</v>
      </c>
      <c r="J71" s="386"/>
      <c r="K71" s="386"/>
      <c r="L71" s="459"/>
    </row>
    <row r="72" spans="1:12" ht="48" x14ac:dyDescent="0.25">
      <c r="A72" s="357">
        <v>1228</v>
      </c>
      <c r="B72" s="383" t="s">
        <v>76</v>
      </c>
      <c r="C72" s="384">
        <f t="shared" si="2"/>
        <v>0</v>
      </c>
      <c r="D72" s="386"/>
      <c r="E72" s="386"/>
      <c r="F72" s="386"/>
      <c r="G72" s="458"/>
      <c r="H72" s="384">
        <f t="shared" si="3"/>
        <v>0</v>
      </c>
      <c r="I72" s="386"/>
      <c r="J72" s="386"/>
      <c r="K72" s="386"/>
      <c r="L72" s="459"/>
    </row>
    <row r="73" spans="1:12" ht="15" customHeight="1" x14ac:dyDescent="0.25">
      <c r="A73" s="443">
        <v>2000</v>
      </c>
      <c r="B73" s="443" t="s">
        <v>77</v>
      </c>
      <c r="C73" s="444">
        <f t="shared" si="2"/>
        <v>86794</v>
      </c>
      <c r="D73" s="445">
        <f>SUM(D74,D81,D128,D161,D162,D169)</f>
        <v>75168</v>
      </c>
      <c r="E73" s="445">
        <f>SUM(E74,E81,E128,E161,E162,E169)</f>
        <v>0</v>
      </c>
      <c r="F73" s="445">
        <f>SUM(F74,F81,F128,F161,F162,F169)</f>
        <v>11626</v>
      </c>
      <c r="G73" s="446">
        <f>SUM(G74,G81,G128,G161,G162,G169)</f>
        <v>0</v>
      </c>
      <c r="H73" s="444">
        <f t="shared" si="3"/>
        <v>95250</v>
      </c>
      <c r="I73" s="445">
        <f>SUM(I74,I81,I128,I161,I162,I169)</f>
        <v>75880</v>
      </c>
      <c r="J73" s="445">
        <f>SUM(J74,J81,J128,J161,J162,J169)</f>
        <v>0</v>
      </c>
      <c r="K73" s="445">
        <f>SUM(K74,K81,K128,K161,K162,K169)</f>
        <v>19370</v>
      </c>
      <c r="L73" s="447">
        <f>SUM(L74,L81,L128,L161,L162,L169)</f>
        <v>0</v>
      </c>
    </row>
    <row r="74" spans="1:12" ht="29.25" customHeight="1" x14ac:dyDescent="0.25">
      <c r="A74" s="368">
        <v>2100</v>
      </c>
      <c r="B74" s="448" t="s">
        <v>78</v>
      </c>
      <c r="C74" s="369">
        <f t="shared" si="2"/>
        <v>0</v>
      </c>
      <c r="D74" s="375">
        <f>SUM(D75,D78)</f>
        <v>0</v>
      </c>
      <c r="E74" s="375">
        <f>SUM(E75,E78)</f>
        <v>0</v>
      </c>
      <c r="F74" s="375">
        <f>SUM(F75,F78)</f>
        <v>0</v>
      </c>
      <c r="G74" s="467">
        <f>SUM(G75,G78)</f>
        <v>0</v>
      </c>
      <c r="H74" s="369">
        <f t="shared" si="3"/>
        <v>0</v>
      </c>
      <c r="I74" s="375">
        <f>SUM(I75,I78)</f>
        <v>0</v>
      </c>
      <c r="J74" s="375">
        <f>SUM(J75,J78)</f>
        <v>0</v>
      </c>
      <c r="K74" s="375">
        <f>SUM(K75,K78)</f>
        <v>0</v>
      </c>
      <c r="L74" s="468">
        <f>SUM(L75,L78)</f>
        <v>0</v>
      </c>
    </row>
    <row r="75" spans="1:12" ht="30" customHeight="1" x14ac:dyDescent="0.25">
      <c r="A75" s="469">
        <v>2110</v>
      </c>
      <c r="B75" s="377" t="s">
        <v>79</v>
      </c>
      <c r="C75" s="378">
        <f t="shared" si="2"/>
        <v>0</v>
      </c>
      <c r="D75" s="470">
        <f>SUM(D76:D77)</f>
        <v>0</v>
      </c>
      <c r="E75" s="470">
        <f>SUM(E76:E77)</f>
        <v>0</v>
      </c>
      <c r="F75" s="470">
        <f>SUM(F76:F77)</f>
        <v>0</v>
      </c>
      <c r="G75" s="471">
        <f>SUM(G76:G77)</f>
        <v>0</v>
      </c>
      <c r="H75" s="378">
        <f t="shared" si="3"/>
        <v>0</v>
      </c>
      <c r="I75" s="470">
        <f>SUM(I76:I77)</f>
        <v>0</v>
      </c>
      <c r="J75" s="470">
        <f>SUM(J76:J77)</f>
        <v>0</v>
      </c>
      <c r="K75" s="470">
        <f>SUM(K76:K77)</f>
        <v>0</v>
      </c>
      <c r="L75" s="472">
        <f>SUM(L76:L77)</f>
        <v>0</v>
      </c>
    </row>
    <row r="76" spans="1:12" x14ac:dyDescent="0.25">
      <c r="A76" s="357">
        <v>2111</v>
      </c>
      <c r="B76" s="383" t="s">
        <v>80</v>
      </c>
      <c r="C76" s="384">
        <f t="shared" si="2"/>
        <v>0</v>
      </c>
      <c r="D76" s="386"/>
      <c r="E76" s="386"/>
      <c r="F76" s="386"/>
      <c r="G76" s="458"/>
      <c r="H76" s="384">
        <f t="shared" si="3"/>
        <v>0</v>
      </c>
      <c r="I76" s="386"/>
      <c r="J76" s="386"/>
      <c r="K76" s="386"/>
      <c r="L76" s="459"/>
    </row>
    <row r="77" spans="1:12" ht="24" x14ac:dyDescent="0.25">
      <c r="A77" s="357">
        <v>2112</v>
      </c>
      <c r="B77" s="383" t="s">
        <v>81</v>
      </c>
      <c r="C77" s="384">
        <f t="shared" si="2"/>
        <v>0</v>
      </c>
      <c r="D77" s="386"/>
      <c r="E77" s="386"/>
      <c r="F77" s="386"/>
      <c r="G77" s="458"/>
      <c r="H77" s="384">
        <f t="shared" si="3"/>
        <v>0</v>
      </c>
      <c r="I77" s="386"/>
      <c r="J77" s="386"/>
      <c r="K77" s="386"/>
      <c r="L77" s="459"/>
    </row>
    <row r="78" spans="1:12" ht="29.25" customHeight="1" x14ac:dyDescent="0.25">
      <c r="A78" s="460">
        <v>2120</v>
      </c>
      <c r="B78" s="383" t="s">
        <v>82</v>
      </c>
      <c r="C78" s="384">
        <f t="shared" si="2"/>
        <v>0</v>
      </c>
      <c r="D78" s="461">
        <f>SUM(D79:D80)</f>
        <v>0</v>
      </c>
      <c r="E78" s="461">
        <f>SUM(E79:E80)</f>
        <v>0</v>
      </c>
      <c r="F78" s="461">
        <f>SUM(F79:F80)</f>
        <v>0</v>
      </c>
      <c r="G78" s="462">
        <f>SUM(G79:G80)</f>
        <v>0</v>
      </c>
      <c r="H78" s="384">
        <f t="shared" si="3"/>
        <v>0</v>
      </c>
      <c r="I78" s="461">
        <f>SUM(I79:I80)</f>
        <v>0</v>
      </c>
      <c r="J78" s="461">
        <f>SUM(J79:J80)</f>
        <v>0</v>
      </c>
      <c r="K78" s="461">
        <f>SUM(K79:K80)</f>
        <v>0</v>
      </c>
      <c r="L78" s="463">
        <f>SUM(L79:L80)</f>
        <v>0</v>
      </c>
    </row>
    <row r="79" spans="1:12" x14ac:dyDescent="0.25">
      <c r="A79" s="357">
        <v>2121</v>
      </c>
      <c r="B79" s="383" t="s">
        <v>80</v>
      </c>
      <c r="C79" s="384">
        <f t="shared" si="2"/>
        <v>0</v>
      </c>
      <c r="D79" s="386"/>
      <c r="E79" s="386"/>
      <c r="F79" s="386"/>
      <c r="G79" s="458"/>
      <c r="H79" s="384">
        <f t="shared" si="3"/>
        <v>0</v>
      </c>
      <c r="I79" s="386"/>
      <c r="J79" s="386"/>
      <c r="K79" s="386"/>
      <c r="L79" s="459"/>
    </row>
    <row r="80" spans="1:12" ht="24" x14ac:dyDescent="0.25">
      <c r="A80" s="357">
        <v>2122</v>
      </c>
      <c r="B80" s="383" t="s">
        <v>81</v>
      </c>
      <c r="C80" s="384">
        <f t="shared" si="2"/>
        <v>0</v>
      </c>
      <c r="D80" s="386"/>
      <c r="E80" s="386"/>
      <c r="F80" s="386"/>
      <c r="G80" s="458"/>
      <c r="H80" s="384">
        <f t="shared" si="3"/>
        <v>0</v>
      </c>
      <c r="I80" s="386"/>
      <c r="J80" s="386"/>
      <c r="K80" s="386"/>
      <c r="L80" s="459"/>
    </row>
    <row r="81" spans="1:12" x14ac:dyDescent="0.25">
      <c r="A81" s="368">
        <v>2200</v>
      </c>
      <c r="B81" s="448" t="s">
        <v>83</v>
      </c>
      <c r="C81" s="369">
        <f t="shared" si="2"/>
        <v>71224</v>
      </c>
      <c r="D81" s="375">
        <f>SUM(D82,D87,D93,D101,D110,D114,D120,D126)</f>
        <v>60618</v>
      </c>
      <c r="E81" s="375">
        <f>SUM(E82,E87,E93,E101,E110,E114,E120,E126)</f>
        <v>0</v>
      </c>
      <c r="F81" s="375">
        <f>SUM(F82,F87,F93,F101,F110,F114,F120,F126)</f>
        <v>10606</v>
      </c>
      <c r="G81" s="467">
        <f>SUM(G82,G87,G93,G101,G110,G114,G120,G126)</f>
        <v>0</v>
      </c>
      <c r="H81" s="369">
        <f t="shared" si="3"/>
        <v>73182</v>
      </c>
      <c r="I81" s="375">
        <f>SUM(I82,I87,I93,I101,I110,I114,I120,I126)</f>
        <v>61610</v>
      </c>
      <c r="J81" s="375">
        <f>SUM(J82,J87,J93,J101,J110,J114,J120,J126)</f>
        <v>0</v>
      </c>
      <c r="K81" s="375">
        <f>SUM(K82,K87,K93,K101,K110,K114,K120,K126)</f>
        <v>11572</v>
      </c>
      <c r="L81" s="473">
        <f>SUM(L82,L87,L93,L101,L110,L114,L120,L126)</f>
        <v>0</v>
      </c>
    </row>
    <row r="82" spans="1:12" ht="24" x14ac:dyDescent="0.25">
      <c r="A82" s="451">
        <v>2210</v>
      </c>
      <c r="B82" s="410" t="s">
        <v>84</v>
      </c>
      <c r="C82" s="452">
        <f t="shared" si="2"/>
        <v>1938</v>
      </c>
      <c r="D82" s="453">
        <f>SUM(D83:D86)</f>
        <v>1938</v>
      </c>
      <c r="E82" s="453">
        <f>SUM(E83:E86)</f>
        <v>0</v>
      </c>
      <c r="F82" s="453">
        <f>SUM(F83:F86)</f>
        <v>0</v>
      </c>
      <c r="G82" s="453">
        <f>SUM(G83:G86)</f>
        <v>0</v>
      </c>
      <c r="H82" s="452">
        <f t="shared" si="3"/>
        <v>1943</v>
      </c>
      <c r="I82" s="453">
        <f>SUM(I83:I86)</f>
        <v>1943</v>
      </c>
      <c r="J82" s="453">
        <f>SUM(J83:J86)</f>
        <v>0</v>
      </c>
      <c r="K82" s="453">
        <f>SUM(K83:K86)</f>
        <v>0</v>
      </c>
      <c r="L82" s="455">
        <f>SUM(L83:L86)</f>
        <v>0</v>
      </c>
    </row>
    <row r="83" spans="1:12" ht="24" x14ac:dyDescent="0.25">
      <c r="A83" s="351">
        <v>2211</v>
      </c>
      <c r="B83" s="377" t="s">
        <v>85</v>
      </c>
      <c r="C83" s="378">
        <f t="shared" si="2"/>
        <v>0</v>
      </c>
      <c r="D83" s="380"/>
      <c r="E83" s="380"/>
      <c r="F83" s="380"/>
      <c r="G83" s="456"/>
      <c r="H83" s="378">
        <f t="shared" si="3"/>
        <v>0</v>
      </c>
      <c r="I83" s="380"/>
      <c r="J83" s="380"/>
      <c r="K83" s="380"/>
      <c r="L83" s="457"/>
    </row>
    <row r="84" spans="1:12" ht="36" x14ac:dyDescent="0.25">
      <c r="A84" s="357">
        <v>2212</v>
      </c>
      <c r="B84" s="383" t="s">
        <v>86</v>
      </c>
      <c r="C84" s="384">
        <f t="shared" si="2"/>
        <v>1532</v>
      </c>
      <c r="D84" s="386">
        <v>1532</v>
      </c>
      <c r="E84" s="386"/>
      <c r="F84" s="386"/>
      <c r="G84" s="458"/>
      <c r="H84" s="384">
        <f t="shared" si="3"/>
        <v>1537</v>
      </c>
      <c r="I84" s="386">
        <v>1537</v>
      </c>
      <c r="J84" s="386"/>
      <c r="K84" s="386"/>
      <c r="L84" s="459"/>
    </row>
    <row r="85" spans="1:12" ht="24" x14ac:dyDescent="0.25">
      <c r="A85" s="357">
        <v>2214</v>
      </c>
      <c r="B85" s="383" t="s">
        <v>87</v>
      </c>
      <c r="C85" s="384">
        <f t="shared" si="2"/>
        <v>348</v>
      </c>
      <c r="D85" s="386">
        <v>348</v>
      </c>
      <c r="E85" s="386"/>
      <c r="F85" s="386"/>
      <c r="G85" s="458"/>
      <c r="H85" s="384">
        <f t="shared" si="3"/>
        <v>348</v>
      </c>
      <c r="I85" s="386">
        <v>348</v>
      </c>
      <c r="J85" s="386"/>
      <c r="K85" s="386"/>
      <c r="L85" s="459"/>
    </row>
    <row r="86" spans="1:12" x14ac:dyDescent="0.25">
      <c r="A86" s="357">
        <v>2219</v>
      </c>
      <c r="B86" s="383" t="s">
        <v>88</v>
      </c>
      <c r="C86" s="384">
        <f t="shared" si="2"/>
        <v>58</v>
      </c>
      <c r="D86" s="386">
        <v>58</v>
      </c>
      <c r="E86" s="386"/>
      <c r="F86" s="386"/>
      <c r="G86" s="458"/>
      <c r="H86" s="384">
        <f t="shared" si="3"/>
        <v>58</v>
      </c>
      <c r="I86" s="386">
        <v>58</v>
      </c>
      <c r="J86" s="386"/>
      <c r="K86" s="386"/>
      <c r="L86" s="459"/>
    </row>
    <row r="87" spans="1:12" ht="24" x14ac:dyDescent="0.25">
      <c r="A87" s="460">
        <v>2220</v>
      </c>
      <c r="B87" s="383" t="s">
        <v>89</v>
      </c>
      <c r="C87" s="384">
        <f t="shared" si="2"/>
        <v>60612</v>
      </c>
      <c r="D87" s="461">
        <f>SUM(D88:D92)</f>
        <v>50006</v>
      </c>
      <c r="E87" s="461">
        <f>SUM(E88:E92)</f>
        <v>0</v>
      </c>
      <c r="F87" s="461">
        <f>SUM(F88:F92)</f>
        <v>10606</v>
      </c>
      <c r="G87" s="462">
        <f>SUM(G88:G92)</f>
        <v>0</v>
      </c>
      <c r="H87" s="384">
        <f t="shared" si="3"/>
        <v>64177</v>
      </c>
      <c r="I87" s="461">
        <f>SUM(I88:I92)</f>
        <v>53571</v>
      </c>
      <c r="J87" s="461">
        <f>SUM(J88:J92)</f>
        <v>0</v>
      </c>
      <c r="K87" s="461">
        <f>SUM(K88:K92)</f>
        <v>10606</v>
      </c>
      <c r="L87" s="463">
        <f>SUM(L88:L92)</f>
        <v>0</v>
      </c>
    </row>
    <row r="88" spans="1:12" x14ac:dyDescent="0.25">
      <c r="A88" s="357">
        <v>2221</v>
      </c>
      <c r="B88" s="383" t="s">
        <v>90</v>
      </c>
      <c r="C88" s="384">
        <f t="shared" si="2"/>
        <v>35652</v>
      </c>
      <c r="D88" s="386">
        <v>31668</v>
      </c>
      <c r="E88" s="386"/>
      <c r="F88" s="386">
        <v>3984</v>
      </c>
      <c r="G88" s="458"/>
      <c r="H88" s="384">
        <f t="shared" si="3"/>
        <v>39217</v>
      </c>
      <c r="I88" s="386">
        <v>35233</v>
      </c>
      <c r="J88" s="386"/>
      <c r="K88" s="386">
        <v>3984</v>
      </c>
      <c r="L88" s="459"/>
    </row>
    <row r="89" spans="1:12" x14ac:dyDescent="0.25">
      <c r="A89" s="357">
        <v>2222</v>
      </c>
      <c r="B89" s="383" t="s">
        <v>91</v>
      </c>
      <c r="C89" s="384">
        <f t="shared" si="2"/>
        <v>5581</v>
      </c>
      <c r="D89" s="386">
        <v>4783</v>
      </c>
      <c r="E89" s="386"/>
      <c r="F89" s="386">
        <v>798</v>
      </c>
      <c r="G89" s="458"/>
      <c r="H89" s="384">
        <f t="shared" si="3"/>
        <v>5581</v>
      </c>
      <c r="I89" s="386">
        <v>4783</v>
      </c>
      <c r="J89" s="386"/>
      <c r="K89" s="386">
        <v>798</v>
      </c>
      <c r="L89" s="459"/>
    </row>
    <row r="90" spans="1:12" x14ac:dyDescent="0.25">
      <c r="A90" s="357">
        <v>2223</v>
      </c>
      <c r="B90" s="383" t="s">
        <v>92</v>
      </c>
      <c r="C90" s="384">
        <f t="shared" si="2"/>
        <v>18706</v>
      </c>
      <c r="D90" s="386">
        <v>12882</v>
      </c>
      <c r="E90" s="386"/>
      <c r="F90" s="386">
        <v>5824</v>
      </c>
      <c r="G90" s="458"/>
      <c r="H90" s="384">
        <f t="shared" si="3"/>
        <v>18706</v>
      </c>
      <c r="I90" s="386">
        <v>12882</v>
      </c>
      <c r="J90" s="386"/>
      <c r="K90" s="386">
        <v>5824</v>
      </c>
      <c r="L90" s="459"/>
    </row>
    <row r="91" spans="1:12" ht="11.25" customHeight="1" x14ac:dyDescent="0.25">
      <c r="A91" s="357">
        <v>2224</v>
      </c>
      <c r="B91" s="383" t="s">
        <v>93</v>
      </c>
      <c r="C91" s="384">
        <f t="shared" si="2"/>
        <v>673</v>
      </c>
      <c r="D91" s="386">
        <v>673</v>
      </c>
      <c r="E91" s="386"/>
      <c r="F91" s="386"/>
      <c r="G91" s="458"/>
      <c r="H91" s="384">
        <f t="shared" si="3"/>
        <v>673</v>
      </c>
      <c r="I91" s="386">
        <v>673</v>
      </c>
      <c r="J91" s="386"/>
      <c r="K91" s="386"/>
      <c r="L91" s="459"/>
    </row>
    <row r="92" spans="1:12" ht="24" x14ac:dyDescent="0.25">
      <c r="A92" s="357">
        <v>2229</v>
      </c>
      <c r="B92" s="383" t="s">
        <v>94</v>
      </c>
      <c r="C92" s="384">
        <f t="shared" si="2"/>
        <v>0</v>
      </c>
      <c r="D92" s="386"/>
      <c r="E92" s="386"/>
      <c r="F92" s="386"/>
      <c r="G92" s="458"/>
      <c r="H92" s="384">
        <f t="shared" si="3"/>
        <v>0</v>
      </c>
      <c r="I92" s="386"/>
      <c r="J92" s="386"/>
      <c r="K92" s="386"/>
      <c r="L92" s="459"/>
    </row>
    <row r="93" spans="1:12" ht="36" x14ac:dyDescent="0.25">
      <c r="A93" s="460">
        <v>2230</v>
      </c>
      <c r="B93" s="383" t="s">
        <v>95</v>
      </c>
      <c r="C93" s="384">
        <f t="shared" si="2"/>
        <v>2242</v>
      </c>
      <c r="D93" s="461">
        <f>SUM(D94:D100)</f>
        <v>2242</v>
      </c>
      <c r="E93" s="461">
        <f>SUM(E94:E100)</f>
        <v>0</v>
      </c>
      <c r="F93" s="461">
        <f>SUM(F94:F100)</f>
        <v>0</v>
      </c>
      <c r="G93" s="462">
        <f>SUM(G94:G100)</f>
        <v>0</v>
      </c>
      <c r="H93" s="384">
        <f t="shared" si="3"/>
        <v>2280</v>
      </c>
      <c r="I93" s="461">
        <f>SUM(I94:I100)</f>
        <v>2280</v>
      </c>
      <c r="J93" s="461">
        <f>SUM(J94:J100)</f>
        <v>0</v>
      </c>
      <c r="K93" s="461">
        <f>SUM(K94:K100)</f>
        <v>0</v>
      </c>
      <c r="L93" s="463">
        <f>SUM(L94:L100)</f>
        <v>0</v>
      </c>
    </row>
    <row r="94" spans="1:12" ht="36" x14ac:dyDescent="0.25">
      <c r="A94" s="357">
        <v>2231</v>
      </c>
      <c r="B94" s="383" t="s">
        <v>96</v>
      </c>
      <c r="C94" s="384">
        <f t="shared" si="2"/>
        <v>0</v>
      </c>
      <c r="D94" s="386">
        <v>0</v>
      </c>
      <c r="E94" s="386"/>
      <c r="F94" s="386"/>
      <c r="G94" s="458"/>
      <c r="H94" s="384">
        <f t="shared" si="3"/>
        <v>0</v>
      </c>
      <c r="I94" s="386"/>
      <c r="J94" s="386"/>
      <c r="K94" s="386"/>
      <c r="L94" s="459"/>
    </row>
    <row r="95" spans="1:12" ht="36" x14ac:dyDescent="0.25">
      <c r="A95" s="357">
        <v>2232</v>
      </c>
      <c r="B95" s="383" t="s">
        <v>97</v>
      </c>
      <c r="C95" s="384">
        <f t="shared" si="2"/>
        <v>914</v>
      </c>
      <c r="D95" s="386">
        <v>914</v>
      </c>
      <c r="E95" s="386"/>
      <c r="F95" s="386"/>
      <c r="G95" s="458"/>
      <c r="H95" s="384">
        <f t="shared" si="3"/>
        <v>914</v>
      </c>
      <c r="I95" s="386">
        <v>914</v>
      </c>
      <c r="J95" s="386"/>
      <c r="K95" s="386"/>
      <c r="L95" s="459"/>
    </row>
    <row r="96" spans="1:12" ht="24" x14ac:dyDescent="0.25">
      <c r="A96" s="351">
        <v>2233</v>
      </c>
      <c r="B96" s="377" t="s">
        <v>98</v>
      </c>
      <c r="C96" s="378">
        <f t="shared" si="2"/>
        <v>0</v>
      </c>
      <c r="D96" s="380"/>
      <c r="E96" s="380"/>
      <c r="F96" s="380"/>
      <c r="G96" s="456"/>
      <c r="H96" s="378">
        <f t="shared" si="3"/>
        <v>0</v>
      </c>
      <c r="I96" s="380"/>
      <c r="J96" s="380"/>
      <c r="K96" s="380"/>
      <c r="L96" s="457"/>
    </row>
    <row r="97" spans="1:12" ht="36" x14ac:dyDescent="0.25">
      <c r="A97" s="357">
        <v>2234</v>
      </c>
      <c r="B97" s="383" t="s">
        <v>99</v>
      </c>
      <c r="C97" s="384">
        <f t="shared" si="2"/>
        <v>304</v>
      </c>
      <c r="D97" s="386">
        <v>304</v>
      </c>
      <c r="E97" s="386"/>
      <c r="F97" s="386"/>
      <c r="G97" s="458"/>
      <c r="H97" s="384">
        <f t="shared" si="3"/>
        <v>342</v>
      </c>
      <c r="I97" s="386">
        <v>342</v>
      </c>
      <c r="J97" s="386"/>
      <c r="K97" s="386"/>
      <c r="L97" s="459"/>
    </row>
    <row r="98" spans="1:12" ht="24" x14ac:dyDescent="0.25">
      <c r="A98" s="357">
        <v>2235</v>
      </c>
      <c r="B98" s="383" t="s">
        <v>100</v>
      </c>
      <c r="C98" s="384">
        <f t="shared" si="2"/>
        <v>172</v>
      </c>
      <c r="D98" s="386">
        <v>172</v>
      </c>
      <c r="E98" s="386"/>
      <c r="F98" s="386"/>
      <c r="G98" s="458"/>
      <c r="H98" s="384">
        <f t="shared" si="3"/>
        <v>172</v>
      </c>
      <c r="I98" s="386">
        <v>172</v>
      </c>
      <c r="J98" s="386"/>
      <c r="K98" s="386"/>
      <c r="L98" s="459"/>
    </row>
    <row r="99" spans="1:12" x14ac:dyDescent="0.25">
      <c r="A99" s="357">
        <v>2236</v>
      </c>
      <c r="B99" s="383" t="s">
        <v>101</v>
      </c>
      <c r="C99" s="384">
        <f t="shared" si="2"/>
        <v>0</v>
      </c>
      <c r="D99" s="386"/>
      <c r="E99" s="386"/>
      <c r="F99" s="386"/>
      <c r="G99" s="458"/>
      <c r="H99" s="384">
        <f t="shared" si="3"/>
        <v>0</v>
      </c>
      <c r="I99" s="386"/>
      <c r="J99" s="386"/>
      <c r="K99" s="386"/>
      <c r="L99" s="459"/>
    </row>
    <row r="100" spans="1:12" ht="24" x14ac:dyDescent="0.25">
      <c r="A100" s="357">
        <v>2239</v>
      </c>
      <c r="B100" s="383" t="s">
        <v>102</v>
      </c>
      <c r="C100" s="384">
        <f t="shared" si="2"/>
        <v>852</v>
      </c>
      <c r="D100" s="386">
        <v>852</v>
      </c>
      <c r="E100" s="386"/>
      <c r="F100" s="386"/>
      <c r="G100" s="458"/>
      <c r="H100" s="384">
        <f t="shared" si="3"/>
        <v>852</v>
      </c>
      <c r="I100" s="386">
        <v>852</v>
      </c>
      <c r="J100" s="386"/>
      <c r="K100" s="386"/>
      <c r="L100" s="459"/>
    </row>
    <row r="101" spans="1:12" ht="36" x14ac:dyDescent="0.25">
      <c r="A101" s="460">
        <v>2240</v>
      </c>
      <c r="B101" s="383" t="s">
        <v>103</v>
      </c>
      <c r="C101" s="384">
        <f t="shared" si="2"/>
        <v>6121</v>
      </c>
      <c r="D101" s="461">
        <f>SUM(D102:D109)</f>
        <v>6121</v>
      </c>
      <c r="E101" s="461">
        <f>SUM(E102:E109)</f>
        <v>0</v>
      </c>
      <c r="F101" s="461">
        <f>SUM(F102:F109)</f>
        <v>0</v>
      </c>
      <c r="G101" s="462">
        <f>SUM(G102:G109)</f>
        <v>0</v>
      </c>
      <c r="H101" s="384">
        <f t="shared" si="3"/>
        <v>3671</v>
      </c>
      <c r="I101" s="461">
        <f>SUM(I102:I109)</f>
        <v>2705</v>
      </c>
      <c r="J101" s="461">
        <f>SUM(J102:J109)</f>
        <v>0</v>
      </c>
      <c r="K101" s="461">
        <f>SUM(K102:K109)</f>
        <v>966</v>
      </c>
      <c r="L101" s="463">
        <f>SUM(L102:L109)</f>
        <v>0</v>
      </c>
    </row>
    <row r="102" spans="1:12" x14ac:dyDescent="0.25">
      <c r="A102" s="357">
        <v>2241</v>
      </c>
      <c r="B102" s="383" t="s">
        <v>104</v>
      </c>
      <c r="C102" s="384">
        <f t="shared" si="2"/>
        <v>2450</v>
      </c>
      <c r="D102" s="386">
        <v>2450</v>
      </c>
      <c r="E102" s="386"/>
      <c r="F102" s="386"/>
      <c r="G102" s="458"/>
      <c r="H102" s="384">
        <f t="shared" si="3"/>
        <v>0</v>
      </c>
      <c r="I102" s="386"/>
      <c r="J102" s="386"/>
      <c r="K102" s="386"/>
      <c r="L102" s="459"/>
    </row>
    <row r="103" spans="1:12" ht="24" x14ac:dyDescent="0.25">
      <c r="A103" s="357">
        <v>2242</v>
      </c>
      <c r="B103" s="383" t="s">
        <v>105</v>
      </c>
      <c r="C103" s="384">
        <f t="shared" si="2"/>
        <v>0</v>
      </c>
      <c r="D103" s="386"/>
      <c r="E103" s="386"/>
      <c r="F103" s="386"/>
      <c r="G103" s="458"/>
      <c r="H103" s="384">
        <f t="shared" si="3"/>
        <v>0</v>
      </c>
      <c r="I103" s="386"/>
      <c r="J103" s="386"/>
      <c r="K103" s="386"/>
      <c r="L103" s="459"/>
    </row>
    <row r="104" spans="1:12" ht="24" x14ac:dyDescent="0.25">
      <c r="A104" s="357">
        <v>2243</v>
      </c>
      <c r="B104" s="383" t="s">
        <v>106</v>
      </c>
      <c r="C104" s="384">
        <f t="shared" si="2"/>
        <v>978</v>
      </c>
      <c r="D104" s="386">
        <v>978</v>
      </c>
      <c r="E104" s="386"/>
      <c r="F104" s="386"/>
      <c r="G104" s="458"/>
      <c r="H104" s="384">
        <f t="shared" si="3"/>
        <v>978</v>
      </c>
      <c r="I104" s="386">
        <v>978</v>
      </c>
      <c r="J104" s="386"/>
      <c r="K104" s="386"/>
      <c r="L104" s="459"/>
    </row>
    <row r="105" spans="1:12" x14ac:dyDescent="0.25">
      <c r="A105" s="357">
        <v>2244</v>
      </c>
      <c r="B105" s="383" t="s">
        <v>107</v>
      </c>
      <c r="C105" s="384">
        <f t="shared" si="2"/>
        <v>2355</v>
      </c>
      <c r="D105" s="386">
        <v>2355</v>
      </c>
      <c r="E105" s="386"/>
      <c r="F105" s="386"/>
      <c r="G105" s="458"/>
      <c r="H105" s="384">
        <f t="shared" si="3"/>
        <v>2355</v>
      </c>
      <c r="I105" s="386">
        <v>1389</v>
      </c>
      <c r="J105" s="386"/>
      <c r="K105" s="386">
        <v>966</v>
      </c>
      <c r="L105" s="459"/>
    </row>
    <row r="106" spans="1:12" ht="24" x14ac:dyDescent="0.25">
      <c r="A106" s="357">
        <v>2246</v>
      </c>
      <c r="B106" s="383" t="s">
        <v>108</v>
      </c>
      <c r="C106" s="384">
        <f t="shared" si="2"/>
        <v>0</v>
      </c>
      <c r="D106" s="386"/>
      <c r="E106" s="386"/>
      <c r="F106" s="386"/>
      <c r="G106" s="458"/>
      <c r="H106" s="384">
        <f t="shared" si="3"/>
        <v>0</v>
      </c>
      <c r="I106" s="386"/>
      <c r="J106" s="386"/>
      <c r="K106" s="386"/>
      <c r="L106" s="459"/>
    </row>
    <row r="107" spans="1:12" x14ac:dyDescent="0.25">
      <c r="A107" s="357">
        <v>2247</v>
      </c>
      <c r="B107" s="383" t="s">
        <v>109</v>
      </c>
      <c r="C107" s="384">
        <f t="shared" si="2"/>
        <v>0</v>
      </c>
      <c r="D107" s="386"/>
      <c r="E107" s="386"/>
      <c r="F107" s="386"/>
      <c r="G107" s="458"/>
      <c r="H107" s="384">
        <f t="shared" si="3"/>
        <v>0</v>
      </c>
      <c r="I107" s="386"/>
      <c r="J107" s="386"/>
      <c r="K107" s="386"/>
      <c r="L107" s="459"/>
    </row>
    <row r="108" spans="1:12" ht="24" x14ac:dyDescent="0.25">
      <c r="A108" s="357">
        <v>2248</v>
      </c>
      <c r="B108" s="383" t="s">
        <v>110</v>
      </c>
      <c r="C108" s="384">
        <f t="shared" si="2"/>
        <v>0</v>
      </c>
      <c r="D108" s="386"/>
      <c r="E108" s="386"/>
      <c r="F108" s="386"/>
      <c r="G108" s="458"/>
      <c r="H108" s="384">
        <f t="shared" si="3"/>
        <v>0</v>
      </c>
      <c r="I108" s="386"/>
      <c r="J108" s="386"/>
      <c r="K108" s="386"/>
      <c r="L108" s="459"/>
    </row>
    <row r="109" spans="1:12" ht="24" x14ac:dyDescent="0.25">
      <c r="A109" s="357">
        <v>2249</v>
      </c>
      <c r="B109" s="383" t="s">
        <v>111</v>
      </c>
      <c r="C109" s="384">
        <f t="shared" si="2"/>
        <v>338</v>
      </c>
      <c r="D109" s="386">
        <v>338</v>
      </c>
      <c r="E109" s="386"/>
      <c r="F109" s="386"/>
      <c r="G109" s="458"/>
      <c r="H109" s="384">
        <f t="shared" si="3"/>
        <v>338</v>
      </c>
      <c r="I109" s="386">
        <v>338</v>
      </c>
      <c r="J109" s="386"/>
      <c r="K109" s="386"/>
      <c r="L109" s="459"/>
    </row>
    <row r="110" spans="1:12" x14ac:dyDescent="0.25">
      <c r="A110" s="460">
        <v>2250</v>
      </c>
      <c r="B110" s="383" t="s">
        <v>112</v>
      </c>
      <c r="C110" s="384">
        <f t="shared" si="2"/>
        <v>305</v>
      </c>
      <c r="D110" s="461">
        <f>SUM(D111:D113)</f>
        <v>305</v>
      </c>
      <c r="E110" s="461">
        <f>SUM(E111:E113)</f>
        <v>0</v>
      </c>
      <c r="F110" s="461">
        <f>SUM(F111:F113)</f>
        <v>0</v>
      </c>
      <c r="G110" s="474">
        <f>SUM(G111:G113)</f>
        <v>0</v>
      </c>
      <c r="H110" s="384">
        <f t="shared" si="3"/>
        <v>305</v>
      </c>
      <c r="I110" s="461">
        <f>SUM(I111:I113)</f>
        <v>305</v>
      </c>
      <c r="J110" s="461">
        <f>SUM(J111:J113)</f>
        <v>0</v>
      </c>
      <c r="K110" s="461">
        <f>SUM(K111:K113)</f>
        <v>0</v>
      </c>
      <c r="L110" s="463">
        <f>SUM(L111:L113)</f>
        <v>0</v>
      </c>
    </row>
    <row r="111" spans="1:12" x14ac:dyDescent="0.25">
      <c r="A111" s="357">
        <v>2251</v>
      </c>
      <c r="B111" s="383" t="s">
        <v>113</v>
      </c>
      <c r="C111" s="384">
        <f t="shared" si="2"/>
        <v>0</v>
      </c>
      <c r="D111" s="386"/>
      <c r="E111" s="386"/>
      <c r="F111" s="386"/>
      <c r="G111" s="458"/>
      <c r="H111" s="384">
        <f t="shared" si="3"/>
        <v>0</v>
      </c>
      <c r="I111" s="386"/>
      <c r="J111" s="386"/>
      <c r="K111" s="386"/>
      <c r="L111" s="459"/>
    </row>
    <row r="112" spans="1:12" ht="24" x14ac:dyDescent="0.25">
      <c r="A112" s="357">
        <v>2252</v>
      </c>
      <c r="B112" s="383" t="s">
        <v>114</v>
      </c>
      <c r="C112" s="384">
        <f>SUM(D112:G112)</f>
        <v>0</v>
      </c>
      <c r="D112" s="386"/>
      <c r="E112" s="386"/>
      <c r="F112" s="386"/>
      <c r="G112" s="458"/>
      <c r="H112" s="384">
        <f>SUM(I112:L112)</f>
        <v>0</v>
      </c>
      <c r="I112" s="386"/>
      <c r="J112" s="386"/>
      <c r="K112" s="386"/>
      <c r="L112" s="459"/>
    </row>
    <row r="113" spans="1:12" ht="24" x14ac:dyDescent="0.25">
      <c r="A113" s="357">
        <v>2259</v>
      </c>
      <c r="B113" s="383" t="s">
        <v>115</v>
      </c>
      <c r="C113" s="384">
        <f>SUM(D113:G113)</f>
        <v>305</v>
      </c>
      <c r="D113" s="386">
        <v>305</v>
      </c>
      <c r="E113" s="386"/>
      <c r="F113" s="386"/>
      <c r="G113" s="458"/>
      <c r="H113" s="384">
        <f>SUM(I113:L113)</f>
        <v>305</v>
      </c>
      <c r="I113" s="386">
        <v>305</v>
      </c>
      <c r="J113" s="386"/>
      <c r="K113" s="386"/>
      <c r="L113" s="459"/>
    </row>
    <row r="114" spans="1:12" x14ac:dyDescent="0.25">
      <c r="A114" s="460">
        <v>2260</v>
      </c>
      <c r="B114" s="383" t="s">
        <v>116</v>
      </c>
      <c r="C114" s="384">
        <f t="shared" ref="C114:C184" si="4">SUM(D114:G114)</f>
        <v>0</v>
      </c>
      <c r="D114" s="461">
        <f>SUM(D115:D119)</f>
        <v>0</v>
      </c>
      <c r="E114" s="461">
        <f>SUM(E115:E119)</f>
        <v>0</v>
      </c>
      <c r="F114" s="461">
        <f>SUM(F115:F119)</f>
        <v>0</v>
      </c>
      <c r="G114" s="462">
        <f>SUM(G115:G119)</f>
        <v>0</v>
      </c>
      <c r="H114" s="384">
        <f t="shared" ref="H114:H185" si="5">SUM(I114:L114)</f>
        <v>0</v>
      </c>
      <c r="I114" s="461">
        <f>SUM(I115:I119)</f>
        <v>0</v>
      </c>
      <c r="J114" s="461">
        <f>SUM(J115:J119)</f>
        <v>0</v>
      </c>
      <c r="K114" s="461">
        <f>SUM(K115:K119)</f>
        <v>0</v>
      </c>
      <c r="L114" s="463">
        <f>SUM(L115:L119)</f>
        <v>0</v>
      </c>
    </row>
    <row r="115" spans="1:12" x14ac:dyDescent="0.25">
      <c r="A115" s="357">
        <v>2261</v>
      </c>
      <c r="B115" s="383" t="s">
        <v>117</v>
      </c>
      <c r="C115" s="384">
        <f t="shared" si="4"/>
        <v>0</v>
      </c>
      <c r="D115" s="386"/>
      <c r="E115" s="386"/>
      <c r="F115" s="386"/>
      <c r="G115" s="458"/>
      <c r="H115" s="384">
        <f t="shared" si="5"/>
        <v>0</v>
      </c>
      <c r="I115" s="386"/>
      <c r="J115" s="386"/>
      <c r="K115" s="386"/>
      <c r="L115" s="459"/>
    </row>
    <row r="116" spans="1:12" x14ac:dyDescent="0.25">
      <c r="A116" s="357">
        <v>2262</v>
      </c>
      <c r="B116" s="383" t="s">
        <v>118</v>
      </c>
      <c r="C116" s="384">
        <f t="shared" si="4"/>
        <v>0</v>
      </c>
      <c r="D116" s="386"/>
      <c r="E116" s="386"/>
      <c r="F116" s="386"/>
      <c r="G116" s="458"/>
      <c r="H116" s="384">
        <f t="shared" si="5"/>
        <v>0</v>
      </c>
      <c r="I116" s="386"/>
      <c r="J116" s="386"/>
      <c r="K116" s="386"/>
      <c r="L116" s="459"/>
    </row>
    <row r="117" spans="1:12" x14ac:dyDescent="0.25">
      <c r="A117" s="357">
        <v>2263</v>
      </c>
      <c r="B117" s="383" t="s">
        <v>119</v>
      </c>
      <c r="C117" s="384">
        <f t="shared" si="4"/>
        <v>0</v>
      </c>
      <c r="D117" s="386"/>
      <c r="E117" s="386"/>
      <c r="F117" s="386"/>
      <c r="G117" s="458"/>
      <c r="H117" s="384">
        <f t="shared" si="5"/>
        <v>0</v>
      </c>
      <c r="I117" s="386"/>
      <c r="J117" s="386"/>
      <c r="K117" s="386"/>
      <c r="L117" s="459"/>
    </row>
    <row r="118" spans="1:12" x14ac:dyDescent="0.25">
      <c r="A118" s="357">
        <v>2264</v>
      </c>
      <c r="B118" s="383" t="s">
        <v>120</v>
      </c>
      <c r="C118" s="384">
        <f t="shared" si="4"/>
        <v>0</v>
      </c>
      <c r="D118" s="386"/>
      <c r="E118" s="386"/>
      <c r="F118" s="386"/>
      <c r="G118" s="458"/>
      <c r="H118" s="384">
        <f t="shared" si="5"/>
        <v>0</v>
      </c>
      <c r="I118" s="386"/>
      <c r="J118" s="386"/>
      <c r="K118" s="386"/>
      <c r="L118" s="459"/>
    </row>
    <row r="119" spans="1:12" x14ac:dyDescent="0.25">
      <c r="A119" s="357">
        <v>2269</v>
      </c>
      <c r="B119" s="383" t="s">
        <v>121</v>
      </c>
      <c r="C119" s="384">
        <f t="shared" si="4"/>
        <v>0</v>
      </c>
      <c r="D119" s="386"/>
      <c r="E119" s="386"/>
      <c r="F119" s="386"/>
      <c r="G119" s="458"/>
      <c r="H119" s="384">
        <f t="shared" si="5"/>
        <v>0</v>
      </c>
      <c r="I119" s="386"/>
      <c r="J119" s="386"/>
      <c r="K119" s="386"/>
      <c r="L119" s="459"/>
    </row>
    <row r="120" spans="1:12" x14ac:dyDescent="0.25">
      <c r="A120" s="460">
        <v>2270</v>
      </c>
      <c r="B120" s="383" t="s">
        <v>122</v>
      </c>
      <c r="C120" s="384">
        <f t="shared" si="4"/>
        <v>6</v>
      </c>
      <c r="D120" s="461">
        <f>SUM(D121:D125)</f>
        <v>6</v>
      </c>
      <c r="E120" s="461">
        <f>SUM(E121:E125)</f>
        <v>0</v>
      </c>
      <c r="F120" s="461">
        <f>SUM(F121:F125)</f>
        <v>0</v>
      </c>
      <c r="G120" s="462">
        <f>SUM(G121:G125)</f>
        <v>0</v>
      </c>
      <c r="H120" s="384">
        <f t="shared" si="5"/>
        <v>806</v>
      </c>
      <c r="I120" s="461">
        <f>SUM(I121:I125)</f>
        <v>806</v>
      </c>
      <c r="J120" s="461">
        <f>SUM(J121:J125)</f>
        <v>0</v>
      </c>
      <c r="K120" s="461">
        <f>SUM(K121:K125)</f>
        <v>0</v>
      </c>
      <c r="L120" s="463">
        <f>SUM(L121:L125)</f>
        <v>0</v>
      </c>
    </row>
    <row r="121" spans="1:12" x14ac:dyDescent="0.25">
      <c r="A121" s="357">
        <v>2272</v>
      </c>
      <c r="B121" s="383" t="s">
        <v>123</v>
      </c>
      <c r="C121" s="384">
        <f t="shared" si="4"/>
        <v>0</v>
      </c>
      <c r="D121" s="461"/>
      <c r="E121" s="461"/>
      <c r="F121" s="461"/>
      <c r="G121" s="462"/>
      <c r="H121" s="384">
        <f t="shared" si="5"/>
        <v>0</v>
      </c>
      <c r="I121" s="461"/>
      <c r="J121" s="461"/>
      <c r="K121" s="461"/>
      <c r="L121" s="463"/>
    </row>
    <row r="122" spans="1:12" ht="24" x14ac:dyDescent="0.25">
      <c r="A122" s="357">
        <v>2275</v>
      </c>
      <c r="B122" s="383" t="s">
        <v>124</v>
      </c>
      <c r="C122" s="384">
        <f t="shared" si="4"/>
        <v>0</v>
      </c>
      <c r="D122" s="386"/>
      <c r="E122" s="386"/>
      <c r="F122" s="386"/>
      <c r="G122" s="458"/>
      <c r="H122" s="384">
        <f t="shared" si="5"/>
        <v>800</v>
      </c>
      <c r="I122" s="386">
        <v>800</v>
      </c>
      <c r="J122" s="386"/>
      <c r="K122" s="386"/>
      <c r="L122" s="459"/>
    </row>
    <row r="123" spans="1:12" ht="36" x14ac:dyDescent="0.25">
      <c r="A123" s="357">
        <v>2276</v>
      </c>
      <c r="B123" s="383" t="s">
        <v>125</v>
      </c>
      <c r="C123" s="384">
        <f t="shared" si="4"/>
        <v>0</v>
      </c>
      <c r="D123" s="386"/>
      <c r="E123" s="386"/>
      <c r="F123" s="386"/>
      <c r="G123" s="458"/>
      <c r="H123" s="384">
        <f t="shared" si="5"/>
        <v>0</v>
      </c>
      <c r="I123" s="386"/>
      <c r="J123" s="386"/>
      <c r="K123" s="386"/>
      <c r="L123" s="459"/>
    </row>
    <row r="124" spans="1:12" ht="24" customHeight="1" x14ac:dyDescent="0.25">
      <c r="A124" s="357">
        <v>2278</v>
      </c>
      <c r="B124" s="383" t="s">
        <v>126</v>
      </c>
      <c r="C124" s="384">
        <f t="shared" si="4"/>
        <v>0</v>
      </c>
      <c r="D124" s="386"/>
      <c r="E124" s="386"/>
      <c r="F124" s="386"/>
      <c r="G124" s="458"/>
      <c r="H124" s="384">
        <f t="shared" si="5"/>
        <v>0</v>
      </c>
      <c r="I124" s="386"/>
      <c r="J124" s="386"/>
      <c r="K124" s="386"/>
      <c r="L124" s="459"/>
    </row>
    <row r="125" spans="1:12" ht="24" x14ac:dyDescent="0.25">
      <c r="A125" s="357">
        <v>2279</v>
      </c>
      <c r="B125" s="383" t="s">
        <v>127</v>
      </c>
      <c r="C125" s="384">
        <f t="shared" si="4"/>
        <v>6</v>
      </c>
      <c r="D125" s="386">
        <v>6</v>
      </c>
      <c r="E125" s="386"/>
      <c r="F125" s="386"/>
      <c r="G125" s="458"/>
      <c r="H125" s="384">
        <f t="shared" si="5"/>
        <v>6</v>
      </c>
      <c r="I125" s="386">
        <v>6</v>
      </c>
      <c r="J125" s="386"/>
      <c r="K125" s="386"/>
      <c r="L125" s="459"/>
    </row>
    <row r="126" spans="1:12" ht="24" x14ac:dyDescent="0.25">
      <c r="A126" s="469">
        <v>2280</v>
      </c>
      <c r="B126" s="377" t="s">
        <v>128</v>
      </c>
      <c r="C126" s="378">
        <f t="shared" ref="C126:L126" si="6">SUM(C127)</f>
        <v>0</v>
      </c>
      <c r="D126" s="470">
        <f t="shared" si="6"/>
        <v>0</v>
      </c>
      <c r="E126" s="470">
        <f t="shared" si="6"/>
        <v>0</v>
      </c>
      <c r="F126" s="470">
        <f t="shared" si="6"/>
        <v>0</v>
      </c>
      <c r="G126" s="470">
        <f t="shared" si="6"/>
        <v>0</v>
      </c>
      <c r="H126" s="378">
        <f t="shared" si="6"/>
        <v>0</v>
      </c>
      <c r="I126" s="470">
        <f t="shared" si="6"/>
        <v>0</v>
      </c>
      <c r="J126" s="470">
        <f t="shared" si="6"/>
        <v>0</v>
      </c>
      <c r="K126" s="470">
        <f t="shared" si="6"/>
        <v>0</v>
      </c>
      <c r="L126" s="475">
        <f t="shared" si="6"/>
        <v>0</v>
      </c>
    </row>
    <row r="127" spans="1:12" ht="24" x14ac:dyDescent="0.25">
      <c r="A127" s="357">
        <v>2283</v>
      </c>
      <c r="B127" s="383" t="s">
        <v>129</v>
      </c>
      <c r="C127" s="384">
        <f>SUM(D127:G127)</f>
        <v>0</v>
      </c>
      <c r="D127" s="386"/>
      <c r="E127" s="386"/>
      <c r="F127" s="386"/>
      <c r="G127" s="458"/>
      <c r="H127" s="384">
        <f>SUM(I127:L127)</f>
        <v>0</v>
      </c>
      <c r="I127" s="386"/>
      <c r="J127" s="386"/>
      <c r="K127" s="386"/>
      <c r="L127" s="459"/>
    </row>
    <row r="128" spans="1:12" ht="38.25" customHeight="1" x14ac:dyDescent="0.25">
      <c r="A128" s="368">
        <v>2300</v>
      </c>
      <c r="B128" s="448" t="s">
        <v>130</v>
      </c>
      <c r="C128" s="369">
        <f t="shared" si="4"/>
        <v>15444</v>
      </c>
      <c r="D128" s="375">
        <f>SUM(D129,D133,D137,D138,D141,D148,D156,D157,D160)</f>
        <v>14424</v>
      </c>
      <c r="E128" s="375">
        <f>SUM(E129,E133,E137,E138,E141,E148,E156,E157,E160)</f>
        <v>0</v>
      </c>
      <c r="F128" s="375">
        <f>SUM(F129,F133,F137,F138,F141,F148,F156,F157,F160)</f>
        <v>1020</v>
      </c>
      <c r="G128" s="467">
        <f>SUM(G129,G133,G137,G138,G141,G148,G156,G157,G160)</f>
        <v>0</v>
      </c>
      <c r="H128" s="369">
        <f t="shared" si="5"/>
        <v>21942</v>
      </c>
      <c r="I128" s="375">
        <f>SUM(I129,I133,I137,I138,I141,I148,I156,I157,I160)</f>
        <v>14144</v>
      </c>
      <c r="J128" s="375">
        <f>SUM(J129,J133,J137,J138,J141,J148,J156,J157,J160)</f>
        <v>0</v>
      </c>
      <c r="K128" s="375">
        <f>SUM(K129,K133,K137,K138,K141,K148,K156,K157,K160)</f>
        <v>7798</v>
      </c>
      <c r="L128" s="468">
        <f>SUM(L129,L133,L137,L138,L141,L148,L156,L157,L160)</f>
        <v>0</v>
      </c>
    </row>
    <row r="129" spans="1:12" x14ac:dyDescent="0.25">
      <c r="A129" s="469">
        <v>2310</v>
      </c>
      <c r="B129" s="377" t="s">
        <v>131</v>
      </c>
      <c r="C129" s="378">
        <f t="shared" si="4"/>
        <v>7883</v>
      </c>
      <c r="D129" s="470">
        <f>SUM(D130:D132)</f>
        <v>7883</v>
      </c>
      <c r="E129" s="470">
        <f>SUM(E130:E132)</f>
        <v>0</v>
      </c>
      <c r="F129" s="470">
        <f>SUM(F130:F132)</f>
        <v>0</v>
      </c>
      <c r="G129" s="471">
        <f>SUM(G130:G132)</f>
        <v>0</v>
      </c>
      <c r="H129" s="378">
        <f t="shared" si="5"/>
        <v>12617</v>
      </c>
      <c r="I129" s="470">
        <f>SUM(I130:I132)</f>
        <v>7883</v>
      </c>
      <c r="J129" s="470">
        <f>SUM(J130:J132)</f>
        <v>0</v>
      </c>
      <c r="K129" s="470">
        <f>SUM(K130:K132)</f>
        <v>4734</v>
      </c>
      <c r="L129" s="472">
        <f>SUM(L130:L132)</f>
        <v>0</v>
      </c>
    </row>
    <row r="130" spans="1:12" x14ac:dyDescent="0.25">
      <c r="A130" s="357">
        <v>2311</v>
      </c>
      <c r="B130" s="383" t="s">
        <v>132</v>
      </c>
      <c r="C130" s="384">
        <f t="shared" si="4"/>
        <v>1090</v>
      </c>
      <c r="D130" s="386">
        <v>1090</v>
      </c>
      <c r="E130" s="386"/>
      <c r="F130" s="386"/>
      <c r="G130" s="458"/>
      <c r="H130" s="384">
        <f t="shared" si="5"/>
        <v>1090</v>
      </c>
      <c r="I130" s="386">
        <v>1090</v>
      </c>
      <c r="J130" s="386"/>
      <c r="K130" s="386"/>
      <c r="L130" s="459"/>
    </row>
    <row r="131" spans="1:12" x14ac:dyDescent="0.25">
      <c r="A131" s="357">
        <v>2312</v>
      </c>
      <c r="B131" s="383" t="s">
        <v>133</v>
      </c>
      <c r="C131" s="384">
        <f t="shared" si="4"/>
        <v>6793</v>
      </c>
      <c r="D131" s="386">
        <v>6793</v>
      </c>
      <c r="E131" s="386"/>
      <c r="F131" s="386"/>
      <c r="G131" s="458"/>
      <c r="H131" s="384">
        <f t="shared" si="5"/>
        <v>11527</v>
      </c>
      <c r="I131" s="386">
        <v>6793</v>
      </c>
      <c r="J131" s="386"/>
      <c r="K131" s="386">
        <v>4734</v>
      </c>
      <c r="L131" s="459"/>
    </row>
    <row r="132" spans="1:12" x14ac:dyDescent="0.25">
      <c r="A132" s="357">
        <v>2313</v>
      </c>
      <c r="B132" s="383" t="s">
        <v>134</v>
      </c>
      <c r="C132" s="384">
        <f t="shared" si="4"/>
        <v>0</v>
      </c>
      <c r="D132" s="386"/>
      <c r="E132" s="386"/>
      <c r="F132" s="386"/>
      <c r="G132" s="458"/>
      <c r="H132" s="384">
        <f t="shared" si="5"/>
        <v>0</v>
      </c>
      <c r="I132" s="386"/>
      <c r="J132" s="386"/>
      <c r="K132" s="386"/>
      <c r="L132" s="459"/>
    </row>
    <row r="133" spans="1:12" x14ac:dyDescent="0.25">
      <c r="A133" s="460">
        <v>2320</v>
      </c>
      <c r="B133" s="383" t="s">
        <v>135</v>
      </c>
      <c r="C133" s="384">
        <f t="shared" si="4"/>
        <v>835</v>
      </c>
      <c r="D133" s="461">
        <f>SUM(D134:D136)</f>
        <v>205</v>
      </c>
      <c r="E133" s="461">
        <f>SUM(E134:E136)</f>
        <v>0</v>
      </c>
      <c r="F133" s="461">
        <f>SUM(F134:F136)</f>
        <v>630</v>
      </c>
      <c r="G133" s="462">
        <f>SUM(G134:G136)</f>
        <v>0</v>
      </c>
      <c r="H133" s="384">
        <f t="shared" si="5"/>
        <v>835</v>
      </c>
      <c r="I133" s="461">
        <f>SUM(I134:I136)</f>
        <v>205</v>
      </c>
      <c r="J133" s="461">
        <f>SUM(J134:J136)</f>
        <v>0</v>
      </c>
      <c r="K133" s="461">
        <f>SUM(K134:K136)</f>
        <v>630</v>
      </c>
      <c r="L133" s="463">
        <f>SUM(L134:L136)</f>
        <v>0</v>
      </c>
    </row>
    <row r="134" spans="1:12" x14ac:dyDescent="0.25">
      <c r="A134" s="357">
        <v>2321</v>
      </c>
      <c r="B134" s="383" t="s">
        <v>136</v>
      </c>
      <c r="C134" s="384">
        <f t="shared" si="4"/>
        <v>0</v>
      </c>
      <c r="D134" s="386"/>
      <c r="E134" s="386"/>
      <c r="F134" s="386"/>
      <c r="G134" s="458"/>
      <c r="H134" s="384">
        <f t="shared" si="5"/>
        <v>0</v>
      </c>
      <c r="I134" s="386"/>
      <c r="J134" s="386"/>
      <c r="K134" s="386"/>
      <c r="L134" s="459"/>
    </row>
    <row r="135" spans="1:12" x14ac:dyDescent="0.25">
      <c r="A135" s="357">
        <v>2322</v>
      </c>
      <c r="B135" s="383" t="s">
        <v>137</v>
      </c>
      <c r="C135" s="384">
        <f t="shared" si="4"/>
        <v>835</v>
      </c>
      <c r="D135" s="386">
        <v>205</v>
      </c>
      <c r="E135" s="386"/>
      <c r="F135" s="386">
        <v>630</v>
      </c>
      <c r="G135" s="458"/>
      <c r="H135" s="384">
        <f t="shared" si="5"/>
        <v>835</v>
      </c>
      <c r="I135" s="386">
        <v>205</v>
      </c>
      <c r="J135" s="386"/>
      <c r="K135" s="386">
        <v>630</v>
      </c>
      <c r="L135" s="459"/>
    </row>
    <row r="136" spans="1:12" ht="10.5" customHeight="1" x14ac:dyDescent="0.25">
      <c r="A136" s="357">
        <v>2329</v>
      </c>
      <c r="B136" s="383" t="s">
        <v>138</v>
      </c>
      <c r="C136" s="384">
        <f t="shared" si="4"/>
        <v>0</v>
      </c>
      <c r="D136" s="386"/>
      <c r="E136" s="386"/>
      <c r="F136" s="386"/>
      <c r="G136" s="458"/>
      <c r="H136" s="384">
        <f t="shared" si="5"/>
        <v>0</v>
      </c>
      <c r="I136" s="386"/>
      <c r="J136" s="386"/>
      <c r="K136" s="386"/>
      <c r="L136" s="459"/>
    </row>
    <row r="137" spans="1:12" x14ac:dyDescent="0.25">
      <c r="A137" s="460">
        <v>2330</v>
      </c>
      <c r="B137" s="383" t="s">
        <v>139</v>
      </c>
      <c r="C137" s="384">
        <f t="shared" si="4"/>
        <v>0</v>
      </c>
      <c r="D137" s="386"/>
      <c r="E137" s="386"/>
      <c r="F137" s="386"/>
      <c r="G137" s="458"/>
      <c r="H137" s="384">
        <f t="shared" si="5"/>
        <v>0</v>
      </c>
      <c r="I137" s="386"/>
      <c r="J137" s="386"/>
      <c r="K137" s="386"/>
      <c r="L137" s="459"/>
    </row>
    <row r="138" spans="1:12" ht="48" x14ac:dyDescent="0.25">
      <c r="A138" s="460">
        <v>2340</v>
      </c>
      <c r="B138" s="383" t="s">
        <v>140</v>
      </c>
      <c r="C138" s="384">
        <f t="shared" si="4"/>
        <v>206</v>
      </c>
      <c r="D138" s="461">
        <f>SUM(D139:D140)</f>
        <v>206</v>
      </c>
      <c r="E138" s="461">
        <f>SUM(E139:E140)</f>
        <v>0</v>
      </c>
      <c r="F138" s="461">
        <f>SUM(F139:F140)</f>
        <v>0</v>
      </c>
      <c r="G138" s="462">
        <f>SUM(G139:G140)</f>
        <v>0</v>
      </c>
      <c r="H138" s="384">
        <f t="shared" si="5"/>
        <v>206</v>
      </c>
      <c r="I138" s="461">
        <f>SUM(I139:I140)</f>
        <v>206</v>
      </c>
      <c r="J138" s="461">
        <f>SUM(J139:J140)</f>
        <v>0</v>
      </c>
      <c r="K138" s="461">
        <f>SUM(K139:K140)</f>
        <v>0</v>
      </c>
      <c r="L138" s="463">
        <f>SUM(L139:L140)</f>
        <v>0</v>
      </c>
    </row>
    <row r="139" spans="1:12" x14ac:dyDescent="0.25">
      <c r="A139" s="357">
        <v>2341</v>
      </c>
      <c r="B139" s="383" t="s">
        <v>141</v>
      </c>
      <c r="C139" s="384">
        <f t="shared" si="4"/>
        <v>206</v>
      </c>
      <c r="D139" s="386">
        <v>206</v>
      </c>
      <c r="E139" s="386"/>
      <c r="F139" s="386"/>
      <c r="G139" s="458"/>
      <c r="H139" s="384">
        <f t="shared" si="5"/>
        <v>206</v>
      </c>
      <c r="I139" s="386">
        <v>206</v>
      </c>
      <c r="J139" s="386"/>
      <c r="K139" s="386"/>
      <c r="L139" s="459"/>
    </row>
    <row r="140" spans="1:12" ht="24" x14ac:dyDescent="0.25">
      <c r="A140" s="357">
        <v>2344</v>
      </c>
      <c r="B140" s="383" t="s">
        <v>142</v>
      </c>
      <c r="C140" s="384">
        <f t="shared" si="4"/>
        <v>0</v>
      </c>
      <c r="D140" s="386"/>
      <c r="E140" s="386"/>
      <c r="F140" s="386"/>
      <c r="G140" s="458"/>
      <c r="H140" s="384">
        <f t="shared" si="5"/>
        <v>0</v>
      </c>
      <c r="I140" s="386"/>
      <c r="J140" s="386"/>
      <c r="K140" s="386"/>
      <c r="L140" s="459"/>
    </row>
    <row r="141" spans="1:12" ht="24" x14ac:dyDescent="0.25">
      <c r="A141" s="451">
        <v>2350</v>
      </c>
      <c r="B141" s="410" t="s">
        <v>143</v>
      </c>
      <c r="C141" s="452">
        <f t="shared" si="4"/>
        <v>3972</v>
      </c>
      <c r="D141" s="453">
        <f>SUM(D142:D147)</f>
        <v>3582</v>
      </c>
      <c r="E141" s="453">
        <f>SUM(E142:E147)</f>
        <v>0</v>
      </c>
      <c r="F141" s="453">
        <f>SUM(F142:F147)</f>
        <v>390</v>
      </c>
      <c r="G141" s="454">
        <f>SUM(G142:G147)</f>
        <v>0</v>
      </c>
      <c r="H141" s="452">
        <f t="shared" si="5"/>
        <v>3972</v>
      </c>
      <c r="I141" s="453">
        <f>SUM(I142:I147)</f>
        <v>2202</v>
      </c>
      <c r="J141" s="453">
        <f>SUM(J142:J147)</f>
        <v>0</v>
      </c>
      <c r="K141" s="453">
        <f>SUM(K142:K147)</f>
        <v>1770</v>
      </c>
      <c r="L141" s="455">
        <f>SUM(L142:L147)</f>
        <v>0</v>
      </c>
    </row>
    <row r="142" spans="1:12" x14ac:dyDescent="0.25">
      <c r="A142" s="351">
        <v>2351</v>
      </c>
      <c r="B142" s="377" t="s">
        <v>144</v>
      </c>
      <c r="C142" s="378">
        <f t="shared" si="4"/>
        <v>694</v>
      </c>
      <c r="D142" s="380">
        <v>304</v>
      </c>
      <c r="E142" s="380"/>
      <c r="F142" s="380">
        <v>390</v>
      </c>
      <c r="G142" s="456"/>
      <c r="H142" s="378">
        <f t="shared" si="5"/>
        <v>694</v>
      </c>
      <c r="I142" s="380">
        <v>304</v>
      </c>
      <c r="J142" s="380"/>
      <c r="K142" s="380">
        <v>390</v>
      </c>
      <c r="L142" s="457"/>
    </row>
    <row r="143" spans="1:12" x14ac:dyDescent="0.25">
      <c r="A143" s="357">
        <v>2352</v>
      </c>
      <c r="B143" s="383" t="s">
        <v>145</v>
      </c>
      <c r="C143" s="384">
        <f t="shared" si="4"/>
        <v>1740</v>
      </c>
      <c r="D143" s="386">
        <v>1740</v>
      </c>
      <c r="E143" s="386"/>
      <c r="F143" s="386"/>
      <c r="G143" s="458"/>
      <c r="H143" s="384">
        <f t="shared" si="5"/>
        <v>1740</v>
      </c>
      <c r="I143" s="386">
        <v>1440</v>
      </c>
      <c r="J143" s="386"/>
      <c r="K143" s="386">
        <v>300</v>
      </c>
      <c r="L143" s="459"/>
    </row>
    <row r="144" spans="1:12" ht="24" x14ac:dyDescent="0.25">
      <c r="A144" s="357">
        <v>2353</v>
      </c>
      <c r="B144" s="383" t="s">
        <v>146</v>
      </c>
      <c r="C144" s="384">
        <f t="shared" si="4"/>
        <v>0</v>
      </c>
      <c r="D144" s="386">
        <v>0</v>
      </c>
      <c r="E144" s="386"/>
      <c r="F144" s="386"/>
      <c r="G144" s="458"/>
      <c r="H144" s="384">
        <f t="shared" si="5"/>
        <v>0</v>
      </c>
      <c r="I144" s="386"/>
      <c r="J144" s="386"/>
      <c r="K144" s="386"/>
      <c r="L144" s="459"/>
    </row>
    <row r="145" spans="1:12" ht="24" x14ac:dyDescent="0.25">
      <c r="A145" s="357">
        <v>2354</v>
      </c>
      <c r="B145" s="383" t="s">
        <v>147</v>
      </c>
      <c r="C145" s="384">
        <f t="shared" si="4"/>
        <v>0</v>
      </c>
      <c r="D145" s="386"/>
      <c r="E145" s="386"/>
      <c r="F145" s="386"/>
      <c r="G145" s="458"/>
      <c r="H145" s="384">
        <f t="shared" si="5"/>
        <v>0</v>
      </c>
      <c r="I145" s="386"/>
      <c r="J145" s="386"/>
      <c r="K145" s="386"/>
      <c r="L145" s="459"/>
    </row>
    <row r="146" spans="1:12" ht="24" x14ac:dyDescent="0.25">
      <c r="A146" s="357">
        <v>2355</v>
      </c>
      <c r="B146" s="383" t="s">
        <v>148</v>
      </c>
      <c r="C146" s="384">
        <f t="shared" si="4"/>
        <v>1538</v>
      </c>
      <c r="D146" s="386">
        <v>1538</v>
      </c>
      <c r="E146" s="386"/>
      <c r="F146" s="386"/>
      <c r="G146" s="458"/>
      <c r="H146" s="384">
        <f t="shared" si="5"/>
        <v>1538</v>
      </c>
      <c r="I146" s="386">
        <v>458</v>
      </c>
      <c r="J146" s="386"/>
      <c r="K146" s="386">
        <v>1080</v>
      </c>
      <c r="L146" s="459"/>
    </row>
    <row r="147" spans="1:12" ht="24" x14ac:dyDescent="0.25">
      <c r="A147" s="357">
        <v>2359</v>
      </c>
      <c r="B147" s="383" t="s">
        <v>149</v>
      </c>
      <c r="C147" s="384">
        <f t="shared" si="4"/>
        <v>0</v>
      </c>
      <c r="D147" s="386"/>
      <c r="E147" s="386"/>
      <c r="F147" s="386"/>
      <c r="G147" s="458"/>
      <c r="H147" s="384">
        <f t="shared" si="5"/>
        <v>0</v>
      </c>
      <c r="I147" s="386"/>
      <c r="J147" s="386"/>
      <c r="K147" s="386"/>
      <c r="L147" s="459"/>
    </row>
    <row r="148" spans="1:12" ht="24.75" customHeight="1" x14ac:dyDescent="0.25">
      <c r="A148" s="460">
        <v>2360</v>
      </c>
      <c r="B148" s="383" t="s">
        <v>150</v>
      </c>
      <c r="C148" s="384">
        <f t="shared" si="4"/>
        <v>330</v>
      </c>
      <c r="D148" s="461">
        <f>SUM(D149:D155)</f>
        <v>330</v>
      </c>
      <c r="E148" s="461">
        <f>SUM(E149:E155)</f>
        <v>0</v>
      </c>
      <c r="F148" s="461">
        <f>SUM(F149:F155)</f>
        <v>0</v>
      </c>
      <c r="G148" s="462">
        <f>SUM(G149:G155)</f>
        <v>0</v>
      </c>
      <c r="H148" s="384">
        <f t="shared" si="5"/>
        <v>1430</v>
      </c>
      <c r="I148" s="461">
        <f>SUM(I149:I155)</f>
        <v>1430</v>
      </c>
      <c r="J148" s="461">
        <f>SUM(J149:J155)</f>
        <v>0</v>
      </c>
      <c r="K148" s="461">
        <f>SUM(K149:K155)</f>
        <v>0</v>
      </c>
      <c r="L148" s="463">
        <f>SUM(L149:L155)</f>
        <v>0</v>
      </c>
    </row>
    <row r="149" spans="1:12" x14ac:dyDescent="0.25">
      <c r="A149" s="356">
        <v>2361</v>
      </c>
      <c r="B149" s="383" t="s">
        <v>151</v>
      </c>
      <c r="C149" s="384">
        <f t="shared" si="4"/>
        <v>330</v>
      </c>
      <c r="D149" s="386">
        <v>330</v>
      </c>
      <c r="E149" s="386"/>
      <c r="F149" s="386"/>
      <c r="G149" s="458"/>
      <c r="H149" s="384">
        <f t="shared" si="5"/>
        <v>1430</v>
      </c>
      <c r="I149" s="386">
        <f>330+1100</f>
        <v>1430</v>
      </c>
      <c r="J149" s="386"/>
      <c r="K149" s="386"/>
      <c r="L149" s="459"/>
    </row>
    <row r="150" spans="1:12" ht="24" x14ac:dyDescent="0.25">
      <c r="A150" s="356">
        <v>2362</v>
      </c>
      <c r="B150" s="383" t="s">
        <v>152</v>
      </c>
      <c r="C150" s="384">
        <f t="shared" si="4"/>
        <v>0</v>
      </c>
      <c r="D150" s="386"/>
      <c r="E150" s="386"/>
      <c r="F150" s="386"/>
      <c r="G150" s="458"/>
      <c r="H150" s="384">
        <f t="shared" si="5"/>
        <v>0</v>
      </c>
      <c r="I150" s="386"/>
      <c r="J150" s="386"/>
      <c r="K150" s="386"/>
      <c r="L150" s="459"/>
    </row>
    <row r="151" spans="1:12" x14ac:dyDescent="0.25">
      <c r="A151" s="356">
        <v>2363</v>
      </c>
      <c r="B151" s="383" t="s">
        <v>153</v>
      </c>
      <c r="C151" s="384">
        <f t="shared" si="4"/>
        <v>0</v>
      </c>
      <c r="D151" s="386"/>
      <c r="E151" s="386"/>
      <c r="F151" s="386"/>
      <c r="G151" s="458"/>
      <c r="H151" s="384">
        <f t="shared" si="5"/>
        <v>0</v>
      </c>
      <c r="I151" s="386"/>
      <c r="J151" s="386"/>
      <c r="K151" s="386"/>
      <c r="L151" s="459"/>
    </row>
    <row r="152" spans="1:12" x14ac:dyDescent="0.25">
      <c r="A152" s="356">
        <v>2364</v>
      </c>
      <c r="B152" s="383" t="s">
        <v>154</v>
      </c>
      <c r="C152" s="384">
        <f t="shared" si="4"/>
        <v>0</v>
      </c>
      <c r="D152" s="386"/>
      <c r="E152" s="386"/>
      <c r="F152" s="386"/>
      <c r="G152" s="458"/>
      <c r="H152" s="384">
        <f t="shared" si="5"/>
        <v>0</v>
      </c>
      <c r="I152" s="386"/>
      <c r="J152" s="386"/>
      <c r="K152" s="386"/>
      <c r="L152" s="459"/>
    </row>
    <row r="153" spans="1:12" ht="12.75" customHeight="1" x14ac:dyDescent="0.25">
      <c r="A153" s="356">
        <v>2365</v>
      </c>
      <c r="B153" s="383" t="s">
        <v>155</v>
      </c>
      <c r="C153" s="384">
        <f t="shared" si="4"/>
        <v>0</v>
      </c>
      <c r="D153" s="386"/>
      <c r="E153" s="386"/>
      <c r="F153" s="386"/>
      <c r="G153" s="458"/>
      <c r="H153" s="384">
        <f t="shared" si="5"/>
        <v>0</v>
      </c>
      <c r="I153" s="386"/>
      <c r="J153" s="386"/>
      <c r="K153" s="386"/>
      <c r="L153" s="459"/>
    </row>
    <row r="154" spans="1:12" ht="42.75" customHeight="1" x14ac:dyDescent="0.25">
      <c r="A154" s="356">
        <v>2366</v>
      </c>
      <c r="B154" s="383" t="s">
        <v>156</v>
      </c>
      <c r="C154" s="384">
        <f t="shared" si="4"/>
        <v>0</v>
      </c>
      <c r="D154" s="386"/>
      <c r="E154" s="386"/>
      <c r="F154" s="386"/>
      <c r="G154" s="458"/>
      <c r="H154" s="384">
        <f t="shared" si="5"/>
        <v>0</v>
      </c>
      <c r="I154" s="386"/>
      <c r="J154" s="386"/>
      <c r="K154" s="386"/>
      <c r="L154" s="459"/>
    </row>
    <row r="155" spans="1:12" ht="48" x14ac:dyDescent="0.25">
      <c r="A155" s="356">
        <v>2369</v>
      </c>
      <c r="B155" s="383" t="s">
        <v>157</v>
      </c>
      <c r="C155" s="384">
        <f t="shared" si="4"/>
        <v>0</v>
      </c>
      <c r="D155" s="386"/>
      <c r="E155" s="386"/>
      <c r="F155" s="386"/>
      <c r="G155" s="458"/>
      <c r="H155" s="384">
        <f t="shared" si="5"/>
        <v>0</v>
      </c>
      <c r="I155" s="386"/>
      <c r="J155" s="386"/>
      <c r="K155" s="386"/>
      <c r="L155" s="459"/>
    </row>
    <row r="156" spans="1:12" x14ac:dyDescent="0.25">
      <c r="A156" s="451">
        <v>2370</v>
      </c>
      <c r="B156" s="410" t="s">
        <v>158</v>
      </c>
      <c r="C156" s="452">
        <f t="shared" si="4"/>
        <v>2218</v>
      </c>
      <c r="D156" s="464">
        <v>2218</v>
      </c>
      <c r="E156" s="464"/>
      <c r="F156" s="464"/>
      <c r="G156" s="465"/>
      <c r="H156" s="452">
        <f t="shared" si="5"/>
        <v>2882</v>
      </c>
      <c r="I156" s="464">
        <v>2218</v>
      </c>
      <c r="J156" s="464"/>
      <c r="K156" s="464">
        <v>664</v>
      </c>
      <c r="L156" s="466"/>
    </row>
    <row r="157" spans="1:12" x14ac:dyDescent="0.25">
      <c r="A157" s="451">
        <v>2380</v>
      </c>
      <c r="B157" s="410" t="s">
        <v>159</v>
      </c>
      <c r="C157" s="452">
        <f t="shared" si="4"/>
        <v>0</v>
      </c>
      <c r="D157" s="453">
        <f>SUM(D158:D159)</f>
        <v>0</v>
      </c>
      <c r="E157" s="453">
        <f>SUM(E158:E159)</f>
        <v>0</v>
      </c>
      <c r="F157" s="453">
        <f>SUM(F158:F159)</f>
        <v>0</v>
      </c>
      <c r="G157" s="454">
        <f>SUM(G158:G159)</f>
        <v>0</v>
      </c>
      <c r="H157" s="452">
        <f t="shared" si="5"/>
        <v>0</v>
      </c>
      <c r="I157" s="453">
        <f>SUM(I158:I159)</f>
        <v>0</v>
      </c>
      <c r="J157" s="453">
        <f>SUM(J158:J159)</f>
        <v>0</v>
      </c>
      <c r="K157" s="453">
        <f>SUM(K158:K159)</f>
        <v>0</v>
      </c>
      <c r="L157" s="455">
        <f>SUM(L158:L159)</f>
        <v>0</v>
      </c>
    </row>
    <row r="158" spans="1:12" x14ac:dyDescent="0.25">
      <c r="A158" s="350">
        <v>2381</v>
      </c>
      <c r="B158" s="377" t="s">
        <v>160</v>
      </c>
      <c r="C158" s="378">
        <f t="shared" si="4"/>
        <v>0</v>
      </c>
      <c r="D158" s="380"/>
      <c r="E158" s="380"/>
      <c r="F158" s="380"/>
      <c r="G158" s="456"/>
      <c r="H158" s="378">
        <f t="shared" si="5"/>
        <v>0</v>
      </c>
      <c r="I158" s="380"/>
      <c r="J158" s="380"/>
      <c r="K158" s="380"/>
      <c r="L158" s="457"/>
    </row>
    <row r="159" spans="1:12" ht="24" x14ac:dyDescent="0.25">
      <c r="A159" s="356">
        <v>2389</v>
      </c>
      <c r="B159" s="383" t="s">
        <v>161</v>
      </c>
      <c r="C159" s="384">
        <f t="shared" si="4"/>
        <v>0</v>
      </c>
      <c r="D159" s="386"/>
      <c r="E159" s="386"/>
      <c r="F159" s="386"/>
      <c r="G159" s="458"/>
      <c r="H159" s="384">
        <f t="shared" si="5"/>
        <v>0</v>
      </c>
      <c r="I159" s="386"/>
      <c r="J159" s="386"/>
      <c r="K159" s="386"/>
      <c r="L159" s="459"/>
    </row>
    <row r="160" spans="1:12" x14ac:dyDescent="0.25">
      <c r="A160" s="451">
        <v>2390</v>
      </c>
      <c r="B160" s="410" t="s">
        <v>162</v>
      </c>
      <c r="C160" s="452">
        <f t="shared" si="4"/>
        <v>0</v>
      </c>
      <c r="D160" s="464"/>
      <c r="E160" s="464"/>
      <c r="F160" s="464"/>
      <c r="G160" s="465"/>
      <c r="H160" s="452">
        <f t="shared" si="5"/>
        <v>0</v>
      </c>
      <c r="I160" s="464"/>
      <c r="J160" s="464"/>
      <c r="K160" s="464"/>
      <c r="L160" s="466"/>
    </row>
    <row r="161" spans="1:12" x14ac:dyDescent="0.25">
      <c r="A161" s="368">
        <v>2400</v>
      </c>
      <c r="B161" s="448" t="s">
        <v>163</v>
      </c>
      <c r="C161" s="369">
        <f t="shared" si="4"/>
        <v>126</v>
      </c>
      <c r="D161" s="476">
        <v>126</v>
      </c>
      <c r="E161" s="476"/>
      <c r="F161" s="476"/>
      <c r="G161" s="477"/>
      <c r="H161" s="369">
        <f t="shared" si="5"/>
        <v>126</v>
      </c>
      <c r="I161" s="476">
        <v>126</v>
      </c>
      <c r="J161" s="476"/>
      <c r="K161" s="476"/>
      <c r="L161" s="478"/>
    </row>
    <row r="162" spans="1:12" ht="24" x14ac:dyDescent="0.25">
      <c r="A162" s="368">
        <v>2500</v>
      </c>
      <c r="B162" s="448" t="s">
        <v>164</v>
      </c>
      <c r="C162" s="369">
        <f t="shared" si="4"/>
        <v>0</v>
      </c>
      <c r="D162" s="375">
        <f>SUM(D163,D168)</f>
        <v>0</v>
      </c>
      <c r="E162" s="375">
        <f t="shared" ref="E162:G162" si="7">SUM(E163,E168)</f>
        <v>0</v>
      </c>
      <c r="F162" s="375">
        <f t="shared" si="7"/>
        <v>0</v>
      </c>
      <c r="G162" s="375">
        <f t="shared" si="7"/>
        <v>0</v>
      </c>
      <c r="H162" s="369">
        <f t="shared" si="5"/>
        <v>0</v>
      </c>
      <c r="I162" s="375">
        <f>SUM(I163,I168)</f>
        <v>0</v>
      </c>
      <c r="J162" s="375">
        <f t="shared" ref="J162:L162" si="8">SUM(J163,J168)</f>
        <v>0</v>
      </c>
      <c r="K162" s="375">
        <f t="shared" si="8"/>
        <v>0</v>
      </c>
      <c r="L162" s="450">
        <f t="shared" si="8"/>
        <v>0</v>
      </c>
    </row>
    <row r="163" spans="1:12" ht="16.5" customHeight="1" x14ac:dyDescent="0.25">
      <c r="A163" s="469">
        <v>2510</v>
      </c>
      <c r="B163" s="377" t="s">
        <v>165</v>
      </c>
      <c r="C163" s="378">
        <f t="shared" si="4"/>
        <v>0</v>
      </c>
      <c r="D163" s="470">
        <f>SUM(D164:D167)</f>
        <v>0</v>
      </c>
      <c r="E163" s="470">
        <f t="shared" ref="E163:G163" si="9">SUM(E164:E167)</f>
        <v>0</v>
      </c>
      <c r="F163" s="470">
        <f t="shared" si="9"/>
        <v>0</v>
      </c>
      <c r="G163" s="470">
        <f t="shared" si="9"/>
        <v>0</v>
      </c>
      <c r="H163" s="378">
        <f t="shared" si="5"/>
        <v>0</v>
      </c>
      <c r="I163" s="470">
        <f>SUM(I164:I167)</f>
        <v>0</v>
      </c>
      <c r="J163" s="470">
        <f t="shared" ref="J163:L163" si="10">SUM(J164:J167)</f>
        <v>0</v>
      </c>
      <c r="K163" s="470">
        <f t="shared" si="10"/>
        <v>0</v>
      </c>
      <c r="L163" s="479">
        <f t="shared" si="10"/>
        <v>0</v>
      </c>
    </row>
    <row r="164" spans="1:12" ht="24" x14ac:dyDescent="0.25">
      <c r="A164" s="357">
        <v>2512</v>
      </c>
      <c r="B164" s="383" t="s">
        <v>166</v>
      </c>
      <c r="C164" s="384">
        <f t="shared" si="4"/>
        <v>0</v>
      </c>
      <c r="D164" s="386"/>
      <c r="E164" s="386"/>
      <c r="F164" s="386"/>
      <c r="G164" s="458"/>
      <c r="H164" s="384">
        <f t="shared" si="5"/>
        <v>0</v>
      </c>
      <c r="I164" s="386"/>
      <c r="J164" s="386"/>
      <c r="K164" s="386"/>
      <c r="L164" s="459"/>
    </row>
    <row r="165" spans="1:12" ht="36" x14ac:dyDescent="0.25">
      <c r="A165" s="357">
        <v>2513</v>
      </c>
      <c r="B165" s="383" t="s">
        <v>167</v>
      </c>
      <c r="C165" s="384">
        <f t="shared" si="4"/>
        <v>0</v>
      </c>
      <c r="D165" s="386"/>
      <c r="E165" s="386"/>
      <c r="F165" s="386"/>
      <c r="G165" s="458"/>
      <c r="H165" s="384">
        <f t="shared" si="5"/>
        <v>0</v>
      </c>
      <c r="I165" s="386"/>
      <c r="J165" s="386"/>
      <c r="K165" s="386"/>
      <c r="L165" s="459"/>
    </row>
    <row r="166" spans="1:12" ht="24" x14ac:dyDescent="0.25">
      <c r="A166" s="357">
        <v>2515</v>
      </c>
      <c r="B166" s="383" t="s">
        <v>168</v>
      </c>
      <c r="C166" s="384">
        <f t="shared" si="4"/>
        <v>0</v>
      </c>
      <c r="D166" s="386"/>
      <c r="E166" s="386"/>
      <c r="F166" s="386"/>
      <c r="G166" s="458"/>
      <c r="H166" s="384">
        <f t="shared" si="5"/>
        <v>0</v>
      </c>
      <c r="I166" s="386"/>
      <c r="J166" s="386"/>
      <c r="K166" s="386"/>
      <c r="L166" s="459"/>
    </row>
    <row r="167" spans="1:12" ht="24" x14ac:dyDescent="0.25">
      <c r="A167" s="357">
        <v>2519</v>
      </c>
      <c r="B167" s="383" t="s">
        <v>169</v>
      </c>
      <c r="C167" s="384">
        <f t="shared" si="4"/>
        <v>0</v>
      </c>
      <c r="D167" s="386"/>
      <c r="E167" s="386"/>
      <c r="F167" s="386"/>
      <c r="G167" s="458"/>
      <c r="H167" s="384">
        <f t="shared" si="5"/>
        <v>0</v>
      </c>
      <c r="I167" s="386"/>
      <c r="J167" s="386"/>
      <c r="K167" s="386"/>
      <c r="L167" s="459"/>
    </row>
    <row r="168" spans="1:12" ht="24" x14ac:dyDescent="0.25">
      <c r="A168" s="460">
        <v>2520</v>
      </c>
      <c r="B168" s="383" t="s">
        <v>170</v>
      </c>
      <c r="C168" s="384">
        <f t="shared" si="4"/>
        <v>0</v>
      </c>
      <c r="D168" s="386"/>
      <c r="E168" s="386"/>
      <c r="F168" s="386"/>
      <c r="G168" s="458"/>
      <c r="H168" s="384">
        <f t="shared" si="5"/>
        <v>0</v>
      </c>
      <c r="I168" s="386"/>
      <c r="J168" s="386"/>
      <c r="K168" s="386"/>
      <c r="L168" s="459"/>
    </row>
    <row r="169" spans="1:12" s="480" customFormat="1" ht="48" x14ac:dyDescent="0.25">
      <c r="A169" s="332">
        <v>2800</v>
      </c>
      <c r="B169" s="377" t="s">
        <v>171</v>
      </c>
      <c r="C169" s="378">
        <f t="shared" si="4"/>
        <v>0</v>
      </c>
      <c r="D169" s="353"/>
      <c r="E169" s="353"/>
      <c r="F169" s="353"/>
      <c r="G169" s="354"/>
      <c r="H169" s="378">
        <f t="shared" si="5"/>
        <v>0</v>
      </c>
      <c r="I169" s="353"/>
      <c r="J169" s="353"/>
      <c r="K169" s="353"/>
      <c r="L169" s="355"/>
    </row>
    <row r="170" spans="1:12" x14ac:dyDescent="0.25">
      <c r="A170" s="443">
        <v>3000</v>
      </c>
      <c r="B170" s="443" t="s">
        <v>172</v>
      </c>
      <c r="C170" s="444">
        <f t="shared" si="4"/>
        <v>0</v>
      </c>
      <c r="D170" s="445">
        <f>SUM(D171,D181)</f>
        <v>0</v>
      </c>
      <c r="E170" s="445">
        <f>SUM(E171,E181)</f>
        <v>0</v>
      </c>
      <c r="F170" s="445">
        <f>SUM(F171,F181)</f>
        <v>0</v>
      </c>
      <c r="G170" s="446">
        <f>SUM(G171,G181)</f>
        <v>0</v>
      </c>
      <c r="H170" s="444">
        <f t="shared" si="5"/>
        <v>0</v>
      </c>
      <c r="I170" s="445">
        <f>SUM(I171,I181)</f>
        <v>0</v>
      </c>
      <c r="J170" s="445">
        <f>SUM(J171,J181)</f>
        <v>0</v>
      </c>
      <c r="K170" s="445">
        <f>SUM(K171,K181)</f>
        <v>0</v>
      </c>
      <c r="L170" s="447">
        <f>SUM(L171,L181)</f>
        <v>0</v>
      </c>
    </row>
    <row r="171" spans="1:12" ht="36" x14ac:dyDescent="0.25">
      <c r="A171" s="368">
        <v>3200</v>
      </c>
      <c r="B171" s="481" t="s">
        <v>173</v>
      </c>
      <c r="C171" s="482">
        <f t="shared" si="4"/>
        <v>0</v>
      </c>
      <c r="D171" s="375">
        <f>SUM(D172,D176)</f>
        <v>0</v>
      </c>
      <c r="E171" s="375">
        <f t="shared" ref="E171:G171" si="11">SUM(E172,E176)</f>
        <v>0</v>
      </c>
      <c r="F171" s="375">
        <f t="shared" si="11"/>
        <v>0</v>
      </c>
      <c r="G171" s="375">
        <f t="shared" si="11"/>
        <v>0</v>
      </c>
      <c r="H171" s="369">
        <f t="shared" si="5"/>
        <v>0</v>
      </c>
      <c r="I171" s="375">
        <f>SUM(I172,I176)</f>
        <v>0</v>
      </c>
      <c r="J171" s="375">
        <f t="shared" ref="J171:L171" si="12">SUM(J172,J176)</f>
        <v>0</v>
      </c>
      <c r="K171" s="375">
        <f t="shared" si="12"/>
        <v>0</v>
      </c>
      <c r="L171" s="450">
        <f t="shared" si="12"/>
        <v>0</v>
      </c>
    </row>
    <row r="172" spans="1:12" ht="36" x14ac:dyDescent="0.25">
      <c r="A172" s="469">
        <v>3260</v>
      </c>
      <c r="B172" s="377" t="s">
        <v>174</v>
      </c>
      <c r="C172" s="378">
        <f t="shared" si="4"/>
        <v>0</v>
      </c>
      <c r="D172" s="470">
        <f>SUM(D173:D175)</f>
        <v>0</v>
      </c>
      <c r="E172" s="470">
        <f>SUM(E173:E175)</f>
        <v>0</v>
      </c>
      <c r="F172" s="470">
        <f>SUM(F173:F175)</f>
        <v>0</v>
      </c>
      <c r="G172" s="471">
        <f>SUM(G173:G175)</f>
        <v>0</v>
      </c>
      <c r="H172" s="378">
        <f t="shared" si="5"/>
        <v>0</v>
      </c>
      <c r="I172" s="470">
        <f>SUM(I173:I175)</f>
        <v>0</v>
      </c>
      <c r="J172" s="470">
        <f>SUM(J173:J175)</f>
        <v>0</v>
      </c>
      <c r="K172" s="470">
        <f>SUM(K173:K175)</f>
        <v>0</v>
      </c>
      <c r="L172" s="472">
        <f>SUM(L173:L175)</f>
        <v>0</v>
      </c>
    </row>
    <row r="173" spans="1:12" ht="24" x14ac:dyDescent="0.25">
      <c r="A173" s="357">
        <v>3261</v>
      </c>
      <c r="B173" s="383" t="s">
        <v>175</v>
      </c>
      <c r="C173" s="384">
        <f>SUM(D173:G173)</f>
        <v>0</v>
      </c>
      <c r="D173" s="386"/>
      <c r="E173" s="386"/>
      <c r="F173" s="386"/>
      <c r="G173" s="458"/>
      <c r="H173" s="384">
        <f>SUM(I173:L173)</f>
        <v>0</v>
      </c>
      <c r="I173" s="386"/>
      <c r="J173" s="386"/>
      <c r="K173" s="386"/>
      <c r="L173" s="459"/>
    </row>
    <row r="174" spans="1:12" ht="24" x14ac:dyDescent="0.25">
      <c r="A174" s="357">
        <v>3262</v>
      </c>
      <c r="B174" s="383" t="s">
        <v>176</v>
      </c>
      <c r="C174" s="384">
        <f>SUM(D174:G174)</f>
        <v>0</v>
      </c>
      <c r="D174" s="386"/>
      <c r="E174" s="386"/>
      <c r="F174" s="386"/>
      <c r="G174" s="458"/>
      <c r="H174" s="384">
        <f>SUM(I174:L174)</f>
        <v>0</v>
      </c>
      <c r="I174" s="386"/>
      <c r="J174" s="386"/>
      <c r="K174" s="386"/>
      <c r="L174" s="459"/>
    </row>
    <row r="175" spans="1:12" ht="24" x14ac:dyDescent="0.25">
      <c r="A175" s="357">
        <v>3263</v>
      </c>
      <c r="B175" s="383" t="s">
        <v>177</v>
      </c>
      <c r="C175" s="384">
        <f>SUM(D175:G175)</f>
        <v>0</v>
      </c>
      <c r="D175" s="386"/>
      <c r="E175" s="386"/>
      <c r="F175" s="386"/>
      <c r="G175" s="458"/>
      <c r="H175" s="384">
        <f>SUM(I175:L175)</f>
        <v>0</v>
      </c>
      <c r="I175" s="386"/>
      <c r="J175" s="386"/>
      <c r="K175" s="386"/>
      <c r="L175" s="459"/>
    </row>
    <row r="176" spans="1:12" ht="72" x14ac:dyDescent="0.25">
      <c r="A176" s="469">
        <v>3290</v>
      </c>
      <c r="B176" s="377" t="s">
        <v>178</v>
      </c>
      <c r="C176" s="483">
        <f t="shared" ref="C176:C180" si="13">SUM(D176:G176)</f>
        <v>0</v>
      </c>
      <c r="D176" s="380">
        <f>SUM(D177:D180)</f>
        <v>0</v>
      </c>
      <c r="E176" s="380">
        <f t="shared" ref="E176:G176" si="14">SUM(E177:E180)</f>
        <v>0</v>
      </c>
      <c r="F176" s="380">
        <f t="shared" si="14"/>
        <v>0</v>
      </c>
      <c r="G176" s="380">
        <f t="shared" si="14"/>
        <v>0</v>
      </c>
      <c r="H176" s="483">
        <f t="shared" ref="H176:H180" si="15">SUM(I176:L176)</f>
        <v>0</v>
      </c>
      <c r="I176" s="380">
        <f>SUM(I177:I180)</f>
        <v>0</v>
      </c>
      <c r="J176" s="380">
        <f t="shared" ref="J176:L176" si="16">SUM(J177:J180)</f>
        <v>0</v>
      </c>
      <c r="K176" s="380">
        <f t="shared" si="16"/>
        <v>0</v>
      </c>
      <c r="L176" s="484">
        <f t="shared" si="16"/>
        <v>0</v>
      </c>
    </row>
    <row r="177" spans="1:12" ht="72" x14ac:dyDescent="0.25">
      <c r="A177" s="357">
        <v>3291</v>
      </c>
      <c r="B177" s="383" t="s">
        <v>179</v>
      </c>
      <c r="C177" s="384">
        <f t="shared" si="13"/>
        <v>0</v>
      </c>
      <c r="D177" s="386"/>
      <c r="E177" s="386"/>
      <c r="F177" s="386"/>
      <c r="G177" s="485"/>
      <c r="H177" s="384">
        <f t="shared" si="15"/>
        <v>0</v>
      </c>
      <c r="I177" s="386"/>
      <c r="J177" s="386"/>
      <c r="K177" s="386"/>
      <c r="L177" s="459"/>
    </row>
    <row r="178" spans="1:12" ht="60" x14ac:dyDescent="0.25">
      <c r="A178" s="357">
        <v>3292</v>
      </c>
      <c r="B178" s="383" t="s">
        <v>180</v>
      </c>
      <c r="C178" s="384">
        <f t="shared" si="13"/>
        <v>0</v>
      </c>
      <c r="D178" s="386"/>
      <c r="E178" s="386"/>
      <c r="F178" s="386"/>
      <c r="G178" s="485"/>
      <c r="H178" s="384">
        <f t="shared" si="15"/>
        <v>0</v>
      </c>
      <c r="I178" s="386"/>
      <c r="J178" s="386"/>
      <c r="K178" s="386"/>
      <c r="L178" s="459"/>
    </row>
    <row r="179" spans="1:12" ht="48" x14ac:dyDescent="0.25">
      <c r="A179" s="357">
        <v>3293</v>
      </c>
      <c r="B179" s="383" t="s">
        <v>181</v>
      </c>
      <c r="C179" s="384">
        <f t="shared" si="13"/>
        <v>0</v>
      </c>
      <c r="D179" s="386"/>
      <c r="E179" s="386"/>
      <c r="F179" s="386"/>
      <c r="G179" s="485"/>
      <c r="H179" s="384">
        <f t="shared" si="15"/>
        <v>0</v>
      </c>
      <c r="I179" s="386"/>
      <c r="J179" s="386"/>
      <c r="K179" s="386"/>
      <c r="L179" s="459"/>
    </row>
    <row r="180" spans="1:12" ht="60" x14ac:dyDescent="0.25">
      <c r="A180" s="486">
        <v>3294</v>
      </c>
      <c r="B180" s="383" t="s">
        <v>182</v>
      </c>
      <c r="C180" s="483">
        <f t="shared" si="13"/>
        <v>0</v>
      </c>
      <c r="D180" s="487"/>
      <c r="E180" s="487"/>
      <c r="F180" s="487"/>
      <c r="G180" s="488"/>
      <c r="H180" s="483">
        <f t="shared" si="15"/>
        <v>0</v>
      </c>
      <c r="I180" s="487"/>
      <c r="J180" s="487"/>
      <c r="K180" s="487"/>
      <c r="L180" s="489"/>
    </row>
    <row r="181" spans="1:12" ht="48" x14ac:dyDescent="0.25">
      <c r="A181" s="490">
        <v>3300</v>
      </c>
      <c r="B181" s="481" t="s">
        <v>183</v>
      </c>
      <c r="C181" s="491">
        <f t="shared" si="4"/>
        <v>0</v>
      </c>
      <c r="D181" s="492">
        <f>SUM(D182:D183)</f>
        <v>0</v>
      </c>
      <c r="E181" s="492">
        <f t="shared" ref="E181:G181" si="17">SUM(E182:E183)</f>
        <v>0</v>
      </c>
      <c r="F181" s="492">
        <f t="shared" si="17"/>
        <v>0</v>
      </c>
      <c r="G181" s="492">
        <f t="shared" si="17"/>
        <v>0</v>
      </c>
      <c r="H181" s="491">
        <f t="shared" si="5"/>
        <v>0</v>
      </c>
      <c r="I181" s="492">
        <f>SUM(I182:I183)</f>
        <v>0</v>
      </c>
      <c r="J181" s="492">
        <f t="shared" ref="J181:L181" si="18">SUM(J182:J183)</f>
        <v>0</v>
      </c>
      <c r="K181" s="492">
        <f t="shared" si="18"/>
        <v>0</v>
      </c>
      <c r="L181" s="493">
        <f t="shared" si="18"/>
        <v>0</v>
      </c>
    </row>
    <row r="182" spans="1:12" ht="48" x14ac:dyDescent="0.25">
      <c r="A182" s="409">
        <v>3310</v>
      </c>
      <c r="B182" s="410" t="s">
        <v>184</v>
      </c>
      <c r="C182" s="494">
        <f t="shared" si="4"/>
        <v>0</v>
      </c>
      <c r="D182" s="464"/>
      <c r="E182" s="464"/>
      <c r="F182" s="464"/>
      <c r="G182" s="465"/>
      <c r="H182" s="494">
        <f t="shared" si="5"/>
        <v>0</v>
      </c>
      <c r="I182" s="464"/>
      <c r="J182" s="464"/>
      <c r="K182" s="464"/>
      <c r="L182" s="466"/>
    </row>
    <row r="183" spans="1:12" ht="53.25" customHeight="1" x14ac:dyDescent="0.25">
      <c r="A183" s="351">
        <v>3320</v>
      </c>
      <c r="B183" s="377" t="s">
        <v>185</v>
      </c>
      <c r="C183" s="378">
        <f t="shared" si="4"/>
        <v>0</v>
      </c>
      <c r="D183" s="380"/>
      <c r="E183" s="380"/>
      <c r="F183" s="380"/>
      <c r="G183" s="456"/>
      <c r="H183" s="378">
        <f t="shared" si="5"/>
        <v>0</v>
      </c>
      <c r="I183" s="380"/>
      <c r="J183" s="380"/>
      <c r="K183" s="380"/>
      <c r="L183" s="457"/>
    </row>
    <row r="184" spans="1:12" x14ac:dyDescent="0.25">
      <c r="A184" s="495">
        <v>4000</v>
      </c>
      <c r="B184" s="443" t="s">
        <v>186</v>
      </c>
      <c r="C184" s="444">
        <f t="shared" si="4"/>
        <v>0</v>
      </c>
      <c r="D184" s="445">
        <f>SUM(D185,D188)</f>
        <v>0</v>
      </c>
      <c r="E184" s="445">
        <f>SUM(E185,E188)</f>
        <v>0</v>
      </c>
      <c r="F184" s="445">
        <f>SUM(F185,F188)</f>
        <v>0</v>
      </c>
      <c r="G184" s="446">
        <f>SUM(G185,G188)</f>
        <v>0</v>
      </c>
      <c r="H184" s="444">
        <f t="shared" si="5"/>
        <v>0</v>
      </c>
      <c r="I184" s="445">
        <f>SUM(I185,I188)</f>
        <v>0</v>
      </c>
      <c r="J184" s="445">
        <f>SUM(J185,J188)</f>
        <v>0</v>
      </c>
      <c r="K184" s="445">
        <f>SUM(K185,K188)</f>
        <v>0</v>
      </c>
      <c r="L184" s="447">
        <f>SUM(L185,L188)</f>
        <v>0</v>
      </c>
    </row>
    <row r="185" spans="1:12" ht="24" x14ac:dyDescent="0.25">
      <c r="A185" s="496">
        <v>4200</v>
      </c>
      <c r="B185" s="448" t="s">
        <v>187</v>
      </c>
      <c r="C185" s="369">
        <f>SUM(D185:G185)</f>
        <v>0</v>
      </c>
      <c r="D185" s="375">
        <f>SUM(D186,D187)</f>
        <v>0</v>
      </c>
      <c r="E185" s="375">
        <f>SUM(E186,E187)</f>
        <v>0</v>
      </c>
      <c r="F185" s="375">
        <f>SUM(F186,F187)</f>
        <v>0</v>
      </c>
      <c r="G185" s="467">
        <f>SUM(G186,G187)</f>
        <v>0</v>
      </c>
      <c r="H185" s="369">
        <f t="shared" si="5"/>
        <v>0</v>
      </c>
      <c r="I185" s="375">
        <f>SUM(I186,I187)</f>
        <v>0</v>
      </c>
      <c r="J185" s="375">
        <f>SUM(J186,J187)</f>
        <v>0</v>
      </c>
      <c r="K185" s="375">
        <f>SUM(K186,K187)</f>
        <v>0</v>
      </c>
      <c r="L185" s="468">
        <f>SUM(L186,L187)</f>
        <v>0</v>
      </c>
    </row>
    <row r="186" spans="1:12" ht="24" x14ac:dyDescent="0.25">
      <c r="A186" s="469">
        <v>4240</v>
      </c>
      <c r="B186" s="377" t="s">
        <v>188</v>
      </c>
      <c r="C186" s="378">
        <f t="shared" ref="C186:C262" si="19">SUM(D186:G186)</f>
        <v>0</v>
      </c>
      <c r="D186" s="380"/>
      <c r="E186" s="380"/>
      <c r="F186" s="380"/>
      <c r="G186" s="456"/>
      <c r="H186" s="378">
        <f t="shared" ref="H186:H262" si="20">SUM(I186:L186)</f>
        <v>0</v>
      </c>
      <c r="I186" s="380"/>
      <c r="J186" s="380"/>
      <c r="K186" s="380"/>
      <c r="L186" s="457"/>
    </row>
    <row r="187" spans="1:12" ht="24" x14ac:dyDescent="0.25">
      <c r="A187" s="460">
        <v>4250</v>
      </c>
      <c r="B187" s="383" t="s">
        <v>189</v>
      </c>
      <c r="C187" s="384">
        <f t="shared" si="19"/>
        <v>0</v>
      </c>
      <c r="D187" s="386"/>
      <c r="E187" s="386"/>
      <c r="F187" s="386"/>
      <c r="G187" s="458"/>
      <c r="H187" s="384">
        <f t="shared" si="20"/>
        <v>0</v>
      </c>
      <c r="I187" s="386"/>
      <c r="J187" s="386"/>
      <c r="K187" s="386"/>
      <c r="L187" s="459"/>
    </row>
    <row r="188" spans="1:12" x14ac:dyDescent="0.25">
      <c r="A188" s="368">
        <v>4300</v>
      </c>
      <c r="B188" s="448" t="s">
        <v>190</v>
      </c>
      <c r="C188" s="369">
        <f t="shared" si="19"/>
        <v>0</v>
      </c>
      <c r="D188" s="375">
        <f>SUM(D189)</f>
        <v>0</v>
      </c>
      <c r="E188" s="375">
        <f>SUM(E189)</f>
        <v>0</v>
      </c>
      <c r="F188" s="375">
        <f>SUM(F189)</f>
        <v>0</v>
      </c>
      <c r="G188" s="467">
        <f>SUM(G189)</f>
        <v>0</v>
      </c>
      <c r="H188" s="369">
        <f t="shared" si="20"/>
        <v>0</v>
      </c>
      <c r="I188" s="375">
        <f>SUM(I189)</f>
        <v>0</v>
      </c>
      <c r="J188" s="375">
        <f>SUM(J189)</f>
        <v>0</v>
      </c>
      <c r="K188" s="375">
        <f>SUM(K189)</f>
        <v>0</v>
      </c>
      <c r="L188" s="468">
        <f>SUM(L189)</f>
        <v>0</v>
      </c>
    </row>
    <row r="189" spans="1:12" ht="24" x14ac:dyDescent="0.25">
      <c r="A189" s="469">
        <v>4310</v>
      </c>
      <c r="B189" s="377" t="s">
        <v>191</v>
      </c>
      <c r="C189" s="378">
        <f>SUM(D189:G189)</f>
        <v>0</v>
      </c>
      <c r="D189" s="470">
        <f>SUM(D190:D190)</f>
        <v>0</v>
      </c>
      <c r="E189" s="470">
        <f>SUM(E190:E190)</f>
        <v>0</v>
      </c>
      <c r="F189" s="470">
        <f>SUM(F190:F190)</f>
        <v>0</v>
      </c>
      <c r="G189" s="471">
        <f>SUM(G190:G190)</f>
        <v>0</v>
      </c>
      <c r="H189" s="378">
        <f t="shared" si="20"/>
        <v>0</v>
      </c>
      <c r="I189" s="470">
        <f>SUM(I190:I190)</f>
        <v>0</v>
      </c>
      <c r="J189" s="470">
        <f>SUM(J190:J190)</f>
        <v>0</v>
      </c>
      <c r="K189" s="470">
        <f>SUM(K190:K190)</f>
        <v>0</v>
      </c>
      <c r="L189" s="472">
        <f>SUM(L190:L190)</f>
        <v>0</v>
      </c>
    </row>
    <row r="190" spans="1:12" ht="48" x14ac:dyDescent="0.25">
      <c r="A190" s="357">
        <v>4311</v>
      </c>
      <c r="B190" s="383" t="s">
        <v>192</v>
      </c>
      <c r="C190" s="384">
        <f t="shared" si="19"/>
        <v>0</v>
      </c>
      <c r="D190" s="386"/>
      <c r="E190" s="386"/>
      <c r="F190" s="386"/>
      <c r="G190" s="458"/>
      <c r="H190" s="384">
        <f t="shared" si="20"/>
        <v>0</v>
      </c>
      <c r="I190" s="386"/>
      <c r="J190" s="386"/>
      <c r="K190" s="386"/>
      <c r="L190" s="459"/>
    </row>
    <row r="191" spans="1:12" s="337" customFormat="1" ht="24" x14ac:dyDescent="0.25">
      <c r="A191" s="497"/>
      <c r="B191" s="332" t="s">
        <v>193</v>
      </c>
      <c r="C191" s="439">
        <f t="shared" si="19"/>
        <v>15354</v>
      </c>
      <c r="D191" s="440">
        <f>SUM(D192,D231,D266,D279,D283)</f>
        <v>15354</v>
      </c>
      <c r="E191" s="440">
        <f t="shared" ref="E191:G191" si="21">SUM(E192,E231,E266,E279,E283)</f>
        <v>0</v>
      </c>
      <c r="F191" s="440">
        <f t="shared" si="21"/>
        <v>0</v>
      </c>
      <c r="G191" s="440">
        <f t="shared" si="21"/>
        <v>0</v>
      </c>
      <c r="H191" s="439">
        <f t="shared" si="20"/>
        <v>6310</v>
      </c>
      <c r="I191" s="440">
        <f>SUM(I192,I231,I266,I279,I283)</f>
        <v>6234</v>
      </c>
      <c r="J191" s="440">
        <f t="shared" ref="J191:L191" si="22">SUM(J192,J231,J266,J279,J283)</f>
        <v>0</v>
      </c>
      <c r="K191" s="440">
        <f t="shared" si="22"/>
        <v>76</v>
      </c>
      <c r="L191" s="498">
        <f t="shared" si="22"/>
        <v>0</v>
      </c>
    </row>
    <row r="192" spans="1:12" x14ac:dyDescent="0.25">
      <c r="A192" s="443">
        <v>5000</v>
      </c>
      <c r="B192" s="443" t="s">
        <v>194</v>
      </c>
      <c r="C192" s="444">
        <f t="shared" si="19"/>
        <v>15354</v>
      </c>
      <c r="D192" s="445">
        <f>D193+D201+D227</f>
        <v>15354</v>
      </c>
      <c r="E192" s="445">
        <f t="shared" ref="E192:G192" si="23">E193+E201+E227</f>
        <v>0</v>
      </c>
      <c r="F192" s="445">
        <f t="shared" si="23"/>
        <v>0</v>
      </c>
      <c r="G192" s="445">
        <f t="shared" si="23"/>
        <v>0</v>
      </c>
      <c r="H192" s="444">
        <f t="shared" si="20"/>
        <v>6310</v>
      </c>
      <c r="I192" s="445">
        <f>I193+I201+I227</f>
        <v>6234</v>
      </c>
      <c r="J192" s="445">
        <f t="shared" ref="J192:L192" si="24">J193+J201+J227</f>
        <v>0</v>
      </c>
      <c r="K192" s="445">
        <f t="shared" si="24"/>
        <v>76</v>
      </c>
      <c r="L192" s="499">
        <f t="shared" si="24"/>
        <v>0</v>
      </c>
    </row>
    <row r="193" spans="1:12" x14ac:dyDescent="0.25">
      <c r="A193" s="368">
        <v>5100</v>
      </c>
      <c r="B193" s="448" t="s">
        <v>195</v>
      </c>
      <c r="C193" s="369">
        <f t="shared" si="19"/>
        <v>0</v>
      </c>
      <c r="D193" s="375">
        <f>D194+D195+D198+D199+D200</f>
        <v>0</v>
      </c>
      <c r="E193" s="375">
        <f>E194+E195+E198+E199+E200</f>
        <v>0</v>
      </c>
      <c r="F193" s="375">
        <f>F194+F195+F198+F199+F200</f>
        <v>0</v>
      </c>
      <c r="G193" s="467">
        <f>G194+G195+G198+G199+G200</f>
        <v>0</v>
      </c>
      <c r="H193" s="369">
        <f t="shared" si="20"/>
        <v>741</v>
      </c>
      <c r="I193" s="375">
        <f>I194+I195+I198+I199+I200</f>
        <v>665</v>
      </c>
      <c r="J193" s="375">
        <f>J194+J195+J198+J199+J200</f>
        <v>0</v>
      </c>
      <c r="K193" s="375">
        <f>K194+K195+K198+K199+K200</f>
        <v>76</v>
      </c>
      <c r="L193" s="468">
        <f>L194+L195+L198+L199+L200</f>
        <v>0</v>
      </c>
    </row>
    <row r="194" spans="1:12" x14ac:dyDescent="0.25">
      <c r="A194" s="469">
        <v>5110</v>
      </c>
      <c r="B194" s="377" t="s">
        <v>196</v>
      </c>
      <c r="C194" s="378">
        <f t="shared" si="19"/>
        <v>0</v>
      </c>
      <c r="D194" s="380"/>
      <c r="E194" s="380"/>
      <c r="F194" s="380"/>
      <c r="G194" s="456"/>
      <c r="H194" s="378">
        <f t="shared" si="20"/>
        <v>0</v>
      </c>
      <c r="I194" s="380"/>
      <c r="J194" s="380"/>
      <c r="K194" s="380"/>
      <c r="L194" s="457"/>
    </row>
    <row r="195" spans="1:12" ht="24" x14ac:dyDescent="0.25">
      <c r="A195" s="460">
        <v>5120</v>
      </c>
      <c r="B195" s="383" t="s">
        <v>197</v>
      </c>
      <c r="C195" s="384">
        <f t="shared" si="19"/>
        <v>0</v>
      </c>
      <c r="D195" s="461">
        <f>D196+D197</f>
        <v>0</v>
      </c>
      <c r="E195" s="461">
        <f>E196+E197</f>
        <v>0</v>
      </c>
      <c r="F195" s="461">
        <f>F196+F197</f>
        <v>0</v>
      </c>
      <c r="G195" s="462">
        <f>G196+G197</f>
        <v>0</v>
      </c>
      <c r="H195" s="384">
        <f t="shared" si="20"/>
        <v>741</v>
      </c>
      <c r="I195" s="461">
        <f>I196+I197</f>
        <v>665</v>
      </c>
      <c r="J195" s="461">
        <f>J196+J197</f>
        <v>0</v>
      </c>
      <c r="K195" s="461">
        <f>K196+K197</f>
        <v>76</v>
      </c>
      <c r="L195" s="463">
        <f>L196+L197</f>
        <v>0</v>
      </c>
    </row>
    <row r="196" spans="1:12" x14ac:dyDescent="0.25">
      <c r="A196" s="357">
        <v>5121</v>
      </c>
      <c r="B196" s="383" t="s">
        <v>198</v>
      </c>
      <c r="C196" s="384">
        <f t="shared" si="19"/>
        <v>0</v>
      </c>
      <c r="D196" s="386"/>
      <c r="E196" s="386"/>
      <c r="F196" s="386"/>
      <c r="G196" s="458"/>
      <c r="H196" s="384">
        <f t="shared" si="20"/>
        <v>741</v>
      </c>
      <c r="I196" s="386">
        <v>665</v>
      </c>
      <c r="J196" s="386"/>
      <c r="K196" s="386">
        <v>76</v>
      </c>
      <c r="L196" s="459"/>
    </row>
    <row r="197" spans="1:12" ht="24" x14ac:dyDescent="0.25">
      <c r="A197" s="357">
        <v>5129</v>
      </c>
      <c r="B197" s="383" t="s">
        <v>199</v>
      </c>
      <c r="C197" s="384">
        <f t="shared" si="19"/>
        <v>0</v>
      </c>
      <c r="D197" s="386"/>
      <c r="E197" s="386"/>
      <c r="F197" s="386"/>
      <c r="G197" s="458"/>
      <c r="H197" s="384">
        <f t="shared" si="20"/>
        <v>0</v>
      </c>
      <c r="I197" s="386"/>
      <c r="J197" s="386"/>
      <c r="K197" s="386"/>
      <c r="L197" s="459"/>
    </row>
    <row r="198" spans="1:12" x14ac:dyDescent="0.25">
      <c r="A198" s="460">
        <v>5130</v>
      </c>
      <c r="B198" s="383" t="s">
        <v>200</v>
      </c>
      <c r="C198" s="384">
        <f t="shared" si="19"/>
        <v>0</v>
      </c>
      <c r="D198" s="386"/>
      <c r="E198" s="386"/>
      <c r="F198" s="386"/>
      <c r="G198" s="458"/>
      <c r="H198" s="384">
        <f t="shared" si="20"/>
        <v>0</v>
      </c>
      <c r="I198" s="386"/>
      <c r="J198" s="386"/>
      <c r="K198" s="386"/>
      <c r="L198" s="459"/>
    </row>
    <row r="199" spans="1:12" x14ac:dyDescent="0.25">
      <c r="A199" s="460">
        <v>5140</v>
      </c>
      <c r="B199" s="383" t="s">
        <v>201</v>
      </c>
      <c r="C199" s="384">
        <f t="shared" si="19"/>
        <v>0</v>
      </c>
      <c r="D199" s="386"/>
      <c r="E199" s="386"/>
      <c r="F199" s="386"/>
      <c r="G199" s="458"/>
      <c r="H199" s="384">
        <f t="shared" si="20"/>
        <v>0</v>
      </c>
      <c r="I199" s="386"/>
      <c r="J199" s="386"/>
      <c r="K199" s="386"/>
      <c r="L199" s="459"/>
    </row>
    <row r="200" spans="1:12" ht="24" x14ac:dyDescent="0.25">
      <c r="A200" s="460">
        <v>5170</v>
      </c>
      <c r="B200" s="383" t="s">
        <v>202</v>
      </c>
      <c r="C200" s="384">
        <f t="shared" si="19"/>
        <v>0</v>
      </c>
      <c r="D200" s="386"/>
      <c r="E200" s="386"/>
      <c r="F200" s="386"/>
      <c r="G200" s="458"/>
      <c r="H200" s="384">
        <f t="shared" si="20"/>
        <v>0</v>
      </c>
      <c r="I200" s="386"/>
      <c r="J200" s="386"/>
      <c r="K200" s="386"/>
      <c r="L200" s="459"/>
    </row>
    <row r="201" spans="1:12" x14ac:dyDescent="0.25">
      <c r="A201" s="368">
        <v>5200</v>
      </c>
      <c r="B201" s="448" t="s">
        <v>203</v>
      </c>
      <c r="C201" s="369">
        <f t="shared" si="19"/>
        <v>15354</v>
      </c>
      <c r="D201" s="375">
        <f>D202+D212+D213+D222+D223+D224+D226</f>
        <v>15354</v>
      </c>
      <c r="E201" s="375">
        <f>E202+E212+E213+E222+E223+E224+E226</f>
        <v>0</v>
      </c>
      <c r="F201" s="375">
        <f>F202+F212+F213+F222+F223+F224+F226</f>
        <v>0</v>
      </c>
      <c r="G201" s="467">
        <f>G202+G212+G213+G222+G223+G224+G226</f>
        <v>0</v>
      </c>
      <c r="H201" s="369">
        <f t="shared" si="20"/>
        <v>5569</v>
      </c>
      <c r="I201" s="375">
        <f>I202+I212+I213+I222+I223+I224+I226</f>
        <v>5569</v>
      </c>
      <c r="J201" s="375">
        <f>J202+J212+J213+J222+J223+J224+J226</f>
        <v>0</v>
      </c>
      <c r="K201" s="375">
        <f>K202+K212+K213+K222+K223+K224+K226</f>
        <v>0</v>
      </c>
      <c r="L201" s="468">
        <f>L202+L212+L213+L222+L223+L224+L226</f>
        <v>0</v>
      </c>
    </row>
    <row r="202" spans="1:12" x14ac:dyDescent="0.25">
      <c r="A202" s="451">
        <v>5210</v>
      </c>
      <c r="B202" s="410" t="s">
        <v>204</v>
      </c>
      <c r="C202" s="452">
        <f t="shared" si="19"/>
        <v>0</v>
      </c>
      <c r="D202" s="453">
        <f>SUM(D203:D211)</f>
        <v>0</v>
      </c>
      <c r="E202" s="453">
        <f>SUM(E203:E211)</f>
        <v>0</v>
      </c>
      <c r="F202" s="453">
        <f>SUM(F203:F211)</f>
        <v>0</v>
      </c>
      <c r="G202" s="454">
        <f>SUM(G203:G211)</f>
        <v>0</v>
      </c>
      <c r="H202" s="452">
        <f t="shared" si="20"/>
        <v>0</v>
      </c>
      <c r="I202" s="453">
        <f>SUM(I203:I211)</f>
        <v>0</v>
      </c>
      <c r="J202" s="453">
        <f>SUM(J203:J211)</f>
        <v>0</v>
      </c>
      <c r="K202" s="453">
        <f>SUM(K203:K211)</f>
        <v>0</v>
      </c>
      <c r="L202" s="455">
        <f>SUM(L203:L211)</f>
        <v>0</v>
      </c>
    </row>
    <row r="203" spans="1:12" x14ac:dyDescent="0.25">
      <c r="A203" s="351">
        <v>5211</v>
      </c>
      <c r="B203" s="377" t="s">
        <v>205</v>
      </c>
      <c r="C203" s="378">
        <f t="shared" si="19"/>
        <v>0</v>
      </c>
      <c r="D203" s="380"/>
      <c r="E203" s="380"/>
      <c r="F203" s="380"/>
      <c r="G203" s="456"/>
      <c r="H203" s="378">
        <f t="shared" si="20"/>
        <v>0</v>
      </c>
      <c r="I203" s="380"/>
      <c r="J203" s="380"/>
      <c r="K203" s="380"/>
      <c r="L203" s="457"/>
    </row>
    <row r="204" spans="1:12" x14ac:dyDescent="0.25">
      <c r="A204" s="357">
        <v>5212</v>
      </c>
      <c r="B204" s="383" t="s">
        <v>206</v>
      </c>
      <c r="C204" s="384">
        <f t="shared" si="19"/>
        <v>0</v>
      </c>
      <c r="D204" s="386"/>
      <c r="E204" s="386"/>
      <c r="F204" s="386"/>
      <c r="G204" s="458"/>
      <c r="H204" s="384">
        <f t="shared" si="20"/>
        <v>0</v>
      </c>
      <c r="I204" s="386"/>
      <c r="J204" s="386"/>
      <c r="K204" s="386"/>
      <c r="L204" s="459"/>
    </row>
    <row r="205" spans="1:12" x14ac:dyDescent="0.25">
      <c r="A205" s="357">
        <v>5213</v>
      </c>
      <c r="B205" s="383" t="s">
        <v>207</v>
      </c>
      <c r="C205" s="384">
        <f t="shared" si="19"/>
        <v>0</v>
      </c>
      <c r="D205" s="386"/>
      <c r="E205" s="386"/>
      <c r="F205" s="386"/>
      <c r="G205" s="458"/>
      <c r="H205" s="384">
        <f t="shared" si="20"/>
        <v>0</v>
      </c>
      <c r="I205" s="386"/>
      <c r="J205" s="386"/>
      <c r="K205" s="386"/>
      <c r="L205" s="459"/>
    </row>
    <row r="206" spans="1:12" x14ac:dyDescent="0.25">
      <c r="A206" s="357">
        <v>5214</v>
      </c>
      <c r="B206" s="383" t="s">
        <v>208</v>
      </c>
      <c r="C206" s="384">
        <f t="shared" si="19"/>
        <v>0</v>
      </c>
      <c r="D206" s="386"/>
      <c r="E206" s="386"/>
      <c r="F206" s="386"/>
      <c r="G206" s="458"/>
      <c r="H206" s="384">
        <f t="shared" si="20"/>
        <v>0</v>
      </c>
      <c r="I206" s="386"/>
      <c r="J206" s="386"/>
      <c r="K206" s="386"/>
      <c r="L206" s="459"/>
    </row>
    <row r="207" spans="1:12" x14ac:dyDescent="0.25">
      <c r="A207" s="357">
        <v>5215</v>
      </c>
      <c r="B207" s="383" t="s">
        <v>209</v>
      </c>
      <c r="C207" s="384">
        <f>SUM(D207:G207)</f>
        <v>0</v>
      </c>
      <c r="D207" s="386"/>
      <c r="E207" s="386"/>
      <c r="F207" s="386"/>
      <c r="G207" s="458"/>
      <c r="H207" s="384">
        <f>SUM(I207:L207)</f>
        <v>0</v>
      </c>
      <c r="I207" s="386"/>
      <c r="J207" s="386"/>
      <c r="K207" s="386"/>
      <c r="L207" s="459"/>
    </row>
    <row r="208" spans="1:12" ht="24" x14ac:dyDescent="0.25">
      <c r="A208" s="357">
        <v>5216</v>
      </c>
      <c r="B208" s="383" t="s">
        <v>210</v>
      </c>
      <c r="C208" s="384">
        <f t="shared" si="19"/>
        <v>0</v>
      </c>
      <c r="D208" s="386"/>
      <c r="E208" s="386"/>
      <c r="F208" s="386"/>
      <c r="G208" s="458"/>
      <c r="H208" s="384">
        <f t="shared" si="20"/>
        <v>0</v>
      </c>
      <c r="I208" s="386"/>
      <c r="J208" s="386"/>
      <c r="K208" s="386"/>
      <c r="L208" s="459"/>
    </row>
    <row r="209" spans="1:12" x14ac:dyDescent="0.25">
      <c r="A209" s="357">
        <v>5217</v>
      </c>
      <c r="B209" s="383" t="s">
        <v>211</v>
      </c>
      <c r="C209" s="384">
        <f t="shared" si="19"/>
        <v>0</v>
      </c>
      <c r="D209" s="386"/>
      <c r="E209" s="386"/>
      <c r="F209" s="386"/>
      <c r="G209" s="458"/>
      <c r="H209" s="384">
        <f t="shared" si="20"/>
        <v>0</v>
      </c>
      <c r="I209" s="386"/>
      <c r="J209" s="386"/>
      <c r="K209" s="386"/>
      <c r="L209" s="459"/>
    </row>
    <row r="210" spans="1:12" x14ac:dyDescent="0.25">
      <c r="A210" s="357">
        <v>5218</v>
      </c>
      <c r="B210" s="383" t="s">
        <v>212</v>
      </c>
      <c r="C210" s="384">
        <f t="shared" si="19"/>
        <v>0</v>
      </c>
      <c r="D210" s="386"/>
      <c r="E210" s="386"/>
      <c r="F210" s="386"/>
      <c r="G210" s="458"/>
      <c r="H210" s="384">
        <f t="shared" si="20"/>
        <v>0</v>
      </c>
      <c r="I210" s="386"/>
      <c r="J210" s="386"/>
      <c r="K210" s="386"/>
      <c r="L210" s="459"/>
    </row>
    <row r="211" spans="1:12" x14ac:dyDescent="0.25">
      <c r="A211" s="357">
        <v>5219</v>
      </c>
      <c r="B211" s="383" t="s">
        <v>213</v>
      </c>
      <c r="C211" s="384">
        <f t="shared" si="19"/>
        <v>0</v>
      </c>
      <c r="D211" s="386"/>
      <c r="E211" s="386"/>
      <c r="F211" s="386"/>
      <c r="G211" s="458"/>
      <c r="H211" s="384">
        <f t="shared" si="20"/>
        <v>0</v>
      </c>
      <c r="I211" s="386"/>
      <c r="J211" s="386"/>
      <c r="K211" s="386"/>
      <c r="L211" s="459"/>
    </row>
    <row r="212" spans="1:12" ht="13.5" customHeight="1" x14ac:dyDescent="0.25">
      <c r="A212" s="460">
        <v>5220</v>
      </c>
      <c r="B212" s="383" t="s">
        <v>214</v>
      </c>
      <c r="C212" s="384">
        <f t="shared" si="19"/>
        <v>0</v>
      </c>
      <c r="D212" s="386"/>
      <c r="E212" s="386"/>
      <c r="F212" s="386"/>
      <c r="G212" s="458"/>
      <c r="H212" s="384">
        <f t="shared" si="20"/>
        <v>0</v>
      </c>
      <c r="I212" s="386"/>
      <c r="J212" s="386"/>
      <c r="K212" s="386"/>
      <c r="L212" s="459"/>
    </row>
    <row r="213" spans="1:12" x14ac:dyDescent="0.25">
      <c r="A213" s="460">
        <v>5230</v>
      </c>
      <c r="B213" s="383" t="s">
        <v>215</v>
      </c>
      <c r="C213" s="384">
        <f t="shared" si="19"/>
        <v>15354</v>
      </c>
      <c r="D213" s="461">
        <f>SUM(D214:D221)</f>
        <v>15354</v>
      </c>
      <c r="E213" s="461">
        <f>SUM(E214:E221)</f>
        <v>0</v>
      </c>
      <c r="F213" s="461">
        <f>SUM(F214:F221)</f>
        <v>0</v>
      </c>
      <c r="G213" s="462">
        <f>SUM(G214:G221)</f>
        <v>0</v>
      </c>
      <c r="H213" s="384">
        <f t="shared" si="20"/>
        <v>5569</v>
      </c>
      <c r="I213" s="461">
        <f>SUM(I214:I221)</f>
        <v>5569</v>
      </c>
      <c r="J213" s="461">
        <f>SUM(J214:J221)</f>
        <v>0</v>
      </c>
      <c r="K213" s="461">
        <f>SUM(K214:K221)</f>
        <v>0</v>
      </c>
      <c r="L213" s="463">
        <f>SUM(L214:L221)</f>
        <v>0</v>
      </c>
    </row>
    <row r="214" spans="1:12" x14ac:dyDescent="0.25">
      <c r="A214" s="357">
        <v>5231</v>
      </c>
      <c r="B214" s="383" t="s">
        <v>216</v>
      </c>
      <c r="C214" s="384">
        <f t="shared" si="19"/>
        <v>0</v>
      </c>
      <c r="D214" s="386"/>
      <c r="E214" s="386"/>
      <c r="F214" s="386"/>
      <c r="G214" s="458"/>
      <c r="H214" s="384">
        <f t="shared" si="20"/>
        <v>0</v>
      </c>
      <c r="I214" s="386"/>
      <c r="J214" s="386"/>
      <c r="K214" s="386"/>
      <c r="L214" s="459"/>
    </row>
    <row r="215" spans="1:12" x14ac:dyDescent="0.25">
      <c r="A215" s="357">
        <v>5232</v>
      </c>
      <c r="B215" s="383" t="s">
        <v>217</v>
      </c>
      <c r="C215" s="384">
        <f t="shared" si="19"/>
        <v>3718</v>
      </c>
      <c r="D215" s="386">
        <v>3718</v>
      </c>
      <c r="E215" s="386"/>
      <c r="F215" s="386"/>
      <c r="G215" s="458"/>
      <c r="H215" s="384">
        <f t="shared" si="20"/>
        <v>0</v>
      </c>
      <c r="I215" s="386"/>
      <c r="J215" s="386"/>
      <c r="K215" s="386"/>
      <c r="L215" s="459"/>
    </row>
    <row r="216" spans="1:12" x14ac:dyDescent="0.25">
      <c r="A216" s="357">
        <v>5233</v>
      </c>
      <c r="B216" s="383" t="s">
        <v>218</v>
      </c>
      <c r="C216" s="500">
        <f t="shared" si="19"/>
        <v>3850</v>
      </c>
      <c r="D216" s="386">
        <v>3850</v>
      </c>
      <c r="E216" s="386"/>
      <c r="F216" s="386"/>
      <c r="G216" s="458"/>
      <c r="H216" s="384">
        <f t="shared" si="20"/>
        <v>3850</v>
      </c>
      <c r="I216" s="386">
        <v>3850</v>
      </c>
      <c r="J216" s="386"/>
      <c r="K216" s="386"/>
      <c r="L216" s="459"/>
    </row>
    <row r="217" spans="1:12" ht="24" x14ac:dyDescent="0.25">
      <c r="A217" s="357">
        <v>5234</v>
      </c>
      <c r="B217" s="383" t="s">
        <v>219</v>
      </c>
      <c r="C217" s="500">
        <f t="shared" si="19"/>
        <v>0</v>
      </c>
      <c r="D217" s="386"/>
      <c r="E217" s="386"/>
      <c r="F217" s="386"/>
      <c r="G217" s="458"/>
      <c r="H217" s="384">
        <f t="shared" si="20"/>
        <v>0</v>
      </c>
      <c r="I217" s="386"/>
      <c r="J217" s="386"/>
      <c r="K217" s="386"/>
      <c r="L217" s="459"/>
    </row>
    <row r="218" spans="1:12" ht="14.25" customHeight="1" x14ac:dyDescent="0.25">
      <c r="A218" s="357">
        <v>5236</v>
      </c>
      <c r="B218" s="383" t="s">
        <v>220</v>
      </c>
      <c r="C218" s="500">
        <f t="shared" si="19"/>
        <v>0</v>
      </c>
      <c r="D218" s="386"/>
      <c r="E218" s="386"/>
      <c r="F218" s="386"/>
      <c r="G218" s="458"/>
      <c r="H218" s="384">
        <f t="shared" si="20"/>
        <v>0</v>
      </c>
      <c r="I218" s="386"/>
      <c r="J218" s="386"/>
      <c r="K218" s="386"/>
      <c r="L218" s="459"/>
    </row>
    <row r="219" spans="1:12" ht="14.25" customHeight="1" x14ac:dyDescent="0.25">
      <c r="A219" s="357">
        <v>5237</v>
      </c>
      <c r="B219" s="383" t="s">
        <v>221</v>
      </c>
      <c r="C219" s="500">
        <f t="shared" si="19"/>
        <v>0</v>
      </c>
      <c r="D219" s="386"/>
      <c r="E219" s="386"/>
      <c r="F219" s="386"/>
      <c r="G219" s="458"/>
      <c r="H219" s="384">
        <f t="shared" si="20"/>
        <v>0</v>
      </c>
      <c r="I219" s="386"/>
      <c r="J219" s="386"/>
      <c r="K219" s="386"/>
      <c r="L219" s="459"/>
    </row>
    <row r="220" spans="1:12" ht="24" x14ac:dyDescent="0.25">
      <c r="A220" s="357">
        <v>5238</v>
      </c>
      <c r="B220" s="383" t="s">
        <v>222</v>
      </c>
      <c r="C220" s="500">
        <f t="shared" si="19"/>
        <v>5254</v>
      </c>
      <c r="D220" s="386">
        <v>5254</v>
      </c>
      <c r="E220" s="386"/>
      <c r="F220" s="386"/>
      <c r="G220" s="458"/>
      <c r="H220" s="384">
        <f t="shared" si="20"/>
        <v>0</v>
      </c>
      <c r="I220" s="386"/>
      <c r="J220" s="386"/>
      <c r="K220" s="386"/>
      <c r="L220" s="459"/>
    </row>
    <row r="221" spans="1:12" ht="24" x14ac:dyDescent="0.25">
      <c r="A221" s="357">
        <v>5239</v>
      </c>
      <c r="B221" s="383" t="s">
        <v>223</v>
      </c>
      <c r="C221" s="500">
        <f t="shared" si="19"/>
        <v>2532</v>
      </c>
      <c r="D221" s="386">
        <v>2532</v>
      </c>
      <c r="E221" s="386"/>
      <c r="F221" s="386"/>
      <c r="G221" s="458"/>
      <c r="H221" s="384">
        <f t="shared" si="20"/>
        <v>1719</v>
      </c>
      <c r="I221" s="386">
        <v>1719</v>
      </c>
      <c r="J221" s="386"/>
      <c r="K221" s="386"/>
      <c r="L221" s="459"/>
    </row>
    <row r="222" spans="1:12" ht="24" x14ac:dyDescent="0.25">
      <c r="A222" s="460">
        <v>5240</v>
      </c>
      <c r="B222" s="383" t="s">
        <v>224</v>
      </c>
      <c r="C222" s="500">
        <f t="shared" si="19"/>
        <v>0</v>
      </c>
      <c r="D222" s="386"/>
      <c r="E222" s="386"/>
      <c r="F222" s="386"/>
      <c r="G222" s="458"/>
      <c r="H222" s="384">
        <f t="shared" si="20"/>
        <v>0</v>
      </c>
      <c r="I222" s="386"/>
      <c r="J222" s="386"/>
      <c r="K222" s="386"/>
      <c r="L222" s="459"/>
    </row>
    <row r="223" spans="1:12" ht="22.5" customHeight="1" x14ac:dyDescent="0.25">
      <c r="A223" s="460">
        <v>5250</v>
      </c>
      <c r="B223" s="383" t="s">
        <v>225</v>
      </c>
      <c r="C223" s="500">
        <f t="shared" si="19"/>
        <v>0</v>
      </c>
      <c r="D223" s="386"/>
      <c r="E223" s="386"/>
      <c r="F223" s="386"/>
      <c r="G223" s="458"/>
      <c r="H223" s="384">
        <f t="shared" si="20"/>
        <v>0</v>
      </c>
      <c r="I223" s="386"/>
      <c r="J223" s="386"/>
      <c r="K223" s="386"/>
      <c r="L223" s="459"/>
    </row>
    <row r="224" spans="1:12" x14ac:dyDescent="0.25">
      <c r="A224" s="460">
        <v>5260</v>
      </c>
      <c r="B224" s="383" t="s">
        <v>226</v>
      </c>
      <c r="C224" s="500">
        <f t="shared" si="19"/>
        <v>0</v>
      </c>
      <c r="D224" s="461">
        <f>SUM(D225)</f>
        <v>0</v>
      </c>
      <c r="E224" s="461">
        <f>SUM(E225)</f>
        <v>0</v>
      </c>
      <c r="F224" s="461">
        <f>SUM(F225)</f>
        <v>0</v>
      </c>
      <c r="G224" s="462">
        <f>SUM(G225)</f>
        <v>0</v>
      </c>
      <c r="H224" s="384">
        <f t="shared" si="20"/>
        <v>0</v>
      </c>
      <c r="I224" s="461">
        <f>SUM(I225)</f>
        <v>0</v>
      </c>
      <c r="J224" s="461">
        <f>SUM(J225)</f>
        <v>0</v>
      </c>
      <c r="K224" s="461">
        <f>SUM(K225)</f>
        <v>0</v>
      </c>
      <c r="L224" s="463">
        <f>SUM(L225)</f>
        <v>0</v>
      </c>
    </row>
    <row r="225" spans="1:12" ht="24" x14ac:dyDescent="0.25">
      <c r="A225" s="357">
        <v>5269</v>
      </c>
      <c r="B225" s="383" t="s">
        <v>227</v>
      </c>
      <c r="C225" s="500">
        <f t="shared" si="19"/>
        <v>0</v>
      </c>
      <c r="D225" s="386"/>
      <c r="E225" s="386"/>
      <c r="F225" s="386"/>
      <c r="G225" s="458"/>
      <c r="H225" s="384">
        <f t="shared" si="20"/>
        <v>0</v>
      </c>
      <c r="I225" s="386"/>
      <c r="J225" s="386"/>
      <c r="K225" s="386"/>
      <c r="L225" s="459"/>
    </row>
    <row r="226" spans="1:12" ht="24" x14ac:dyDescent="0.25">
      <c r="A226" s="451">
        <v>5270</v>
      </c>
      <c r="B226" s="410" t="s">
        <v>228</v>
      </c>
      <c r="C226" s="501">
        <f t="shared" si="19"/>
        <v>0</v>
      </c>
      <c r="D226" s="464"/>
      <c r="E226" s="464"/>
      <c r="F226" s="464"/>
      <c r="G226" s="465"/>
      <c r="H226" s="452">
        <f t="shared" si="20"/>
        <v>0</v>
      </c>
      <c r="I226" s="464"/>
      <c r="J226" s="464"/>
      <c r="K226" s="464"/>
      <c r="L226" s="466"/>
    </row>
    <row r="227" spans="1:12" ht="48" x14ac:dyDescent="0.25">
      <c r="A227" s="404">
        <v>5300</v>
      </c>
      <c r="B227" s="502" t="s">
        <v>229</v>
      </c>
      <c r="C227" s="503">
        <f t="shared" si="19"/>
        <v>0</v>
      </c>
      <c r="D227" s="504">
        <f>SUM(D228,D229)</f>
        <v>0</v>
      </c>
      <c r="E227" s="504">
        <f t="shared" ref="E227:G227" si="25">SUM(E228,E229)</f>
        <v>0</v>
      </c>
      <c r="F227" s="504">
        <f t="shared" si="25"/>
        <v>0</v>
      </c>
      <c r="G227" s="504">
        <f t="shared" si="25"/>
        <v>0</v>
      </c>
      <c r="H227" s="505">
        <f t="shared" si="20"/>
        <v>0</v>
      </c>
      <c r="I227" s="504">
        <f>SUM(I228,I229)</f>
        <v>0</v>
      </c>
      <c r="J227" s="504">
        <f t="shared" ref="J227:L227" si="26">SUM(J228,J229)</f>
        <v>0</v>
      </c>
      <c r="K227" s="504">
        <f t="shared" si="26"/>
        <v>0</v>
      </c>
      <c r="L227" s="506">
        <f t="shared" si="26"/>
        <v>0</v>
      </c>
    </row>
    <row r="228" spans="1:12" ht="24" x14ac:dyDescent="0.25">
      <c r="A228" s="451">
        <v>5310</v>
      </c>
      <c r="B228" s="410" t="s">
        <v>230</v>
      </c>
      <c r="C228" s="501">
        <f t="shared" si="19"/>
        <v>0</v>
      </c>
      <c r="D228" s="464"/>
      <c r="E228" s="464"/>
      <c r="F228" s="464"/>
      <c r="G228" s="465"/>
      <c r="H228" s="452">
        <f t="shared" si="20"/>
        <v>0</v>
      </c>
      <c r="I228" s="464"/>
      <c r="J228" s="464"/>
      <c r="K228" s="464"/>
      <c r="L228" s="466"/>
    </row>
    <row r="229" spans="1:12" ht="60" x14ac:dyDescent="0.25">
      <c r="A229" s="460">
        <v>5320</v>
      </c>
      <c r="B229" s="383" t="s">
        <v>231</v>
      </c>
      <c r="C229" s="500">
        <f t="shared" si="19"/>
        <v>0</v>
      </c>
      <c r="D229" s="386">
        <f>SUM(D230)</f>
        <v>0</v>
      </c>
      <c r="E229" s="386">
        <f t="shared" ref="E229:G229" si="27">SUM(E230)</f>
        <v>0</v>
      </c>
      <c r="F229" s="386">
        <f t="shared" si="27"/>
        <v>0</v>
      </c>
      <c r="G229" s="386">
        <f t="shared" si="27"/>
        <v>0</v>
      </c>
      <c r="H229" s="384">
        <f t="shared" si="20"/>
        <v>0</v>
      </c>
      <c r="I229" s="386">
        <f>SUM(I230)</f>
        <v>0</v>
      </c>
      <c r="J229" s="386">
        <f t="shared" ref="J229:L229" si="28">SUM(J230)</f>
        <v>0</v>
      </c>
      <c r="K229" s="386">
        <f t="shared" si="28"/>
        <v>0</v>
      </c>
      <c r="L229" s="507">
        <f t="shared" si="28"/>
        <v>0</v>
      </c>
    </row>
    <row r="230" spans="1:12" ht="48" x14ac:dyDescent="0.25">
      <c r="A230" s="351">
        <v>5321</v>
      </c>
      <c r="B230" s="377" t="s">
        <v>232</v>
      </c>
      <c r="C230" s="501">
        <f t="shared" si="19"/>
        <v>0</v>
      </c>
      <c r="D230" s="380"/>
      <c r="E230" s="380"/>
      <c r="F230" s="380"/>
      <c r="G230" s="456"/>
      <c r="H230" s="452">
        <f t="shared" si="20"/>
        <v>0</v>
      </c>
      <c r="I230" s="380"/>
      <c r="J230" s="380"/>
      <c r="K230" s="380"/>
      <c r="L230" s="457"/>
    </row>
    <row r="231" spans="1:12" x14ac:dyDescent="0.25">
      <c r="A231" s="443">
        <v>6000</v>
      </c>
      <c r="B231" s="443" t="s">
        <v>233</v>
      </c>
      <c r="C231" s="508">
        <f t="shared" si="19"/>
        <v>0</v>
      </c>
      <c r="D231" s="445">
        <f>D232+D250+D257</f>
        <v>0</v>
      </c>
      <c r="E231" s="445">
        <f>E232+E250+E257</f>
        <v>0</v>
      </c>
      <c r="F231" s="445">
        <f>F232+F250+F257</f>
        <v>0</v>
      </c>
      <c r="G231" s="446">
        <f>G232+G250+G257</f>
        <v>0</v>
      </c>
      <c r="H231" s="444">
        <f t="shared" si="20"/>
        <v>0</v>
      </c>
      <c r="I231" s="445">
        <f>I232+I250+I257</f>
        <v>0</v>
      </c>
      <c r="J231" s="445">
        <f>J232+J250+J257</f>
        <v>0</v>
      </c>
      <c r="K231" s="445">
        <f>K232+K250+K257</f>
        <v>0</v>
      </c>
      <c r="L231" s="447">
        <f>L232+L250+L257</f>
        <v>0</v>
      </c>
    </row>
    <row r="232" spans="1:12" ht="14.25" customHeight="1" x14ac:dyDescent="0.25">
      <c r="A232" s="490">
        <v>6200</v>
      </c>
      <c r="B232" s="481" t="s">
        <v>234</v>
      </c>
      <c r="C232" s="509">
        <f>SUM(D232:G232)</f>
        <v>0</v>
      </c>
      <c r="D232" s="510">
        <f>SUM(D233,D234,D237,D243,D244,D245)</f>
        <v>0</v>
      </c>
      <c r="E232" s="510">
        <f t="shared" ref="E232:G232" si="29">SUM(E233,E234,E237,E243,E244,E245)</f>
        <v>0</v>
      </c>
      <c r="F232" s="510">
        <f t="shared" si="29"/>
        <v>0</v>
      </c>
      <c r="G232" s="510">
        <f t="shared" si="29"/>
        <v>0</v>
      </c>
      <c r="H232" s="491">
        <f t="shared" si="20"/>
        <v>0</v>
      </c>
      <c r="I232" s="510">
        <f>SUM(I233,I234,I237,I243,I244,I245)</f>
        <v>0</v>
      </c>
      <c r="J232" s="510">
        <f t="shared" ref="J232:L232" si="30">SUM(J233,J234,J237,J243,J244,J245)</f>
        <v>0</v>
      </c>
      <c r="K232" s="510">
        <f t="shared" si="30"/>
        <v>0</v>
      </c>
      <c r="L232" s="450">
        <f t="shared" si="30"/>
        <v>0</v>
      </c>
    </row>
    <row r="233" spans="1:12" ht="24" x14ac:dyDescent="0.25">
      <c r="A233" s="469">
        <v>6220</v>
      </c>
      <c r="B233" s="377" t="s">
        <v>235</v>
      </c>
      <c r="C233" s="511">
        <f t="shared" si="19"/>
        <v>0</v>
      </c>
      <c r="D233" s="380"/>
      <c r="E233" s="380"/>
      <c r="F233" s="380"/>
      <c r="G233" s="512"/>
      <c r="H233" s="513">
        <f t="shared" si="20"/>
        <v>0</v>
      </c>
      <c r="I233" s="380"/>
      <c r="J233" s="380"/>
      <c r="K233" s="380"/>
      <c r="L233" s="457"/>
    </row>
    <row r="234" spans="1:12" ht="24" x14ac:dyDescent="0.25">
      <c r="A234" s="460">
        <v>6240</v>
      </c>
      <c r="B234" s="383" t="s">
        <v>236</v>
      </c>
      <c r="C234" s="500">
        <f>SUM(D234:G234)</f>
        <v>0</v>
      </c>
      <c r="D234" s="461">
        <f>SUM(D235:D236)</f>
        <v>0</v>
      </c>
      <c r="E234" s="461">
        <f>SUM(E235:E236)</f>
        <v>0</v>
      </c>
      <c r="F234" s="461">
        <f>SUM(F235:F236)</f>
        <v>0</v>
      </c>
      <c r="G234" s="462">
        <f>SUM(G235:G236)</f>
        <v>0</v>
      </c>
      <c r="H234" s="514">
        <f t="shared" si="20"/>
        <v>0</v>
      </c>
      <c r="I234" s="461">
        <f>SUM(I235:I236)</f>
        <v>0</v>
      </c>
      <c r="J234" s="461">
        <f>SUM(J235:J236)</f>
        <v>0</v>
      </c>
      <c r="K234" s="461">
        <f>SUM(K235:K236)</f>
        <v>0</v>
      </c>
      <c r="L234" s="463">
        <f>SUM(L235:L236)</f>
        <v>0</v>
      </c>
    </row>
    <row r="235" spans="1:12" x14ac:dyDescent="0.25">
      <c r="A235" s="357">
        <v>6241</v>
      </c>
      <c r="B235" s="383" t="s">
        <v>237</v>
      </c>
      <c r="C235" s="500">
        <f>SUM(D235:G235)</f>
        <v>0</v>
      </c>
      <c r="D235" s="386"/>
      <c r="E235" s="386"/>
      <c r="F235" s="386"/>
      <c r="G235" s="458"/>
      <c r="H235" s="514">
        <f>SUM(I235:L235)</f>
        <v>0</v>
      </c>
      <c r="I235" s="386"/>
      <c r="J235" s="386"/>
      <c r="K235" s="386"/>
      <c r="L235" s="459"/>
    </row>
    <row r="236" spans="1:12" x14ac:dyDescent="0.25">
      <c r="A236" s="357">
        <v>6242</v>
      </c>
      <c r="B236" s="383" t="s">
        <v>238</v>
      </c>
      <c r="C236" s="500">
        <f>SUM(D236:G236)</f>
        <v>0</v>
      </c>
      <c r="D236" s="386"/>
      <c r="E236" s="386"/>
      <c r="F236" s="386"/>
      <c r="G236" s="458"/>
      <c r="H236" s="514">
        <f t="shared" si="20"/>
        <v>0</v>
      </c>
      <c r="I236" s="386"/>
      <c r="J236" s="386"/>
      <c r="K236" s="386"/>
      <c r="L236" s="459"/>
    </row>
    <row r="237" spans="1:12" ht="25.5" customHeight="1" x14ac:dyDescent="0.25">
      <c r="A237" s="460">
        <v>6250</v>
      </c>
      <c r="B237" s="383" t="s">
        <v>239</v>
      </c>
      <c r="C237" s="500">
        <f>SUM(D237:G237)</f>
        <v>0</v>
      </c>
      <c r="D237" s="461">
        <f>SUM(D238:D242)</f>
        <v>0</v>
      </c>
      <c r="E237" s="461">
        <f>SUM(E238:E242)</f>
        <v>0</v>
      </c>
      <c r="F237" s="461">
        <f>SUM(F238:F242)</f>
        <v>0</v>
      </c>
      <c r="G237" s="462">
        <f>SUM(G238:G242)</f>
        <v>0</v>
      </c>
      <c r="H237" s="514">
        <f t="shared" si="20"/>
        <v>0</v>
      </c>
      <c r="I237" s="461">
        <f>SUM(I238:I242)</f>
        <v>0</v>
      </c>
      <c r="J237" s="461">
        <f>SUM(J238:J242)</f>
        <v>0</v>
      </c>
      <c r="K237" s="461">
        <f>SUM(K238:K242)</f>
        <v>0</v>
      </c>
      <c r="L237" s="463">
        <f>SUM(L238:L242)</f>
        <v>0</v>
      </c>
    </row>
    <row r="238" spans="1:12" ht="14.25" customHeight="1" x14ac:dyDescent="0.25">
      <c r="A238" s="357">
        <v>6252</v>
      </c>
      <c r="B238" s="383" t="s">
        <v>240</v>
      </c>
      <c r="C238" s="500">
        <f>SUM(D238:G238)</f>
        <v>0</v>
      </c>
      <c r="D238" s="386"/>
      <c r="E238" s="386"/>
      <c r="F238" s="386"/>
      <c r="G238" s="458"/>
      <c r="H238" s="514">
        <f t="shared" si="20"/>
        <v>0</v>
      </c>
      <c r="I238" s="386"/>
      <c r="J238" s="386"/>
      <c r="K238" s="386"/>
      <c r="L238" s="459"/>
    </row>
    <row r="239" spans="1:12" ht="14.25" customHeight="1" x14ac:dyDescent="0.25">
      <c r="A239" s="357">
        <v>6253</v>
      </c>
      <c r="B239" s="383" t="s">
        <v>241</v>
      </c>
      <c r="C239" s="500">
        <f t="shared" si="19"/>
        <v>0</v>
      </c>
      <c r="D239" s="386"/>
      <c r="E239" s="386"/>
      <c r="F239" s="386"/>
      <c r="G239" s="458"/>
      <c r="H239" s="514">
        <f t="shared" si="20"/>
        <v>0</v>
      </c>
      <c r="I239" s="386"/>
      <c r="J239" s="386"/>
      <c r="K239" s="386"/>
      <c r="L239" s="459"/>
    </row>
    <row r="240" spans="1:12" ht="24" x14ac:dyDescent="0.25">
      <c r="A240" s="357">
        <v>6254</v>
      </c>
      <c r="B240" s="383" t="s">
        <v>242</v>
      </c>
      <c r="C240" s="500">
        <f t="shared" si="19"/>
        <v>0</v>
      </c>
      <c r="D240" s="386"/>
      <c r="E240" s="386"/>
      <c r="F240" s="386"/>
      <c r="G240" s="458"/>
      <c r="H240" s="514">
        <f t="shared" si="20"/>
        <v>0</v>
      </c>
      <c r="I240" s="386"/>
      <c r="J240" s="386"/>
      <c r="K240" s="386"/>
      <c r="L240" s="459"/>
    </row>
    <row r="241" spans="1:12" ht="24" x14ac:dyDescent="0.25">
      <c r="A241" s="357">
        <v>6255</v>
      </c>
      <c r="B241" s="383" t="s">
        <v>243</v>
      </c>
      <c r="C241" s="500">
        <f t="shared" si="19"/>
        <v>0</v>
      </c>
      <c r="D241" s="386"/>
      <c r="E241" s="386"/>
      <c r="F241" s="386"/>
      <c r="G241" s="458"/>
      <c r="H241" s="514">
        <f t="shared" si="20"/>
        <v>0</v>
      </c>
      <c r="I241" s="386"/>
      <c r="J241" s="386"/>
      <c r="K241" s="386"/>
      <c r="L241" s="459"/>
    </row>
    <row r="242" spans="1:12" x14ac:dyDescent="0.25">
      <c r="A242" s="357">
        <v>6259</v>
      </c>
      <c r="B242" s="383" t="s">
        <v>244</v>
      </c>
      <c r="C242" s="500">
        <f t="shared" si="19"/>
        <v>0</v>
      </c>
      <c r="D242" s="386"/>
      <c r="E242" s="386"/>
      <c r="F242" s="386"/>
      <c r="G242" s="458"/>
      <c r="H242" s="514">
        <f t="shared" si="20"/>
        <v>0</v>
      </c>
      <c r="I242" s="386"/>
      <c r="J242" s="386"/>
      <c r="K242" s="386"/>
      <c r="L242" s="459"/>
    </row>
    <row r="243" spans="1:12" ht="24" x14ac:dyDescent="0.25">
      <c r="A243" s="460">
        <v>6260</v>
      </c>
      <c r="B243" s="383" t="s">
        <v>245</v>
      </c>
      <c r="C243" s="500">
        <f t="shared" si="19"/>
        <v>0</v>
      </c>
      <c r="D243" s="386"/>
      <c r="E243" s="386"/>
      <c r="F243" s="386"/>
      <c r="G243" s="458"/>
      <c r="H243" s="514">
        <f t="shared" si="20"/>
        <v>0</v>
      </c>
      <c r="I243" s="386"/>
      <c r="J243" s="386"/>
      <c r="K243" s="386"/>
      <c r="L243" s="459"/>
    </row>
    <row r="244" spans="1:12" ht="17.25" customHeight="1" x14ac:dyDescent="0.25">
      <c r="A244" s="460">
        <v>6270</v>
      </c>
      <c r="B244" s="383" t="s">
        <v>246</v>
      </c>
      <c r="C244" s="500">
        <f t="shared" si="19"/>
        <v>0</v>
      </c>
      <c r="D244" s="386"/>
      <c r="E244" s="386"/>
      <c r="F244" s="386"/>
      <c r="G244" s="458"/>
      <c r="H244" s="514">
        <f t="shared" si="20"/>
        <v>0</v>
      </c>
      <c r="I244" s="386"/>
      <c r="J244" s="386"/>
      <c r="K244" s="386"/>
      <c r="L244" s="459"/>
    </row>
    <row r="245" spans="1:12" ht="24.75" customHeight="1" x14ac:dyDescent="0.25">
      <c r="A245" s="469">
        <v>6290</v>
      </c>
      <c r="B245" s="377" t="s">
        <v>247</v>
      </c>
      <c r="C245" s="515">
        <f t="shared" si="19"/>
        <v>0</v>
      </c>
      <c r="D245" s="380">
        <f>SUM(D246:D249)</f>
        <v>0</v>
      </c>
      <c r="E245" s="380">
        <f t="shared" ref="E245:G245" si="31">SUM(E246:E249)</f>
        <v>0</v>
      </c>
      <c r="F245" s="380">
        <f t="shared" si="31"/>
        <v>0</v>
      </c>
      <c r="G245" s="516">
        <f t="shared" si="31"/>
        <v>0</v>
      </c>
      <c r="H245" s="515">
        <f t="shared" si="20"/>
        <v>0</v>
      </c>
      <c r="I245" s="380">
        <f>SUM(I246:I249)</f>
        <v>0</v>
      </c>
      <c r="J245" s="380">
        <f t="shared" ref="J245:L245" si="32">SUM(J246:J249)</f>
        <v>0</v>
      </c>
      <c r="K245" s="380">
        <f t="shared" si="32"/>
        <v>0</v>
      </c>
      <c r="L245" s="484">
        <f t="shared" si="32"/>
        <v>0</v>
      </c>
    </row>
    <row r="246" spans="1:12" ht="17.25" customHeight="1" x14ac:dyDescent="0.25">
      <c r="A246" s="357">
        <v>6291</v>
      </c>
      <c r="B246" s="383" t="s">
        <v>248</v>
      </c>
      <c r="C246" s="500">
        <f t="shared" si="19"/>
        <v>0</v>
      </c>
      <c r="D246" s="386"/>
      <c r="E246" s="386"/>
      <c r="F246" s="386"/>
      <c r="G246" s="517"/>
      <c r="H246" s="500">
        <f t="shared" si="20"/>
        <v>0</v>
      </c>
      <c r="I246" s="386"/>
      <c r="J246" s="386"/>
      <c r="K246" s="386"/>
      <c r="L246" s="459"/>
    </row>
    <row r="247" spans="1:12" ht="17.25" customHeight="1" x14ac:dyDescent="0.25">
      <c r="A247" s="357">
        <v>6292</v>
      </c>
      <c r="B247" s="383" t="s">
        <v>249</v>
      </c>
      <c r="C247" s="500">
        <f t="shared" si="19"/>
        <v>0</v>
      </c>
      <c r="D247" s="386"/>
      <c r="E247" s="386"/>
      <c r="F247" s="386"/>
      <c r="G247" s="517"/>
      <c r="H247" s="500">
        <f t="shared" si="20"/>
        <v>0</v>
      </c>
      <c r="I247" s="386"/>
      <c r="J247" s="386"/>
      <c r="K247" s="386"/>
      <c r="L247" s="459"/>
    </row>
    <row r="248" spans="1:12" ht="78.75" customHeight="1" x14ac:dyDescent="0.25">
      <c r="A248" s="357">
        <v>6296</v>
      </c>
      <c r="B248" s="383" t="s">
        <v>250</v>
      </c>
      <c r="C248" s="500">
        <f t="shared" si="19"/>
        <v>0</v>
      </c>
      <c r="D248" s="386"/>
      <c r="E248" s="386"/>
      <c r="F248" s="386"/>
      <c r="G248" s="517"/>
      <c r="H248" s="500">
        <f t="shared" si="20"/>
        <v>0</v>
      </c>
      <c r="I248" s="386"/>
      <c r="J248" s="386"/>
      <c r="K248" s="386"/>
      <c r="L248" s="459"/>
    </row>
    <row r="249" spans="1:12" ht="39.75" customHeight="1" x14ac:dyDescent="0.25">
      <c r="A249" s="357">
        <v>6299</v>
      </c>
      <c r="B249" s="383" t="s">
        <v>251</v>
      </c>
      <c r="C249" s="500">
        <f t="shared" si="19"/>
        <v>0</v>
      </c>
      <c r="D249" s="386"/>
      <c r="E249" s="386"/>
      <c r="F249" s="386"/>
      <c r="G249" s="517"/>
      <c r="H249" s="500">
        <f t="shared" si="20"/>
        <v>0</v>
      </c>
      <c r="I249" s="386"/>
      <c r="J249" s="386"/>
      <c r="K249" s="386"/>
      <c r="L249" s="459"/>
    </row>
    <row r="250" spans="1:12" x14ac:dyDescent="0.25">
      <c r="A250" s="368">
        <v>6300</v>
      </c>
      <c r="B250" s="448" t="s">
        <v>252</v>
      </c>
      <c r="C250" s="482">
        <f t="shared" si="19"/>
        <v>0</v>
      </c>
      <c r="D250" s="375">
        <f>SUM(D251,D255,D256)</f>
        <v>0</v>
      </c>
      <c r="E250" s="375">
        <f t="shared" ref="E250:G250" si="33">SUM(E251,E255,E256)</f>
        <v>0</v>
      </c>
      <c r="F250" s="375">
        <f t="shared" si="33"/>
        <v>0</v>
      </c>
      <c r="G250" s="375">
        <f t="shared" si="33"/>
        <v>0</v>
      </c>
      <c r="H250" s="369">
        <f t="shared" si="20"/>
        <v>0</v>
      </c>
      <c r="I250" s="375">
        <f>SUM(I251,I255,I256)</f>
        <v>0</v>
      </c>
      <c r="J250" s="375">
        <f t="shared" ref="J250:L250" si="34">SUM(J251,J255,J256)</f>
        <v>0</v>
      </c>
      <c r="K250" s="375">
        <f t="shared" si="34"/>
        <v>0</v>
      </c>
      <c r="L250" s="473">
        <f t="shared" si="34"/>
        <v>0</v>
      </c>
    </row>
    <row r="251" spans="1:12" ht="24" x14ac:dyDescent="0.25">
      <c r="A251" s="469">
        <v>6320</v>
      </c>
      <c r="B251" s="377" t="s">
        <v>253</v>
      </c>
      <c r="C251" s="515">
        <f t="shared" si="19"/>
        <v>0</v>
      </c>
      <c r="D251" s="470">
        <f>SUM(D252:D254)</f>
        <v>0</v>
      </c>
      <c r="E251" s="470">
        <f t="shared" ref="E251:G251" si="35">SUM(E252:E254)</f>
        <v>0</v>
      </c>
      <c r="F251" s="470">
        <f t="shared" si="35"/>
        <v>0</v>
      </c>
      <c r="G251" s="518">
        <f t="shared" si="35"/>
        <v>0</v>
      </c>
      <c r="H251" s="515">
        <f t="shared" si="20"/>
        <v>0</v>
      </c>
      <c r="I251" s="470">
        <f>SUM(I252:I254)</f>
        <v>0</v>
      </c>
      <c r="J251" s="470">
        <f t="shared" ref="J251:L251" si="36">SUM(J252:J254)</f>
        <v>0</v>
      </c>
      <c r="K251" s="470">
        <f t="shared" si="36"/>
        <v>0</v>
      </c>
      <c r="L251" s="519">
        <f t="shared" si="36"/>
        <v>0</v>
      </c>
    </row>
    <row r="252" spans="1:12" x14ac:dyDescent="0.25">
      <c r="A252" s="357">
        <v>6322</v>
      </c>
      <c r="B252" s="383" t="s">
        <v>254</v>
      </c>
      <c r="C252" s="500">
        <f t="shared" si="19"/>
        <v>0</v>
      </c>
      <c r="D252" s="461"/>
      <c r="E252" s="461"/>
      <c r="F252" s="461"/>
      <c r="G252" s="520"/>
      <c r="H252" s="500">
        <f t="shared" si="20"/>
        <v>0</v>
      </c>
      <c r="I252" s="461"/>
      <c r="J252" s="461"/>
      <c r="K252" s="461"/>
      <c r="L252" s="463"/>
    </row>
    <row r="253" spans="1:12" ht="24" x14ac:dyDescent="0.25">
      <c r="A253" s="357">
        <v>6323</v>
      </c>
      <c r="B253" s="383" t="s">
        <v>255</v>
      </c>
      <c r="C253" s="500">
        <f t="shared" si="19"/>
        <v>0</v>
      </c>
      <c r="D253" s="461"/>
      <c r="E253" s="461"/>
      <c r="F253" s="461"/>
      <c r="G253" s="520"/>
      <c r="H253" s="500">
        <f t="shared" si="20"/>
        <v>0</v>
      </c>
      <c r="I253" s="461"/>
      <c r="J253" s="461"/>
      <c r="K253" s="461"/>
      <c r="L253" s="463"/>
    </row>
    <row r="254" spans="1:12" x14ac:dyDescent="0.25">
      <c r="A254" s="351">
        <v>6329</v>
      </c>
      <c r="B254" s="377" t="s">
        <v>256</v>
      </c>
      <c r="C254" s="511">
        <f t="shared" si="19"/>
        <v>0</v>
      </c>
      <c r="D254" s="470"/>
      <c r="E254" s="470"/>
      <c r="F254" s="470"/>
      <c r="G254" s="521"/>
      <c r="H254" s="511">
        <f t="shared" si="20"/>
        <v>0</v>
      </c>
      <c r="I254" s="470"/>
      <c r="J254" s="470"/>
      <c r="K254" s="470"/>
      <c r="L254" s="472"/>
    </row>
    <row r="255" spans="1:12" ht="24" x14ac:dyDescent="0.25">
      <c r="A255" s="522">
        <v>6330</v>
      </c>
      <c r="B255" s="523" t="s">
        <v>257</v>
      </c>
      <c r="C255" s="515">
        <f>SUM(D255:G255)</f>
        <v>0</v>
      </c>
      <c r="D255" s="487"/>
      <c r="E255" s="487"/>
      <c r="F255" s="487"/>
      <c r="G255" s="517"/>
      <c r="H255" s="515">
        <f>SUM(I255:L255)</f>
        <v>0</v>
      </c>
      <c r="I255" s="487"/>
      <c r="J255" s="487"/>
      <c r="K255" s="487"/>
      <c r="L255" s="489"/>
    </row>
    <row r="256" spans="1:12" x14ac:dyDescent="0.25">
      <c r="A256" s="460">
        <v>6360</v>
      </c>
      <c r="B256" s="383" t="s">
        <v>258</v>
      </c>
      <c r="C256" s="500">
        <f t="shared" si="19"/>
        <v>0</v>
      </c>
      <c r="D256" s="386"/>
      <c r="E256" s="386"/>
      <c r="F256" s="386"/>
      <c r="G256" s="458"/>
      <c r="H256" s="514">
        <f t="shared" si="20"/>
        <v>0</v>
      </c>
      <c r="I256" s="386"/>
      <c r="J256" s="386"/>
      <c r="K256" s="386"/>
      <c r="L256" s="459"/>
    </row>
    <row r="257" spans="1:12" ht="36" x14ac:dyDescent="0.25">
      <c r="A257" s="368">
        <v>6400</v>
      </c>
      <c r="B257" s="448" t="s">
        <v>259</v>
      </c>
      <c r="C257" s="482">
        <f>SUM(D257:G257)</f>
        <v>0</v>
      </c>
      <c r="D257" s="375">
        <f>SUM(D258,D262)</f>
        <v>0</v>
      </c>
      <c r="E257" s="375">
        <f t="shared" ref="E257:G257" si="37">SUM(E258,E262)</f>
        <v>0</v>
      </c>
      <c r="F257" s="375">
        <f t="shared" si="37"/>
        <v>0</v>
      </c>
      <c r="G257" s="375">
        <f t="shared" si="37"/>
        <v>0</v>
      </c>
      <c r="H257" s="369">
        <f>SUM(I257:L257)</f>
        <v>0</v>
      </c>
      <c r="I257" s="375">
        <f>SUM(I258,I262)</f>
        <v>0</v>
      </c>
      <c r="J257" s="375">
        <f t="shared" ref="J257:L257" si="38">SUM(J258,J262)</f>
        <v>0</v>
      </c>
      <c r="K257" s="375">
        <f t="shared" si="38"/>
        <v>0</v>
      </c>
      <c r="L257" s="473">
        <f t="shared" si="38"/>
        <v>0</v>
      </c>
    </row>
    <row r="258" spans="1:12" ht="24" x14ac:dyDescent="0.25">
      <c r="A258" s="469">
        <v>6410</v>
      </c>
      <c r="B258" s="377" t="s">
        <v>260</v>
      </c>
      <c r="C258" s="511">
        <f t="shared" si="19"/>
        <v>0</v>
      </c>
      <c r="D258" s="380">
        <f>SUM(D259:D261)</f>
        <v>0</v>
      </c>
      <c r="E258" s="380">
        <f t="shared" ref="E258:G258" si="39">SUM(E259:E261)</f>
        <v>0</v>
      </c>
      <c r="F258" s="380">
        <f t="shared" si="39"/>
        <v>0</v>
      </c>
      <c r="G258" s="524">
        <f t="shared" si="39"/>
        <v>0</v>
      </c>
      <c r="H258" s="511">
        <f t="shared" si="20"/>
        <v>0</v>
      </c>
      <c r="I258" s="380">
        <f>SUM(I259:I261)</f>
        <v>0</v>
      </c>
      <c r="J258" s="380">
        <f t="shared" ref="J258:L258" si="40">SUM(J259:J261)</f>
        <v>0</v>
      </c>
      <c r="K258" s="380">
        <f t="shared" si="40"/>
        <v>0</v>
      </c>
      <c r="L258" s="525">
        <f t="shared" si="40"/>
        <v>0</v>
      </c>
    </row>
    <row r="259" spans="1:12" x14ac:dyDescent="0.25">
      <c r="A259" s="357">
        <v>6411</v>
      </c>
      <c r="B259" s="526" t="s">
        <v>261</v>
      </c>
      <c r="C259" s="500">
        <f t="shared" si="19"/>
        <v>0</v>
      </c>
      <c r="D259" s="386"/>
      <c r="E259" s="386"/>
      <c r="F259" s="386"/>
      <c r="G259" s="458"/>
      <c r="H259" s="514">
        <f t="shared" si="20"/>
        <v>0</v>
      </c>
      <c r="I259" s="386"/>
      <c r="J259" s="386"/>
      <c r="K259" s="386"/>
      <c r="L259" s="459"/>
    </row>
    <row r="260" spans="1:12" ht="36" x14ac:dyDescent="0.25">
      <c r="A260" s="357">
        <v>6412</v>
      </c>
      <c r="B260" s="383" t="s">
        <v>262</v>
      </c>
      <c r="C260" s="500">
        <f t="shared" si="19"/>
        <v>0</v>
      </c>
      <c r="D260" s="386"/>
      <c r="E260" s="386"/>
      <c r="F260" s="386"/>
      <c r="G260" s="458"/>
      <c r="H260" s="514">
        <f t="shared" si="20"/>
        <v>0</v>
      </c>
      <c r="I260" s="386"/>
      <c r="J260" s="386"/>
      <c r="K260" s="386"/>
      <c r="L260" s="459"/>
    </row>
    <row r="261" spans="1:12" ht="36" x14ac:dyDescent="0.25">
      <c r="A261" s="357">
        <v>6419</v>
      </c>
      <c r="B261" s="383" t="s">
        <v>263</v>
      </c>
      <c r="C261" s="500">
        <f t="shared" si="19"/>
        <v>0</v>
      </c>
      <c r="D261" s="386"/>
      <c r="E261" s="386"/>
      <c r="F261" s="386"/>
      <c r="G261" s="458"/>
      <c r="H261" s="514">
        <f t="shared" si="20"/>
        <v>0</v>
      </c>
      <c r="I261" s="386"/>
      <c r="J261" s="386"/>
      <c r="K261" s="386"/>
      <c r="L261" s="459"/>
    </row>
    <row r="262" spans="1:12" ht="36" x14ac:dyDescent="0.25">
      <c r="A262" s="460">
        <v>6420</v>
      </c>
      <c r="B262" s="383" t="s">
        <v>264</v>
      </c>
      <c r="C262" s="500">
        <f t="shared" si="19"/>
        <v>0</v>
      </c>
      <c r="D262" s="386">
        <f>SUM(D263:D265)</f>
        <v>0</v>
      </c>
      <c r="E262" s="386">
        <f t="shared" ref="E262:G262" si="41">SUM(E263:E265)</f>
        <v>0</v>
      </c>
      <c r="F262" s="386">
        <f t="shared" si="41"/>
        <v>0</v>
      </c>
      <c r="G262" s="517">
        <f t="shared" si="41"/>
        <v>0</v>
      </c>
      <c r="H262" s="500">
        <f t="shared" si="20"/>
        <v>0</v>
      </c>
      <c r="I262" s="386">
        <f>SUM(I263:I265)</f>
        <v>0</v>
      </c>
      <c r="J262" s="386">
        <f t="shared" ref="J262:L262" si="42">SUM(J263:J265)</f>
        <v>0</v>
      </c>
      <c r="K262" s="386">
        <f t="shared" si="42"/>
        <v>0</v>
      </c>
      <c r="L262" s="507">
        <f t="shared" si="42"/>
        <v>0</v>
      </c>
    </row>
    <row r="263" spans="1:12" x14ac:dyDescent="0.25">
      <c r="A263" s="357">
        <v>6421</v>
      </c>
      <c r="B263" s="383" t="s">
        <v>265</v>
      </c>
      <c r="C263" s="500">
        <f t="shared" ref="C263:C297" si="43">SUM(D263:G263)</f>
        <v>0</v>
      </c>
      <c r="D263" s="386"/>
      <c r="E263" s="386"/>
      <c r="F263" s="386"/>
      <c r="G263" s="458"/>
      <c r="H263" s="514">
        <f t="shared" ref="H263:H297" si="44">SUM(I263:L263)</f>
        <v>0</v>
      </c>
      <c r="I263" s="386"/>
      <c r="J263" s="386"/>
      <c r="K263" s="386"/>
      <c r="L263" s="459"/>
    </row>
    <row r="264" spans="1:12" x14ac:dyDescent="0.25">
      <c r="A264" s="357">
        <v>6422</v>
      </c>
      <c r="B264" s="383" t="s">
        <v>266</v>
      </c>
      <c r="C264" s="500">
        <f t="shared" si="43"/>
        <v>0</v>
      </c>
      <c r="D264" s="386"/>
      <c r="E264" s="386"/>
      <c r="F264" s="386"/>
      <c r="G264" s="458"/>
      <c r="H264" s="514">
        <f t="shared" si="44"/>
        <v>0</v>
      </c>
      <c r="I264" s="386"/>
      <c r="J264" s="386"/>
      <c r="K264" s="386"/>
      <c r="L264" s="459"/>
    </row>
    <row r="265" spans="1:12" ht="14.25" customHeight="1" x14ac:dyDescent="0.25">
      <c r="A265" s="357">
        <v>6423</v>
      </c>
      <c r="B265" s="383" t="s">
        <v>267</v>
      </c>
      <c r="C265" s="500">
        <f t="shared" si="43"/>
        <v>0</v>
      </c>
      <c r="D265" s="386"/>
      <c r="E265" s="386"/>
      <c r="F265" s="386"/>
      <c r="G265" s="458"/>
      <c r="H265" s="514">
        <f t="shared" si="44"/>
        <v>0</v>
      </c>
      <c r="I265" s="386"/>
      <c r="J265" s="386"/>
      <c r="K265" s="386"/>
      <c r="L265" s="459"/>
    </row>
    <row r="266" spans="1:12" ht="36" x14ac:dyDescent="0.25">
      <c r="A266" s="527">
        <v>7000</v>
      </c>
      <c r="B266" s="527" t="s">
        <v>268</v>
      </c>
      <c r="C266" s="528">
        <f t="shared" si="43"/>
        <v>0</v>
      </c>
      <c r="D266" s="529">
        <f>SUM(D267,D274)</f>
        <v>0</v>
      </c>
      <c r="E266" s="529">
        <f t="shared" ref="E266:G266" si="45">SUM(E267,E274)</f>
        <v>0</v>
      </c>
      <c r="F266" s="529">
        <f t="shared" si="45"/>
        <v>0</v>
      </c>
      <c r="G266" s="529">
        <f t="shared" si="45"/>
        <v>0</v>
      </c>
      <c r="H266" s="530">
        <f t="shared" si="44"/>
        <v>0</v>
      </c>
      <c r="I266" s="529">
        <f>SUM(I267,I274)</f>
        <v>0</v>
      </c>
      <c r="J266" s="529">
        <f t="shared" ref="J266:L266" si="46">SUM(J267,J274)</f>
        <v>0</v>
      </c>
      <c r="K266" s="529">
        <f t="shared" si="46"/>
        <v>0</v>
      </c>
      <c r="L266" s="531">
        <f t="shared" si="46"/>
        <v>0</v>
      </c>
    </row>
    <row r="267" spans="1:12" ht="24" x14ac:dyDescent="0.25">
      <c r="A267" s="532">
        <v>7200</v>
      </c>
      <c r="B267" s="448" t="s">
        <v>269</v>
      </c>
      <c r="C267" s="482">
        <f t="shared" si="43"/>
        <v>0</v>
      </c>
      <c r="D267" s="375">
        <f>SUM(D268,D269,D270,D273)</f>
        <v>0</v>
      </c>
      <c r="E267" s="375">
        <f t="shared" ref="E267:G267" si="47">SUM(E268,E269,E270,E273)</f>
        <v>0</v>
      </c>
      <c r="F267" s="375">
        <f t="shared" si="47"/>
        <v>0</v>
      </c>
      <c r="G267" s="375">
        <f t="shared" si="47"/>
        <v>0</v>
      </c>
      <c r="H267" s="369">
        <f t="shared" si="44"/>
        <v>0</v>
      </c>
      <c r="I267" s="375">
        <f>SUM(I268,I269,I270,I273)</f>
        <v>0</v>
      </c>
      <c r="J267" s="375">
        <f t="shared" ref="J267:L267" si="48">SUM(J268,J269,J270,J273)</f>
        <v>0</v>
      </c>
      <c r="K267" s="375">
        <f t="shared" si="48"/>
        <v>0</v>
      </c>
      <c r="L267" s="450">
        <f t="shared" si="48"/>
        <v>0</v>
      </c>
    </row>
    <row r="268" spans="1:12" ht="24" x14ac:dyDescent="0.25">
      <c r="A268" s="533">
        <v>7210</v>
      </c>
      <c r="B268" s="377" t="s">
        <v>270</v>
      </c>
      <c r="C268" s="511">
        <f t="shared" si="43"/>
        <v>0</v>
      </c>
      <c r="D268" s="380"/>
      <c r="E268" s="380"/>
      <c r="F268" s="380"/>
      <c r="G268" s="456"/>
      <c r="H268" s="378">
        <f t="shared" si="44"/>
        <v>0</v>
      </c>
      <c r="I268" s="380"/>
      <c r="J268" s="380"/>
      <c r="K268" s="380"/>
      <c r="L268" s="457"/>
    </row>
    <row r="269" spans="1:12" ht="24" x14ac:dyDescent="0.25">
      <c r="A269" s="534">
        <v>7230</v>
      </c>
      <c r="B269" s="383" t="s">
        <v>271</v>
      </c>
      <c r="C269" s="500">
        <f t="shared" si="43"/>
        <v>0</v>
      </c>
      <c r="D269" s="386"/>
      <c r="E269" s="386"/>
      <c r="F269" s="386"/>
      <c r="G269" s="458"/>
      <c r="H269" s="384">
        <f t="shared" si="44"/>
        <v>0</v>
      </c>
      <c r="I269" s="386"/>
      <c r="J269" s="386"/>
      <c r="K269" s="386"/>
      <c r="L269" s="459"/>
    </row>
    <row r="270" spans="1:12" ht="24" x14ac:dyDescent="0.25">
      <c r="A270" s="534">
        <v>7240</v>
      </c>
      <c r="B270" s="383" t="s">
        <v>272</v>
      </c>
      <c r="C270" s="500">
        <f t="shared" si="43"/>
        <v>0</v>
      </c>
      <c r="D270" s="461">
        <f>SUM(D271:D272)</f>
        <v>0</v>
      </c>
      <c r="E270" s="461">
        <f>SUM(E271:E272)</f>
        <v>0</v>
      </c>
      <c r="F270" s="461">
        <f>SUM(F271:F272)</f>
        <v>0</v>
      </c>
      <c r="G270" s="462">
        <f>SUM(G271:G272)</f>
        <v>0</v>
      </c>
      <c r="H270" s="384">
        <f t="shared" si="44"/>
        <v>0</v>
      </c>
      <c r="I270" s="461">
        <f>SUM(I271:I272)</f>
        <v>0</v>
      </c>
      <c r="J270" s="461">
        <f>SUM(J271:J272)</f>
        <v>0</v>
      </c>
      <c r="K270" s="461">
        <f>SUM(K271:K272)</f>
        <v>0</v>
      </c>
      <c r="L270" s="463">
        <f>SUM(L271:L272)</f>
        <v>0</v>
      </c>
    </row>
    <row r="271" spans="1:12" ht="48" x14ac:dyDescent="0.25">
      <c r="A271" s="535">
        <v>7245</v>
      </c>
      <c r="B271" s="383" t="s">
        <v>273</v>
      </c>
      <c r="C271" s="500">
        <f t="shared" si="43"/>
        <v>0</v>
      </c>
      <c r="D271" s="386"/>
      <c r="E271" s="386"/>
      <c r="F271" s="386"/>
      <c r="G271" s="458"/>
      <c r="H271" s="384">
        <f t="shared" si="44"/>
        <v>0</v>
      </c>
      <c r="I271" s="386"/>
      <c r="J271" s="386"/>
      <c r="K271" s="386"/>
      <c r="L271" s="459"/>
    </row>
    <row r="272" spans="1:12" ht="87.75" customHeight="1" x14ac:dyDescent="0.25">
      <c r="A272" s="535">
        <v>7246</v>
      </c>
      <c r="B272" s="383" t="s">
        <v>274</v>
      </c>
      <c r="C272" s="500">
        <f t="shared" si="43"/>
        <v>0</v>
      </c>
      <c r="D272" s="386"/>
      <c r="E272" s="386"/>
      <c r="F272" s="386"/>
      <c r="G272" s="458"/>
      <c r="H272" s="384">
        <f t="shared" si="44"/>
        <v>0</v>
      </c>
      <c r="I272" s="386"/>
      <c r="J272" s="386"/>
      <c r="K272" s="386"/>
      <c r="L272" s="459"/>
    </row>
    <row r="273" spans="1:12" ht="24" x14ac:dyDescent="0.25">
      <c r="A273" s="536">
        <v>7260</v>
      </c>
      <c r="B273" s="377" t="s">
        <v>275</v>
      </c>
      <c r="C273" s="511">
        <f t="shared" si="43"/>
        <v>0</v>
      </c>
      <c r="D273" s="380"/>
      <c r="E273" s="380"/>
      <c r="F273" s="380"/>
      <c r="G273" s="456"/>
      <c r="H273" s="378">
        <f t="shared" si="44"/>
        <v>0</v>
      </c>
      <c r="I273" s="380"/>
      <c r="J273" s="380"/>
      <c r="K273" s="380"/>
      <c r="L273" s="457"/>
    </row>
    <row r="274" spans="1:12" x14ac:dyDescent="0.25">
      <c r="A274" s="537">
        <v>7700</v>
      </c>
      <c r="B274" s="502" t="s">
        <v>276</v>
      </c>
      <c r="C274" s="503">
        <f t="shared" si="43"/>
        <v>0</v>
      </c>
      <c r="D274" s="538">
        <f>SUM(D275,D278)</f>
        <v>0</v>
      </c>
      <c r="E274" s="538">
        <f t="shared" ref="E274:G274" si="49">SUM(E275,E278)</f>
        <v>0</v>
      </c>
      <c r="F274" s="538">
        <f t="shared" si="49"/>
        <v>0</v>
      </c>
      <c r="G274" s="538">
        <f t="shared" si="49"/>
        <v>0</v>
      </c>
      <c r="H274" s="505">
        <f t="shared" si="44"/>
        <v>0</v>
      </c>
      <c r="I274" s="538">
        <f>SUM(I275,I278)</f>
        <v>0</v>
      </c>
      <c r="J274" s="538">
        <f t="shared" ref="J274:L274" si="50">SUM(J275,J278)</f>
        <v>0</v>
      </c>
      <c r="K274" s="538">
        <f t="shared" si="50"/>
        <v>0</v>
      </c>
      <c r="L274" s="473">
        <f t="shared" si="50"/>
        <v>0</v>
      </c>
    </row>
    <row r="275" spans="1:12" ht="24" x14ac:dyDescent="0.25">
      <c r="A275" s="539">
        <v>7710</v>
      </c>
      <c r="B275" s="410" t="s">
        <v>277</v>
      </c>
      <c r="C275" s="501">
        <f t="shared" si="43"/>
        <v>0</v>
      </c>
      <c r="D275" s="453">
        <f>SUM(D276:D277)</f>
        <v>0</v>
      </c>
      <c r="E275" s="453">
        <f>SUM(E276:E277)</f>
        <v>0</v>
      </c>
      <c r="F275" s="453">
        <f>SUM(F276:F277)</f>
        <v>0</v>
      </c>
      <c r="G275" s="454">
        <f>SUM(G276:G277)</f>
        <v>0</v>
      </c>
      <c r="H275" s="452">
        <f t="shared" si="44"/>
        <v>0</v>
      </c>
      <c r="I275" s="453">
        <f>SUM(I276:I277)</f>
        <v>0</v>
      </c>
      <c r="J275" s="453">
        <f>SUM(J276:J277)</f>
        <v>0</v>
      </c>
      <c r="K275" s="453">
        <f>SUM(K276:K277)</f>
        <v>0</v>
      </c>
      <c r="L275" s="455">
        <f>SUM(L276:L277)</f>
        <v>0</v>
      </c>
    </row>
    <row r="276" spans="1:12" ht="48" x14ac:dyDescent="0.25">
      <c r="A276" s="535">
        <v>7711</v>
      </c>
      <c r="B276" s="383" t="s">
        <v>278</v>
      </c>
      <c r="C276" s="500">
        <f t="shared" si="43"/>
        <v>0</v>
      </c>
      <c r="D276" s="386"/>
      <c r="E276" s="386"/>
      <c r="F276" s="386"/>
      <c r="G276" s="458"/>
      <c r="H276" s="384">
        <f t="shared" si="44"/>
        <v>0</v>
      </c>
      <c r="I276" s="386"/>
      <c r="J276" s="386"/>
      <c r="K276" s="386"/>
      <c r="L276" s="459"/>
    </row>
    <row r="277" spans="1:12" ht="48" x14ac:dyDescent="0.25">
      <c r="A277" s="540">
        <v>7712</v>
      </c>
      <c r="B277" s="523" t="s">
        <v>279</v>
      </c>
      <c r="C277" s="515">
        <f t="shared" si="43"/>
        <v>0</v>
      </c>
      <c r="D277" s="487"/>
      <c r="E277" s="487"/>
      <c r="F277" s="487"/>
      <c r="G277" s="541"/>
      <c r="H277" s="483">
        <f t="shared" si="44"/>
        <v>0</v>
      </c>
      <c r="I277" s="487"/>
      <c r="J277" s="487"/>
      <c r="K277" s="487"/>
      <c r="L277" s="489"/>
    </row>
    <row r="278" spans="1:12" x14ac:dyDescent="0.2">
      <c r="A278" s="542">
        <v>7720</v>
      </c>
      <c r="B278" s="543" t="s">
        <v>280</v>
      </c>
      <c r="C278" s="515">
        <f t="shared" si="43"/>
        <v>0</v>
      </c>
      <c r="D278" s="504"/>
      <c r="E278" s="504"/>
      <c r="F278" s="504"/>
      <c r="G278" s="544"/>
      <c r="H278" s="483">
        <f t="shared" si="44"/>
        <v>0</v>
      </c>
      <c r="I278" s="504"/>
      <c r="J278" s="504"/>
      <c r="K278" s="504"/>
      <c r="L278" s="545"/>
    </row>
    <row r="279" spans="1:12" ht="36" x14ac:dyDescent="0.25">
      <c r="A279" s="595">
        <v>8000</v>
      </c>
      <c r="B279" s="596" t="s">
        <v>281</v>
      </c>
      <c r="C279" s="597">
        <f t="shared" si="43"/>
        <v>0</v>
      </c>
      <c r="D279" s="598">
        <f>SUM(D280:D282)</f>
        <v>0</v>
      </c>
      <c r="E279" s="598">
        <f t="shared" ref="E279:G279" si="51">SUM(E280:E282)</f>
        <v>0</v>
      </c>
      <c r="F279" s="598">
        <f t="shared" si="51"/>
        <v>0</v>
      </c>
      <c r="G279" s="598">
        <f t="shared" si="51"/>
        <v>0</v>
      </c>
      <c r="H279" s="597">
        <f t="shared" si="44"/>
        <v>0</v>
      </c>
      <c r="I279" s="598">
        <f>SUM(I280:I282)</f>
        <v>0</v>
      </c>
      <c r="J279" s="598">
        <f t="shared" ref="J279:L279" si="52">SUM(J280:J282)</f>
        <v>0</v>
      </c>
      <c r="K279" s="598">
        <f t="shared" si="52"/>
        <v>0</v>
      </c>
      <c r="L279" s="599">
        <f t="shared" si="52"/>
        <v>0</v>
      </c>
    </row>
    <row r="280" spans="1:12" ht="15.75" customHeight="1" x14ac:dyDescent="0.25">
      <c r="A280" s="550">
        <v>8100</v>
      </c>
      <c r="B280" s="410" t="s">
        <v>282</v>
      </c>
      <c r="C280" s="511">
        <f t="shared" si="43"/>
        <v>0</v>
      </c>
      <c r="D280" s="464"/>
      <c r="E280" s="464"/>
      <c r="F280" s="464"/>
      <c r="G280" s="465"/>
      <c r="H280" s="378">
        <f t="shared" si="44"/>
        <v>0</v>
      </c>
      <c r="I280" s="464"/>
      <c r="J280" s="464"/>
      <c r="K280" s="464"/>
      <c r="L280" s="466"/>
    </row>
    <row r="281" spans="1:12" ht="24" x14ac:dyDescent="0.25">
      <c r="A281" s="551">
        <v>8600</v>
      </c>
      <c r="B281" s="383" t="s">
        <v>283</v>
      </c>
      <c r="C281" s="515">
        <f t="shared" si="43"/>
        <v>0</v>
      </c>
      <c r="D281" s="386"/>
      <c r="E281" s="386"/>
      <c r="F281" s="386"/>
      <c r="G281" s="458"/>
      <c r="H281" s="483">
        <f t="shared" si="44"/>
        <v>0</v>
      </c>
      <c r="I281" s="386"/>
      <c r="J281" s="386"/>
      <c r="K281" s="386"/>
      <c r="L281" s="459"/>
    </row>
    <row r="282" spans="1:12" ht="48" x14ac:dyDescent="0.25">
      <c r="A282" s="552">
        <v>8900</v>
      </c>
      <c r="B282" s="523" t="s">
        <v>284</v>
      </c>
      <c r="C282" s="515">
        <f t="shared" si="43"/>
        <v>0</v>
      </c>
      <c r="D282" s="487"/>
      <c r="E282" s="487"/>
      <c r="F282" s="487"/>
      <c r="G282" s="541"/>
      <c r="H282" s="483">
        <f t="shared" si="44"/>
        <v>0</v>
      </c>
      <c r="I282" s="487"/>
      <c r="J282" s="487"/>
      <c r="K282" s="487"/>
      <c r="L282" s="489"/>
    </row>
    <row r="283" spans="1:12" x14ac:dyDescent="0.25">
      <c r="A283" s="595">
        <v>9000</v>
      </c>
      <c r="B283" s="596" t="s">
        <v>285</v>
      </c>
      <c r="C283" s="600">
        <f t="shared" si="43"/>
        <v>0</v>
      </c>
      <c r="D283" s="598">
        <f>SUM(D284)</f>
        <v>0</v>
      </c>
      <c r="E283" s="598">
        <f t="shared" ref="E283:G283" si="53">SUM(E284)</f>
        <v>0</v>
      </c>
      <c r="F283" s="598">
        <f t="shared" si="53"/>
        <v>0</v>
      </c>
      <c r="G283" s="598">
        <f t="shared" si="53"/>
        <v>0</v>
      </c>
      <c r="H283" s="601">
        <f t="shared" si="44"/>
        <v>0</v>
      </c>
      <c r="I283" s="598">
        <f>SUM(I284)</f>
        <v>0</v>
      </c>
      <c r="J283" s="598">
        <f t="shared" ref="J283:L283" si="54">SUM(J284)</f>
        <v>0</v>
      </c>
      <c r="K283" s="598">
        <f t="shared" si="54"/>
        <v>0</v>
      </c>
      <c r="L283" s="599">
        <f t="shared" si="54"/>
        <v>0</v>
      </c>
    </row>
    <row r="284" spans="1:12" ht="24" x14ac:dyDescent="0.25">
      <c r="A284" s="553">
        <v>9200</v>
      </c>
      <c r="B284" s="481" t="s">
        <v>286</v>
      </c>
      <c r="C284" s="509">
        <f t="shared" si="43"/>
        <v>0</v>
      </c>
      <c r="D284" s="492">
        <f>SUM(D285,D286,D289,D290,D294)</f>
        <v>0</v>
      </c>
      <c r="E284" s="492">
        <f t="shared" ref="E284:G284" si="55">SUM(E285,E286,E289,E290,E294)</f>
        <v>0</v>
      </c>
      <c r="F284" s="492">
        <f t="shared" si="55"/>
        <v>0</v>
      </c>
      <c r="G284" s="492">
        <f t="shared" si="55"/>
        <v>0</v>
      </c>
      <c r="H284" s="491">
        <f t="shared" si="44"/>
        <v>0</v>
      </c>
      <c r="I284" s="492">
        <f>SUM(I285,I286,I289,I290,I294)</f>
        <v>0</v>
      </c>
      <c r="J284" s="492">
        <f t="shared" ref="J284:L284" si="56">SUM(J285,J286,J289,J290,J294)</f>
        <v>0</v>
      </c>
      <c r="K284" s="492">
        <f t="shared" si="56"/>
        <v>0</v>
      </c>
      <c r="L284" s="493">
        <f t="shared" si="56"/>
        <v>0</v>
      </c>
    </row>
    <row r="285" spans="1:12" ht="24" x14ac:dyDescent="0.25">
      <c r="A285" s="539">
        <v>9230</v>
      </c>
      <c r="B285" s="410" t="s">
        <v>287</v>
      </c>
      <c r="C285" s="511">
        <f t="shared" si="43"/>
        <v>0</v>
      </c>
      <c r="D285" s="464"/>
      <c r="E285" s="464"/>
      <c r="F285" s="464"/>
      <c r="G285" s="465"/>
      <c r="H285" s="378">
        <f t="shared" si="44"/>
        <v>0</v>
      </c>
      <c r="I285" s="464"/>
      <c r="J285" s="464"/>
      <c r="K285" s="464"/>
      <c r="L285" s="466"/>
    </row>
    <row r="286" spans="1:12" ht="36" x14ac:dyDescent="0.25">
      <c r="A286" s="534">
        <v>9240</v>
      </c>
      <c r="B286" s="383" t="s">
        <v>288</v>
      </c>
      <c r="C286" s="515">
        <f t="shared" si="43"/>
        <v>0</v>
      </c>
      <c r="D286" s="386">
        <f>SUM(D287:D288)</f>
        <v>0</v>
      </c>
      <c r="E286" s="386">
        <f t="shared" ref="E286:G286" si="57">SUM(E287:E288)</f>
        <v>0</v>
      </c>
      <c r="F286" s="386">
        <f t="shared" si="57"/>
        <v>0</v>
      </c>
      <c r="G286" s="386">
        <f t="shared" si="57"/>
        <v>0</v>
      </c>
      <c r="H286" s="483">
        <f t="shared" si="44"/>
        <v>0</v>
      </c>
      <c r="I286" s="386">
        <f>SUM(I287:I288)</f>
        <v>0</v>
      </c>
      <c r="J286" s="386">
        <f t="shared" ref="J286:L286" si="58">SUM(J287:J288)</f>
        <v>0</v>
      </c>
      <c r="K286" s="386">
        <f t="shared" si="58"/>
        <v>0</v>
      </c>
      <c r="L286" s="507">
        <f t="shared" si="58"/>
        <v>0</v>
      </c>
    </row>
    <row r="287" spans="1:12" ht="36" x14ac:dyDescent="0.25">
      <c r="A287" s="535">
        <v>9241</v>
      </c>
      <c r="B287" s="383" t="s">
        <v>289</v>
      </c>
      <c r="C287" s="515">
        <f t="shared" si="43"/>
        <v>0</v>
      </c>
      <c r="D287" s="386"/>
      <c r="E287" s="386"/>
      <c r="F287" s="386"/>
      <c r="G287" s="458"/>
      <c r="H287" s="483">
        <f t="shared" si="44"/>
        <v>0</v>
      </c>
      <c r="I287" s="386"/>
      <c r="J287" s="386"/>
      <c r="K287" s="386"/>
      <c r="L287" s="459"/>
    </row>
    <row r="288" spans="1:12" ht="36" x14ac:dyDescent="0.25">
      <c r="A288" s="535">
        <v>9242</v>
      </c>
      <c r="B288" s="383" t="s">
        <v>290</v>
      </c>
      <c r="C288" s="515">
        <f t="shared" si="43"/>
        <v>0</v>
      </c>
      <c r="D288" s="386"/>
      <c r="E288" s="386"/>
      <c r="F288" s="386"/>
      <c r="G288" s="458"/>
      <c r="H288" s="483">
        <f t="shared" si="44"/>
        <v>0</v>
      </c>
      <c r="I288" s="386"/>
      <c r="J288" s="386"/>
      <c r="K288" s="386"/>
      <c r="L288" s="459"/>
    </row>
    <row r="289" spans="1:12" ht="24" x14ac:dyDescent="0.25">
      <c r="A289" s="534">
        <v>9250</v>
      </c>
      <c r="B289" s="383" t="s">
        <v>291</v>
      </c>
      <c r="C289" s="515">
        <f t="shared" si="43"/>
        <v>0</v>
      </c>
      <c r="D289" s="386"/>
      <c r="E289" s="386"/>
      <c r="F289" s="386"/>
      <c r="G289" s="458"/>
      <c r="H289" s="483">
        <f t="shared" si="44"/>
        <v>0</v>
      </c>
      <c r="I289" s="386"/>
      <c r="J289" s="386"/>
      <c r="K289" s="386"/>
      <c r="L289" s="459"/>
    </row>
    <row r="290" spans="1:12" ht="24" x14ac:dyDescent="0.25">
      <c r="A290" s="534">
        <v>9260</v>
      </c>
      <c r="B290" s="383" t="s">
        <v>292</v>
      </c>
      <c r="C290" s="515">
        <f t="shared" si="43"/>
        <v>0</v>
      </c>
      <c r="D290" s="386">
        <f>SUM(D291:D293)</f>
        <v>0</v>
      </c>
      <c r="E290" s="386">
        <f t="shared" ref="E290:G290" si="59">SUM(E291:E293)</f>
        <v>0</v>
      </c>
      <c r="F290" s="386">
        <f t="shared" si="59"/>
        <v>0</v>
      </c>
      <c r="G290" s="386">
        <f t="shared" si="59"/>
        <v>0</v>
      </c>
      <c r="H290" s="483">
        <f t="shared" si="44"/>
        <v>0</v>
      </c>
      <c r="I290" s="386">
        <f>SUM(I291:I293)</f>
        <v>0</v>
      </c>
      <c r="J290" s="386">
        <f t="shared" ref="J290:L290" si="60">SUM(J291:J293)</f>
        <v>0</v>
      </c>
      <c r="K290" s="386">
        <f t="shared" si="60"/>
        <v>0</v>
      </c>
      <c r="L290" s="507">
        <f t="shared" si="60"/>
        <v>0</v>
      </c>
    </row>
    <row r="291" spans="1:12" ht="27.75" customHeight="1" x14ac:dyDescent="0.25">
      <c r="A291" s="535">
        <v>9261</v>
      </c>
      <c r="B291" s="383" t="s">
        <v>293</v>
      </c>
      <c r="C291" s="515">
        <f t="shared" si="43"/>
        <v>0</v>
      </c>
      <c r="D291" s="386"/>
      <c r="E291" s="386"/>
      <c r="F291" s="386"/>
      <c r="G291" s="458"/>
      <c r="H291" s="483">
        <f t="shared" si="44"/>
        <v>0</v>
      </c>
      <c r="I291" s="386"/>
      <c r="J291" s="386"/>
      <c r="K291" s="386"/>
      <c r="L291" s="459"/>
    </row>
    <row r="292" spans="1:12" ht="48" x14ac:dyDescent="0.25">
      <c r="A292" s="535">
        <v>9262</v>
      </c>
      <c r="B292" s="383" t="s">
        <v>294</v>
      </c>
      <c r="C292" s="515">
        <f t="shared" si="43"/>
        <v>0</v>
      </c>
      <c r="D292" s="386"/>
      <c r="E292" s="386"/>
      <c r="F292" s="386"/>
      <c r="G292" s="458"/>
      <c r="H292" s="483">
        <f t="shared" si="44"/>
        <v>0</v>
      </c>
      <c r="I292" s="386"/>
      <c r="J292" s="386"/>
      <c r="K292" s="386"/>
      <c r="L292" s="459"/>
    </row>
    <row r="293" spans="1:12" ht="87.75" customHeight="1" x14ac:dyDescent="0.25">
      <c r="A293" s="535">
        <v>9263</v>
      </c>
      <c r="B293" s="383" t="s">
        <v>295</v>
      </c>
      <c r="C293" s="515">
        <f t="shared" si="43"/>
        <v>0</v>
      </c>
      <c r="D293" s="386"/>
      <c r="E293" s="386"/>
      <c r="F293" s="386"/>
      <c r="G293" s="458"/>
      <c r="H293" s="483">
        <f t="shared" si="44"/>
        <v>0</v>
      </c>
      <c r="I293" s="386"/>
      <c r="J293" s="386"/>
      <c r="K293" s="386"/>
      <c r="L293" s="459"/>
    </row>
    <row r="294" spans="1:12" ht="60" x14ac:dyDescent="0.25">
      <c r="A294" s="534">
        <v>9270</v>
      </c>
      <c r="B294" s="383" t="s">
        <v>296</v>
      </c>
      <c r="C294" s="515">
        <f t="shared" si="43"/>
        <v>0</v>
      </c>
      <c r="D294" s="386"/>
      <c r="E294" s="386"/>
      <c r="F294" s="386"/>
      <c r="G294" s="458"/>
      <c r="H294" s="483">
        <f t="shared" si="44"/>
        <v>0</v>
      </c>
      <c r="I294" s="386"/>
      <c r="J294" s="386"/>
      <c r="K294" s="386"/>
      <c r="L294" s="459"/>
    </row>
    <row r="295" spans="1:12" x14ac:dyDescent="0.25">
      <c r="A295" s="526"/>
      <c r="B295" s="383" t="s">
        <v>297</v>
      </c>
      <c r="C295" s="500">
        <f t="shared" si="43"/>
        <v>0</v>
      </c>
      <c r="D295" s="461">
        <f>SUM(D296:D297)</f>
        <v>0</v>
      </c>
      <c r="E295" s="461">
        <f>SUM(E296:E297)</f>
        <v>0</v>
      </c>
      <c r="F295" s="461">
        <f>SUM(F296:F297)</f>
        <v>0</v>
      </c>
      <c r="G295" s="462">
        <f>SUM(G296:G297)</f>
        <v>0</v>
      </c>
      <c r="H295" s="384">
        <f t="shared" si="44"/>
        <v>0</v>
      </c>
      <c r="I295" s="461">
        <f>SUM(I296:I297)</f>
        <v>0</v>
      </c>
      <c r="J295" s="461">
        <f>SUM(J296:J297)</f>
        <v>0</v>
      </c>
      <c r="K295" s="461">
        <f>SUM(K296:K297)</f>
        <v>0</v>
      </c>
      <c r="L295" s="463">
        <f>SUM(L296:L297)</f>
        <v>0</v>
      </c>
    </row>
    <row r="296" spans="1:12" x14ac:dyDescent="0.25">
      <c r="A296" s="526"/>
      <c r="B296" s="357" t="s">
        <v>28</v>
      </c>
      <c r="C296" s="500">
        <f t="shared" si="43"/>
        <v>0</v>
      </c>
      <c r="D296" s="386"/>
      <c r="E296" s="386"/>
      <c r="F296" s="386"/>
      <c r="G296" s="458"/>
      <c r="H296" s="384">
        <f t="shared" si="44"/>
        <v>0</v>
      </c>
      <c r="I296" s="386"/>
      <c r="J296" s="386"/>
      <c r="K296" s="386"/>
      <c r="L296" s="459"/>
    </row>
    <row r="297" spans="1:12" x14ac:dyDescent="0.25">
      <c r="A297" s="554"/>
      <c r="B297" s="555" t="s">
        <v>29</v>
      </c>
      <c r="C297" s="511">
        <f t="shared" si="43"/>
        <v>0</v>
      </c>
      <c r="D297" s="380"/>
      <c r="E297" s="380"/>
      <c r="F297" s="380"/>
      <c r="G297" s="456"/>
      <c r="H297" s="378">
        <f t="shared" si="44"/>
        <v>0</v>
      </c>
      <c r="I297" s="380"/>
      <c r="J297" s="380"/>
      <c r="K297" s="380"/>
      <c r="L297" s="457"/>
    </row>
    <row r="298" spans="1:12" x14ac:dyDescent="0.25">
      <c r="A298" s="556"/>
      <c r="B298" s="557" t="s">
        <v>298</v>
      </c>
      <c r="C298" s="558">
        <f>SUM(C295,C283,C279,C266,C231,C192,C184,C170,C73,C52)</f>
        <v>251170</v>
      </c>
      <c r="D298" s="558">
        <f>SUM(D295,D283,D279,D266,D231,D192,D184,D170,D73,D52)</f>
        <v>239544</v>
      </c>
      <c r="E298" s="558">
        <f t="shared" ref="E298:G298" si="61">SUM(E295,E283,E279,E266,E231,E192,E184,E170,E73,E52)</f>
        <v>0</v>
      </c>
      <c r="F298" s="558">
        <f t="shared" si="61"/>
        <v>11626</v>
      </c>
      <c r="G298" s="559">
        <f t="shared" si="61"/>
        <v>0</v>
      </c>
      <c r="H298" s="560">
        <f>SUM(H295,H283,H279,H266,H231,H192,H184,H170,H73,H52)</f>
        <v>663545</v>
      </c>
      <c r="I298" s="558">
        <f>SUM(I295,I283,I279,I266,I231,I192,I184,I170,I73,I52)</f>
        <v>238224</v>
      </c>
      <c r="J298" s="558">
        <f t="shared" ref="J298:L298" si="62">SUM(J295,J283,J279,J266,J231,J192,J184,J170,J73,J52)</f>
        <v>405875</v>
      </c>
      <c r="K298" s="558">
        <f t="shared" si="62"/>
        <v>19446</v>
      </c>
      <c r="L298" s="450">
        <f t="shared" si="62"/>
        <v>0</v>
      </c>
    </row>
    <row r="299" spans="1:12" ht="3" customHeight="1" x14ac:dyDescent="0.25">
      <c r="A299" s="556"/>
      <c r="B299" s="556"/>
      <c r="C299" s="491"/>
      <c r="D299" s="510"/>
      <c r="E299" s="510"/>
      <c r="F299" s="510"/>
      <c r="G299" s="561"/>
      <c r="H299" s="491"/>
      <c r="I299" s="510"/>
      <c r="J299" s="510"/>
      <c r="K299" s="510"/>
      <c r="L299" s="562"/>
    </row>
    <row r="300" spans="1:12" s="337" customFormat="1" x14ac:dyDescent="0.25">
      <c r="A300" s="664" t="s">
        <v>299</v>
      </c>
      <c r="B300" s="665"/>
      <c r="C300" s="563">
        <f>SUM(D300:G300)</f>
        <v>0</v>
      </c>
      <c r="D300" s="564">
        <f>SUM(D25,D26,D42)-D50</f>
        <v>0</v>
      </c>
      <c r="E300" s="564">
        <f>SUM(E25,E26,E42)-E50</f>
        <v>0</v>
      </c>
      <c r="F300" s="564">
        <f>F27-F50</f>
        <v>0</v>
      </c>
      <c r="G300" s="565">
        <f>G44-G50</f>
        <v>0</v>
      </c>
      <c r="H300" s="563">
        <f>SUM(I300:L300)</f>
        <v>-7820</v>
      </c>
      <c r="I300" s="564">
        <f>SUM(I25,I26,I42)-I50</f>
        <v>0</v>
      </c>
      <c r="J300" s="564">
        <f>SUM(J25,J26,J42)-J50</f>
        <v>0</v>
      </c>
      <c r="K300" s="564">
        <f>K27-K50</f>
        <v>-7820</v>
      </c>
      <c r="L300" s="566">
        <f>L44-L50</f>
        <v>0</v>
      </c>
    </row>
    <row r="301" spans="1:12" ht="3" customHeight="1" x14ac:dyDescent="0.25">
      <c r="A301" s="567"/>
      <c r="B301" s="567"/>
      <c r="C301" s="491"/>
      <c r="D301" s="510"/>
      <c r="E301" s="510"/>
      <c r="F301" s="510"/>
      <c r="G301" s="561"/>
      <c r="H301" s="491"/>
      <c r="I301" s="510"/>
      <c r="J301" s="510"/>
      <c r="K301" s="510"/>
      <c r="L301" s="562"/>
    </row>
    <row r="302" spans="1:12" s="337" customFormat="1" x14ac:dyDescent="0.25">
      <c r="A302" s="664" t="s">
        <v>300</v>
      </c>
      <c r="B302" s="665"/>
      <c r="C302" s="563">
        <f t="shared" ref="C302:L302" si="63">SUM(C303,C305)-C313+C315</f>
        <v>0</v>
      </c>
      <c r="D302" s="564">
        <f t="shared" si="63"/>
        <v>0</v>
      </c>
      <c r="E302" s="564">
        <f t="shared" si="63"/>
        <v>0</v>
      </c>
      <c r="F302" s="564">
        <f t="shared" si="63"/>
        <v>0</v>
      </c>
      <c r="G302" s="565">
        <f t="shared" si="63"/>
        <v>0</v>
      </c>
      <c r="H302" s="568">
        <f t="shared" si="63"/>
        <v>7820</v>
      </c>
      <c r="I302" s="564">
        <f t="shared" si="63"/>
        <v>0</v>
      </c>
      <c r="J302" s="564">
        <f t="shared" si="63"/>
        <v>0</v>
      </c>
      <c r="K302" s="564">
        <f t="shared" si="63"/>
        <v>7820</v>
      </c>
      <c r="L302" s="569">
        <f t="shared" si="63"/>
        <v>0</v>
      </c>
    </row>
    <row r="303" spans="1:12" s="337" customFormat="1" x14ac:dyDescent="0.25">
      <c r="A303" s="570" t="s">
        <v>301</v>
      </c>
      <c r="B303" s="570" t="s">
        <v>302</v>
      </c>
      <c r="C303" s="563">
        <f t="shared" ref="C303:L303" si="64">C22-C295</f>
        <v>0</v>
      </c>
      <c r="D303" s="564">
        <f t="shared" si="64"/>
        <v>0</v>
      </c>
      <c r="E303" s="564">
        <f t="shared" si="64"/>
        <v>0</v>
      </c>
      <c r="F303" s="564">
        <f t="shared" si="64"/>
        <v>0</v>
      </c>
      <c r="G303" s="571">
        <f t="shared" si="64"/>
        <v>0</v>
      </c>
      <c r="H303" s="568">
        <f t="shared" si="64"/>
        <v>7820</v>
      </c>
      <c r="I303" s="564">
        <f t="shared" si="64"/>
        <v>0</v>
      </c>
      <c r="J303" s="564">
        <f t="shared" si="64"/>
        <v>0</v>
      </c>
      <c r="K303" s="564">
        <f t="shared" si="64"/>
        <v>7820</v>
      </c>
      <c r="L303" s="569">
        <f t="shared" si="64"/>
        <v>0</v>
      </c>
    </row>
    <row r="304" spans="1:12" ht="3" customHeight="1" x14ac:dyDescent="0.25">
      <c r="A304" s="556"/>
      <c r="B304" s="556"/>
      <c r="C304" s="491"/>
      <c r="D304" s="510"/>
      <c r="E304" s="510"/>
      <c r="F304" s="510"/>
      <c r="G304" s="561"/>
      <c r="H304" s="491"/>
      <c r="I304" s="510"/>
      <c r="J304" s="510"/>
      <c r="K304" s="510"/>
      <c r="L304" s="562"/>
    </row>
    <row r="305" spans="1:12" s="337" customFormat="1" x14ac:dyDescent="0.25">
      <c r="A305" s="572" t="s">
        <v>303</v>
      </c>
      <c r="B305" s="572" t="s">
        <v>304</v>
      </c>
      <c r="C305" s="563">
        <f t="shared" ref="C305:L305" si="65">SUM(C306,C308,C310)-SUM(C307,C309,C311)</f>
        <v>0</v>
      </c>
      <c r="D305" s="564">
        <f t="shared" si="65"/>
        <v>0</v>
      </c>
      <c r="E305" s="564">
        <f t="shared" si="65"/>
        <v>0</v>
      </c>
      <c r="F305" s="564">
        <f t="shared" si="65"/>
        <v>0</v>
      </c>
      <c r="G305" s="571">
        <f t="shared" si="65"/>
        <v>0</v>
      </c>
      <c r="H305" s="568">
        <f t="shared" si="65"/>
        <v>0</v>
      </c>
      <c r="I305" s="564">
        <f t="shared" si="65"/>
        <v>0</v>
      </c>
      <c r="J305" s="564">
        <f t="shared" si="65"/>
        <v>0</v>
      </c>
      <c r="K305" s="564">
        <f t="shared" si="65"/>
        <v>0</v>
      </c>
      <c r="L305" s="569">
        <f t="shared" si="65"/>
        <v>0</v>
      </c>
    </row>
    <row r="306" spans="1:12" x14ac:dyDescent="0.25">
      <c r="A306" s="573" t="s">
        <v>305</v>
      </c>
      <c r="B306" s="574" t="s">
        <v>306</v>
      </c>
      <c r="C306" s="392">
        <f t="shared" ref="C306:C311" si="66">SUM(D306:G306)</f>
        <v>0</v>
      </c>
      <c r="D306" s="394"/>
      <c r="E306" s="394"/>
      <c r="F306" s="394"/>
      <c r="G306" s="575"/>
      <c r="H306" s="392">
        <f t="shared" ref="H306:H311" si="67">SUM(I306:L306)</f>
        <v>0</v>
      </c>
      <c r="I306" s="394"/>
      <c r="J306" s="394"/>
      <c r="K306" s="394"/>
      <c r="L306" s="576"/>
    </row>
    <row r="307" spans="1:12" ht="24" x14ac:dyDescent="0.25">
      <c r="A307" s="526" t="s">
        <v>307</v>
      </c>
      <c r="B307" s="356" t="s">
        <v>308</v>
      </c>
      <c r="C307" s="384">
        <f t="shared" si="66"/>
        <v>0</v>
      </c>
      <c r="D307" s="386"/>
      <c r="E307" s="386"/>
      <c r="F307" s="386"/>
      <c r="G307" s="458"/>
      <c r="H307" s="384">
        <f t="shared" si="67"/>
        <v>0</v>
      </c>
      <c r="I307" s="386"/>
      <c r="J307" s="386"/>
      <c r="K307" s="386"/>
      <c r="L307" s="459"/>
    </row>
    <row r="308" spans="1:12" x14ac:dyDescent="0.25">
      <c r="A308" s="526" t="s">
        <v>309</v>
      </c>
      <c r="B308" s="356" t="s">
        <v>310</v>
      </c>
      <c r="C308" s="384">
        <f t="shared" si="66"/>
        <v>0</v>
      </c>
      <c r="D308" s="386"/>
      <c r="E308" s="386"/>
      <c r="F308" s="386"/>
      <c r="G308" s="458"/>
      <c r="H308" s="384">
        <f t="shared" si="67"/>
        <v>0</v>
      </c>
      <c r="I308" s="386"/>
      <c r="J308" s="386"/>
      <c r="K308" s="386"/>
      <c r="L308" s="459"/>
    </row>
    <row r="309" spans="1:12" ht="24" x14ac:dyDescent="0.25">
      <c r="A309" s="526" t="s">
        <v>311</v>
      </c>
      <c r="B309" s="356" t="s">
        <v>312</v>
      </c>
      <c r="C309" s="384">
        <f t="shared" si="66"/>
        <v>0</v>
      </c>
      <c r="D309" s="386"/>
      <c r="E309" s="386"/>
      <c r="F309" s="386"/>
      <c r="G309" s="458"/>
      <c r="H309" s="384">
        <f t="shared" si="67"/>
        <v>0</v>
      </c>
      <c r="I309" s="386"/>
      <c r="J309" s="386"/>
      <c r="K309" s="386"/>
      <c r="L309" s="459"/>
    </row>
    <row r="310" spans="1:12" x14ac:dyDescent="0.25">
      <c r="A310" s="526" t="s">
        <v>313</v>
      </c>
      <c r="B310" s="356" t="s">
        <v>314</v>
      </c>
      <c r="C310" s="384">
        <f t="shared" si="66"/>
        <v>0</v>
      </c>
      <c r="D310" s="386"/>
      <c r="E310" s="386"/>
      <c r="F310" s="386"/>
      <c r="G310" s="458"/>
      <c r="H310" s="384">
        <f t="shared" si="67"/>
        <v>0</v>
      </c>
      <c r="I310" s="386"/>
      <c r="J310" s="386"/>
      <c r="K310" s="386"/>
      <c r="L310" s="459"/>
    </row>
    <row r="311" spans="1:12" ht="24" x14ac:dyDescent="0.25">
      <c r="A311" s="577" t="s">
        <v>315</v>
      </c>
      <c r="B311" s="578" t="s">
        <v>316</v>
      </c>
      <c r="C311" s="483">
        <f t="shared" si="66"/>
        <v>0</v>
      </c>
      <c r="D311" s="487"/>
      <c r="E311" s="487"/>
      <c r="F311" s="487"/>
      <c r="G311" s="541"/>
      <c r="H311" s="483">
        <f t="shared" si="67"/>
        <v>0</v>
      </c>
      <c r="I311" s="487"/>
      <c r="J311" s="487"/>
      <c r="K311" s="487"/>
      <c r="L311" s="489"/>
    </row>
    <row r="312" spans="1:12" ht="3" customHeight="1" x14ac:dyDescent="0.25">
      <c r="A312" s="556"/>
      <c r="B312" s="556"/>
      <c r="C312" s="491"/>
      <c r="D312" s="510"/>
      <c r="E312" s="510"/>
      <c r="F312" s="510"/>
      <c r="G312" s="561"/>
      <c r="H312" s="491"/>
      <c r="I312" s="510"/>
      <c r="J312" s="510"/>
      <c r="K312" s="510"/>
      <c r="L312" s="562"/>
    </row>
    <row r="313" spans="1:12" s="337" customFormat="1" x14ac:dyDescent="0.25">
      <c r="A313" s="572" t="s">
        <v>317</v>
      </c>
      <c r="B313" s="572" t="s">
        <v>318</v>
      </c>
      <c r="C313" s="579">
        <f>SUM(D313:G313)</f>
        <v>0</v>
      </c>
      <c r="D313" s="580"/>
      <c r="E313" s="580"/>
      <c r="F313" s="580"/>
      <c r="G313" s="581"/>
      <c r="H313" s="579">
        <f>SUM(I313:L313)</f>
        <v>0</v>
      </c>
      <c r="I313" s="580"/>
      <c r="J313" s="580"/>
      <c r="K313" s="580"/>
      <c r="L313" s="582"/>
    </row>
    <row r="314" spans="1:12" s="337" customFormat="1" ht="3" customHeight="1" x14ac:dyDescent="0.25">
      <c r="A314" s="583"/>
      <c r="B314" s="584"/>
      <c r="C314" s="585"/>
      <c r="D314" s="586"/>
      <c r="E314" s="586"/>
      <c r="F314" s="586"/>
      <c r="G314" s="587"/>
      <c r="H314" s="585"/>
      <c r="I314" s="586"/>
      <c r="J314" s="440"/>
      <c r="K314" s="440"/>
      <c r="L314" s="442"/>
    </row>
    <row r="315" spans="1:12" s="337" customFormat="1" ht="48" x14ac:dyDescent="0.25">
      <c r="A315" s="583" t="s">
        <v>319</v>
      </c>
      <c r="B315" s="588" t="s">
        <v>320</v>
      </c>
      <c r="C315" s="589">
        <f>SUM(D315:G315)</f>
        <v>0</v>
      </c>
      <c r="D315" s="476"/>
      <c r="E315" s="476"/>
      <c r="F315" s="476"/>
      <c r="G315" s="477"/>
      <c r="H315" s="589">
        <f>SUM(I315:L315)</f>
        <v>0</v>
      </c>
      <c r="I315" s="476"/>
      <c r="J315" s="492"/>
      <c r="K315" s="492"/>
      <c r="L315" s="590"/>
    </row>
    <row r="316" spans="1:12" x14ac:dyDescent="0.25">
      <c r="A316" s="307"/>
      <c r="B316" s="308"/>
      <c r="C316" s="308"/>
      <c r="D316" s="308"/>
      <c r="E316" s="308"/>
      <c r="F316" s="308"/>
      <c r="G316" s="308"/>
      <c r="H316" s="308"/>
      <c r="I316" s="308"/>
      <c r="J316" s="308"/>
      <c r="K316" s="308"/>
      <c r="L316" s="309"/>
    </row>
    <row r="317" spans="1:12" x14ac:dyDescent="0.25">
      <c r="A317" s="307"/>
      <c r="B317" s="308"/>
      <c r="C317" s="308"/>
      <c r="D317" s="308"/>
      <c r="E317" s="308"/>
      <c r="F317" s="308"/>
      <c r="G317" s="308"/>
      <c r="H317" s="308"/>
      <c r="I317" s="308"/>
      <c r="J317" s="308"/>
      <c r="K317" s="308"/>
      <c r="L317" s="309"/>
    </row>
    <row r="318" spans="1:12" ht="12.75" customHeight="1" x14ac:dyDescent="0.25">
      <c r="A318" s="308" t="s">
        <v>321</v>
      </c>
      <c r="C318" s="308" t="s">
        <v>322</v>
      </c>
      <c r="D318" s="308"/>
      <c r="E318" s="308"/>
      <c r="F318" s="308"/>
      <c r="G318" s="308"/>
      <c r="H318" s="308" t="s">
        <v>323</v>
      </c>
      <c r="I318" s="308"/>
      <c r="J318" s="308"/>
      <c r="K318" s="308"/>
      <c r="L318" s="309"/>
    </row>
    <row r="319" spans="1:12" x14ac:dyDescent="0.25">
      <c r="A319" s="307"/>
      <c r="B319" s="308"/>
      <c r="C319" s="308"/>
      <c r="D319" s="308"/>
      <c r="E319" s="308"/>
      <c r="F319" s="308"/>
      <c r="G319" s="308"/>
      <c r="H319" s="308"/>
      <c r="I319" s="308"/>
      <c r="J319" s="308"/>
      <c r="K319" s="308"/>
      <c r="L319" s="309"/>
    </row>
    <row r="320" spans="1:12" x14ac:dyDescent="0.25">
      <c r="A320" s="308" t="s">
        <v>324</v>
      </c>
      <c r="C320" s="308" t="s">
        <v>322</v>
      </c>
      <c r="D320" s="308"/>
      <c r="E320" s="308"/>
      <c r="F320" s="308"/>
      <c r="G320" s="308"/>
      <c r="H320" s="308" t="s">
        <v>323</v>
      </c>
      <c r="I320" s="308"/>
      <c r="J320" s="308"/>
      <c r="K320" s="308"/>
      <c r="L320" s="309"/>
    </row>
    <row r="321" spans="1:12" x14ac:dyDescent="0.25">
      <c r="A321" s="307"/>
      <c r="B321" s="308"/>
      <c r="C321" s="308"/>
      <c r="D321" s="308"/>
      <c r="E321" s="308"/>
      <c r="F321" s="308"/>
      <c r="G321" s="308"/>
      <c r="H321" s="308"/>
      <c r="I321" s="308"/>
      <c r="J321" s="308"/>
      <c r="K321" s="308"/>
      <c r="L321" s="309"/>
    </row>
    <row r="322" spans="1:12" ht="12.75" thickBot="1" x14ac:dyDescent="0.3">
      <c r="A322" s="592"/>
      <c r="B322" s="593"/>
      <c r="C322" s="593"/>
      <c r="D322" s="593"/>
      <c r="E322" s="593"/>
      <c r="F322" s="593"/>
      <c r="G322" s="593"/>
      <c r="H322" s="593"/>
      <c r="I322" s="593"/>
      <c r="J322" s="593"/>
      <c r="K322" s="593"/>
      <c r="L322" s="594"/>
    </row>
    <row r="323" spans="1:12" x14ac:dyDescent="0.25">
      <c r="A323" s="306"/>
      <c r="B323" s="306"/>
      <c r="C323" s="306"/>
      <c r="D323" s="306"/>
      <c r="E323" s="306"/>
      <c r="F323" s="306"/>
      <c r="G323" s="306"/>
      <c r="H323" s="306"/>
      <c r="I323" s="306"/>
      <c r="J323" s="306"/>
      <c r="K323" s="306"/>
      <c r="L323" s="306"/>
    </row>
    <row r="324" spans="1:12" x14ac:dyDescent="0.25">
      <c r="A324" s="306"/>
      <c r="B324" s="306"/>
      <c r="C324" s="306"/>
      <c r="D324" s="306"/>
      <c r="E324" s="306"/>
      <c r="F324" s="306"/>
      <c r="G324" s="306"/>
      <c r="H324" s="306"/>
      <c r="I324" s="306"/>
      <c r="J324" s="306"/>
      <c r="K324" s="306"/>
      <c r="L324" s="306"/>
    </row>
    <row r="325" spans="1:12" x14ac:dyDescent="0.25">
      <c r="A325" s="306"/>
      <c r="B325" s="306"/>
      <c r="C325" s="306"/>
      <c r="D325" s="306"/>
      <c r="E325" s="306"/>
      <c r="F325" s="306"/>
      <c r="G325" s="306"/>
      <c r="H325" s="306"/>
      <c r="I325" s="306"/>
      <c r="J325" s="306"/>
      <c r="K325" s="306"/>
      <c r="L325" s="306"/>
    </row>
    <row r="326" spans="1:12" x14ac:dyDescent="0.25">
      <c r="A326" s="306"/>
      <c r="B326" s="306"/>
      <c r="C326" s="306"/>
      <c r="D326" s="306"/>
      <c r="E326" s="306"/>
      <c r="F326" s="306"/>
      <c r="G326" s="306"/>
      <c r="H326" s="306"/>
      <c r="I326" s="306"/>
      <c r="J326" s="306"/>
      <c r="K326" s="306"/>
      <c r="L326" s="306"/>
    </row>
    <row r="327" spans="1:12" x14ac:dyDescent="0.25">
      <c r="A327" s="306"/>
      <c r="B327" s="306"/>
      <c r="C327" s="306"/>
      <c r="D327" s="306"/>
      <c r="E327" s="306"/>
      <c r="F327" s="306"/>
      <c r="G327" s="306"/>
      <c r="H327" s="306"/>
      <c r="I327" s="306"/>
      <c r="J327" s="306"/>
      <c r="K327" s="306"/>
      <c r="L327" s="306"/>
    </row>
    <row r="328" spans="1:12" x14ac:dyDescent="0.25">
      <c r="A328" s="306"/>
      <c r="B328" s="306"/>
      <c r="C328" s="306"/>
      <c r="D328" s="306"/>
      <c r="E328" s="306"/>
      <c r="F328" s="306"/>
      <c r="G328" s="306"/>
      <c r="H328" s="306"/>
      <c r="I328" s="306"/>
      <c r="J328" s="306"/>
      <c r="K328" s="306"/>
      <c r="L328" s="306"/>
    </row>
    <row r="329" spans="1:12" x14ac:dyDescent="0.25">
      <c r="A329" s="306"/>
      <c r="B329" s="306"/>
      <c r="C329" s="306"/>
      <c r="D329" s="306"/>
      <c r="E329" s="306"/>
      <c r="F329" s="306"/>
      <c r="G329" s="306"/>
      <c r="H329" s="306"/>
      <c r="I329" s="306"/>
      <c r="J329" s="306"/>
      <c r="K329" s="306"/>
      <c r="L329" s="306"/>
    </row>
    <row r="330" spans="1:12" x14ac:dyDescent="0.25">
      <c r="A330" s="306"/>
      <c r="B330" s="306"/>
      <c r="C330" s="306"/>
      <c r="D330" s="306"/>
      <c r="E330" s="306"/>
      <c r="F330" s="306"/>
      <c r="G330" s="306"/>
      <c r="H330" s="306"/>
      <c r="I330" s="306"/>
      <c r="J330" s="306"/>
      <c r="K330" s="306"/>
      <c r="L330" s="306"/>
    </row>
    <row r="331" spans="1:12" x14ac:dyDescent="0.25">
      <c r="A331" s="306"/>
      <c r="B331" s="306"/>
      <c r="C331" s="306"/>
      <c r="D331" s="306"/>
      <c r="E331" s="306"/>
      <c r="F331" s="306"/>
      <c r="G331" s="306"/>
      <c r="H331" s="306"/>
      <c r="I331" s="306"/>
      <c r="J331" s="306"/>
      <c r="K331" s="306"/>
      <c r="L331" s="306"/>
    </row>
    <row r="332" spans="1:12" x14ac:dyDescent="0.25">
      <c r="A332" s="306"/>
      <c r="B332" s="306"/>
      <c r="C332" s="306"/>
      <c r="D332" s="306"/>
      <c r="E332" s="306"/>
      <c r="F332" s="306"/>
      <c r="G332" s="306"/>
      <c r="H332" s="306"/>
      <c r="I332" s="306"/>
      <c r="J332" s="306"/>
      <c r="K332" s="306"/>
      <c r="L332" s="306"/>
    </row>
    <row r="333" spans="1:12" x14ac:dyDescent="0.25">
      <c r="A333" s="306"/>
      <c r="B333" s="306"/>
      <c r="C333" s="306"/>
      <c r="D333" s="306"/>
      <c r="E333" s="306"/>
      <c r="F333" s="306"/>
      <c r="G333" s="306"/>
      <c r="H333" s="306"/>
      <c r="I333" s="306"/>
      <c r="J333" s="306"/>
      <c r="K333" s="306"/>
      <c r="L333" s="306"/>
    </row>
    <row r="334" spans="1:12" x14ac:dyDescent="0.25">
      <c r="A334" s="306"/>
      <c r="B334" s="306"/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</row>
    <row r="335" spans="1:12" x14ac:dyDescent="0.25">
      <c r="A335" s="306"/>
      <c r="B335" s="306"/>
      <c r="C335" s="306"/>
      <c r="D335" s="306"/>
      <c r="E335" s="306"/>
      <c r="F335" s="306"/>
      <c r="G335" s="306"/>
      <c r="H335" s="306"/>
      <c r="I335" s="306"/>
      <c r="J335" s="306"/>
      <c r="K335" s="306"/>
      <c r="L335" s="306"/>
    </row>
    <row r="336" spans="1:12" x14ac:dyDescent="0.25">
      <c r="A336" s="306"/>
      <c r="B336" s="306"/>
      <c r="C336" s="306"/>
      <c r="D336" s="306"/>
      <c r="E336" s="306"/>
      <c r="F336" s="306"/>
      <c r="G336" s="306"/>
      <c r="H336" s="306"/>
      <c r="I336" s="306"/>
      <c r="J336" s="306"/>
      <c r="K336" s="306"/>
      <c r="L336" s="306"/>
    </row>
    <row r="337" spans="1:12" x14ac:dyDescent="0.25">
      <c r="A337" s="306"/>
      <c r="B337" s="306"/>
      <c r="C337" s="306"/>
      <c r="D337" s="306"/>
      <c r="E337" s="306"/>
      <c r="F337" s="306"/>
      <c r="G337" s="306"/>
      <c r="H337" s="306"/>
      <c r="I337" s="306"/>
      <c r="J337" s="306"/>
      <c r="K337" s="306"/>
      <c r="L337" s="306"/>
    </row>
    <row r="338" spans="1:12" x14ac:dyDescent="0.25">
      <c r="A338" s="306"/>
      <c r="B338" s="306"/>
      <c r="C338" s="306"/>
      <c r="D338" s="306"/>
      <c r="E338" s="306"/>
      <c r="F338" s="306"/>
      <c r="G338" s="306"/>
      <c r="H338" s="306"/>
      <c r="I338" s="306"/>
      <c r="J338" s="306"/>
      <c r="K338" s="306"/>
      <c r="L338" s="306"/>
    </row>
    <row r="339" spans="1:12" x14ac:dyDescent="0.25">
      <c r="A339" s="306"/>
      <c r="B339" s="306"/>
      <c r="C339" s="306"/>
      <c r="D339" s="306"/>
      <c r="E339" s="306"/>
      <c r="F339" s="306"/>
      <c r="G339" s="306"/>
      <c r="H339" s="306"/>
      <c r="I339" s="306"/>
      <c r="J339" s="306"/>
      <c r="K339" s="306"/>
      <c r="L339" s="306"/>
    </row>
    <row r="340" spans="1:12" x14ac:dyDescent="0.25">
      <c r="A340" s="306"/>
      <c r="B340" s="306"/>
      <c r="C340" s="306"/>
      <c r="D340" s="306"/>
      <c r="E340" s="306"/>
      <c r="F340" s="306"/>
      <c r="G340" s="306"/>
      <c r="H340" s="306"/>
      <c r="I340" s="306"/>
      <c r="J340" s="306"/>
      <c r="K340" s="306"/>
      <c r="L340" s="306"/>
    </row>
    <row r="341" spans="1:12" x14ac:dyDescent="0.25">
      <c r="A341" s="306"/>
      <c r="B341" s="306"/>
      <c r="C341" s="306"/>
      <c r="D341" s="306"/>
      <c r="E341" s="306"/>
      <c r="F341" s="306"/>
      <c r="G341" s="306"/>
      <c r="H341" s="306"/>
      <c r="I341" s="306"/>
      <c r="J341" s="306"/>
      <c r="K341" s="306"/>
      <c r="L341" s="306"/>
    </row>
  </sheetData>
  <sheetProtection password="CA5B" sheet="1" objects="1" scenarios="1"/>
  <mergeCells count="25">
    <mergeCell ref="C10:L10"/>
    <mergeCell ref="C11:L11"/>
    <mergeCell ref="C12:L12"/>
    <mergeCell ref="C13:L13"/>
    <mergeCell ref="A3:L3"/>
    <mergeCell ref="C5:L5"/>
    <mergeCell ref="C6:L6"/>
    <mergeCell ref="C7:L7"/>
    <mergeCell ref="C8:L8"/>
    <mergeCell ref="J17:J18"/>
    <mergeCell ref="K17:K18"/>
    <mergeCell ref="L17:L18"/>
    <mergeCell ref="A300:B300"/>
    <mergeCell ref="A302:B302"/>
    <mergeCell ref="D17:D18"/>
    <mergeCell ref="E17:E18"/>
    <mergeCell ref="F17:F18"/>
    <mergeCell ref="G17:G18"/>
    <mergeCell ref="H17:H18"/>
    <mergeCell ref="I17:I18"/>
    <mergeCell ref="A16:A18"/>
    <mergeCell ref="B16:B18"/>
    <mergeCell ref="C16:G16"/>
    <mergeCell ref="H16:L16"/>
    <mergeCell ref="C17:C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09.24.1.&amp;"Arial,Regular"&amp;10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ht="12" customHeight="1" x14ac:dyDescent="0.25">
      <c r="A5" s="9" t="s">
        <v>1</v>
      </c>
      <c r="B5" s="13"/>
      <c r="C5" s="608" t="s">
        <v>334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331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332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333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84470</v>
      </c>
      <c r="D21" s="40">
        <f>SUM(D22,D25,D26,D42)</f>
        <v>84470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85808</v>
      </c>
      <c r="I21" s="40">
        <f>SUM(I22,I25,I26,I42)</f>
        <v>85808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84470</v>
      </c>
      <c r="D25" s="63">
        <v>84470</v>
      </c>
      <c r="E25" s="63"/>
      <c r="F25" s="64" t="s">
        <v>31</v>
      </c>
      <c r="G25" s="65" t="s">
        <v>31</v>
      </c>
      <c r="H25" s="62">
        <f t="shared" si="1"/>
        <v>85808</v>
      </c>
      <c r="I25" s="63">
        <f>I49</f>
        <v>85808</v>
      </c>
      <c r="J25" s="63">
        <f>J49</f>
        <v>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84470</v>
      </c>
      <c r="D49" s="128">
        <f>SUM(D50,D295)</f>
        <v>84470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85808</v>
      </c>
      <c r="I49" s="128">
        <f>SUM(I50,I295)</f>
        <v>85808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84470</v>
      </c>
      <c r="D50" s="134">
        <f>SUM(D51,D191)</f>
        <v>84470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85808</v>
      </c>
      <c r="I50" s="134">
        <f>SUM(I51,I191)</f>
        <v>85808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84470</v>
      </c>
      <c r="D51" s="139">
        <f>SUM(D52,D73,D170,D184)</f>
        <v>84470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85808</v>
      </c>
      <c r="I51" s="139">
        <f>SUM(I52,I73,I170,I184)</f>
        <v>85808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84470</v>
      </c>
      <c r="D52" s="144">
        <f>SUM(D53,D66)</f>
        <v>84470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85808</v>
      </c>
      <c r="I52" s="144">
        <f>SUM(I53,I66)</f>
        <v>85808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65582</v>
      </c>
      <c r="D53" s="74">
        <f>SUM(D54,D57,D65)</f>
        <v>65582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65814</v>
      </c>
      <c r="I53" s="74">
        <f>SUM(I54,I57,I65)</f>
        <v>65814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60691</v>
      </c>
      <c r="D54" s="152">
        <f>SUM(D55:D56)</f>
        <v>60691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62977</v>
      </c>
      <c r="I54" s="152">
        <f>SUM(I55:I56)</f>
        <v>62977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60691</v>
      </c>
      <c r="D56" s="85">
        <v>60691</v>
      </c>
      <c r="E56" s="85"/>
      <c r="F56" s="85"/>
      <c r="G56" s="157"/>
      <c r="H56" s="83">
        <f t="shared" si="3"/>
        <v>62977</v>
      </c>
      <c r="I56" s="85">
        <v>62977</v>
      </c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4891</v>
      </c>
      <c r="D57" s="160">
        <f>SUM(D58:D64)</f>
        <v>4891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2837</v>
      </c>
      <c r="I57" s="160">
        <f>SUM(I58:I64)</f>
        <v>2837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200</v>
      </c>
      <c r="D59" s="85">
        <v>200</v>
      </c>
      <c r="E59" s="85"/>
      <c r="F59" s="85"/>
      <c r="G59" s="157"/>
      <c r="H59" s="83">
        <f t="shared" si="3"/>
        <v>200</v>
      </c>
      <c r="I59" s="85">
        <v>200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3628</v>
      </c>
      <c r="D61" s="85">
        <v>3628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1063</v>
      </c>
      <c r="D62" s="85">
        <v>1063</v>
      </c>
      <c r="E62" s="85"/>
      <c r="F62" s="85"/>
      <c r="G62" s="157"/>
      <c r="H62" s="83">
        <f t="shared" si="3"/>
        <v>2637</v>
      </c>
      <c r="I62" s="85">
        <v>2637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18888</v>
      </c>
      <c r="D66" s="74">
        <f>SUM(D67:D68)</f>
        <v>18888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19994</v>
      </c>
      <c r="I66" s="74">
        <f>SUM(I67:I68)</f>
        <v>19994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16398</v>
      </c>
      <c r="D67" s="79">
        <v>16398</v>
      </c>
      <c r="E67" s="79"/>
      <c r="F67" s="79"/>
      <c r="G67" s="155"/>
      <c r="H67" s="77">
        <f t="shared" si="3"/>
        <v>16454</v>
      </c>
      <c r="I67" s="79">
        <v>16454</v>
      </c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2490</v>
      </c>
      <c r="D68" s="160">
        <f>SUM(D69:D72)</f>
        <v>2490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3540</v>
      </c>
      <c r="I68" s="160">
        <f>SUM(I69:I72)</f>
        <v>3540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2490</v>
      </c>
      <c r="D69" s="85">
        <v>2490</v>
      </c>
      <c r="E69" s="85"/>
      <c r="F69" s="85"/>
      <c r="G69" s="157"/>
      <c r="H69" s="83">
        <f t="shared" si="3"/>
        <v>2490</v>
      </c>
      <c r="I69" s="85">
        <v>2490</v>
      </c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1050</v>
      </c>
      <c r="I71" s="85">
        <v>1050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0</v>
      </c>
      <c r="D73" s="144">
        <f>SUM(D74,D81,D128,D161,D162,D169)</f>
        <v>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0</v>
      </c>
      <c r="I73" s="144">
        <f>SUM(I74,I81,I128,I161,I162,I169)</f>
        <v>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84470</v>
      </c>
      <c r="D298" s="260">
        <f>SUM(D295,D283,D279,D266,D231,D192,D184,D170,D73,D52)</f>
        <v>84470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85808</v>
      </c>
      <c r="I298" s="260">
        <f>SUM(I295,I283,I279,I266,I231,I192,I184,I170,I73,I52)</f>
        <v>85808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ageMargins left="0.7" right="0.7" top="0.75" bottom="0.75" header="0.3" footer="0.3"/>
  <pageSetup paperSize="9" fitToHeight="0" orientation="portrait" r:id="rId1"/>
  <headerFooter>
    <oddHeader xml:space="preserve">&amp;RTāme Nr. 09.1.5.
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481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482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ht="15" customHeight="1" x14ac:dyDescent="0.25">
      <c r="A10" s="9"/>
      <c r="B10" s="10" t="s">
        <v>9</v>
      </c>
      <c r="C10" s="602" t="s">
        <v>484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ht="15" customHeight="1" x14ac:dyDescent="0.25">
      <c r="A11" s="9"/>
      <c r="B11" s="10" t="s">
        <v>11</v>
      </c>
      <c r="C11" s="602" t="s">
        <v>485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ht="15" customHeight="1" x14ac:dyDescent="0.25">
      <c r="A12" s="9"/>
      <c r="B12" s="10" t="s">
        <v>12</v>
      </c>
      <c r="C12" s="602" t="s">
        <v>486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ht="15" customHeight="1" x14ac:dyDescent="0.25">
      <c r="A13" s="9"/>
      <c r="B13" s="10" t="s">
        <v>13</v>
      </c>
      <c r="C13" s="602" t="s">
        <v>487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6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44490</v>
      </c>
      <c r="D21" s="40">
        <f>SUM(D22,D25,D26,D42)</f>
        <v>44490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42328</v>
      </c>
      <c r="I21" s="40">
        <f>SUM(I22,I25,I26,I42)</f>
        <v>31577</v>
      </c>
      <c r="J21" s="40">
        <f>SUM(J22,J25)</f>
        <v>10751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>
        <v>0</v>
      </c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>
        <v>0</v>
      </c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44490</v>
      </c>
      <c r="D25" s="63">
        <v>44490</v>
      </c>
      <c r="E25" s="63"/>
      <c r="F25" s="64" t="s">
        <v>31</v>
      </c>
      <c r="G25" s="65" t="s">
        <v>31</v>
      </c>
      <c r="H25" s="62">
        <f t="shared" si="1"/>
        <v>42328</v>
      </c>
      <c r="I25" s="63">
        <f>I49</f>
        <v>31577</v>
      </c>
      <c r="J25" s="63">
        <f>J49</f>
        <v>10751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44490</v>
      </c>
      <c r="D49" s="128">
        <f>SUM(D50,D295)</f>
        <v>44490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42328</v>
      </c>
      <c r="I49" s="128">
        <f>SUM(I50,I295)</f>
        <v>31577</v>
      </c>
      <c r="J49" s="128">
        <f>SUM(J50,J295)</f>
        <v>10751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44490</v>
      </c>
      <c r="D50" s="134">
        <f>SUM(D51,D191)</f>
        <v>44490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42328</v>
      </c>
      <c r="I50" s="134">
        <f>SUM(I51,I191)</f>
        <v>31577</v>
      </c>
      <c r="J50" s="134">
        <f>SUM(J51,J191)</f>
        <v>10751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44490</v>
      </c>
      <c r="D51" s="139">
        <f>SUM(D52,D73,D170,D184)</f>
        <v>44490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42328</v>
      </c>
      <c r="I51" s="139">
        <f>SUM(I52,I73,I170,I184)</f>
        <v>31577</v>
      </c>
      <c r="J51" s="139">
        <f>SUM(J52,J73,J170,J184)</f>
        <v>10751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44490</v>
      </c>
      <c r="D73" s="144">
        <f>SUM(D74,D81,D128,D161,D162,D169)</f>
        <v>44490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42328</v>
      </c>
      <c r="I73" s="144">
        <f>SUM(I74,I81,I128,I161,I162,I169)</f>
        <v>31577</v>
      </c>
      <c r="J73" s="144">
        <f>SUM(J74,J81,J128,J161,J162,J169)</f>
        <v>10751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44490</v>
      </c>
      <c r="D128" s="74">
        <f>SUM(D129,D133,D137,D138,D141,D148,D156,D157,D160)</f>
        <v>44490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42328</v>
      </c>
      <c r="I128" s="74">
        <f>SUM(I129,I133,I137,I138,I141,I148,I156,I157,I160)</f>
        <v>31577</v>
      </c>
      <c r="J128" s="74">
        <f>SUM(J129,J133,J137,J138,J141,J148,J156,J157,J160)</f>
        <v>10751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44490</v>
      </c>
      <c r="D148" s="160">
        <f>SUM(D149:D155)</f>
        <v>44490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42328</v>
      </c>
      <c r="I148" s="160">
        <f>SUM(I149:I155)</f>
        <v>31577</v>
      </c>
      <c r="J148" s="160">
        <f>SUM(J149:J155)</f>
        <v>10751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44490</v>
      </c>
      <c r="D151" s="85">
        <v>44490</v>
      </c>
      <c r="E151" s="85"/>
      <c r="F151" s="85"/>
      <c r="G151" s="157"/>
      <c r="H151" s="83">
        <f t="shared" si="5"/>
        <v>42328</v>
      </c>
      <c r="I151" s="85">
        <v>31577</v>
      </c>
      <c r="J151" s="85">
        <v>10751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44490</v>
      </c>
      <c r="D298" s="260">
        <f>SUM(D295,D283,D279,D266,D231,D192,D184,D170,D73,D52)</f>
        <v>44490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42328</v>
      </c>
      <c r="I298" s="260">
        <f>SUM(I295,I283,I279,I266,I231,I192,I184,I170,I73,I52)</f>
        <v>31577</v>
      </c>
      <c r="J298" s="260">
        <f t="shared" ref="J298:L298" si="62">SUM(J295,J283,J279,J266,J231,J192,J184,J170,J73,J52)</f>
        <v>10751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5">
    <mergeCell ref="C13:L13"/>
    <mergeCell ref="C12:L12"/>
    <mergeCell ref="C11:L11"/>
    <mergeCell ref="C10:L10"/>
    <mergeCell ref="A3:L3"/>
    <mergeCell ref="C5:L5"/>
    <mergeCell ref="C6:L6"/>
    <mergeCell ref="C7:L7"/>
    <mergeCell ref="C8:L8"/>
    <mergeCell ref="J17:J18"/>
    <mergeCell ref="K17:K18"/>
    <mergeCell ref="L17:L18"/>
    <mergeCell ref="A300:B300"/>
    <mergeCell ref="A302:B302"/>
    <mergeCell ref="D17:D18"/>
    <mergeCell ref="E17:E18"/>
    <mergeCell ref="F17:F18"/>
    <mergeCell ref="G17:G18"/>
    <mergeCell ref="H17:H18"/>
    <mergeCell ref="I17:I18"/>
    <mergeCell ref="A16:A18"/>
    <mergeCell ref="B16:B18"/>
    <mergeCell ref="C16:G16"/>
    <mergeCell ref="H16:L16"/>
    <mergeCell ref="C17:C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Nr.09.24.2.</oddHeader>
    <oddFooter xml:space="preserve">&amp;L&amp;"Times New Roman,Regular"&amp;8&amp;D; &amp;T&amp;R&amp;"Times New Roman,Regular"&amp;8&amp;P (&amp;N)
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481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482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488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14"/>
      <c r="D10" s="15"/>
      <c r="E10" s="15"/>
      <c r="F10" s="15"/>
      <c r="G10" s="15"/>
      <c r="H10" s="15"/>
      <c r="I10" s="15"/>
      <c r="J10" s="15"/>
      <c r="K10" s="15"/>
      <c r="L10" s="16"/>
    </row>
    <row r="11" spans="1:12" x14ac:dyDescent="0.25">
      <c r="A11" s="9"/>
      <c r="B11" s="10" t="s">
        <v>11</v>
      </c>
      <c r="C11" s="14"/>
      <c r="D11" s="15"/>
      <c r="E11" s="15"/>
      <c r="F11" s="15"/>
      <c r="G11" s="15"/>
      <c r="H11" s="15"/>
      <c r="I11" s="15"/>
      <c r="J11" s="15"/>
      <c r="K11" s="15"/>
      <c r="L11" s="16"/>
    </row>
    <row r="12" spans="1:12" ht="15" customHeight="1" x14ac:dyDescent="0.25">
      <c r="A12" s="9"/>
      <c r="B12" s="10" t="s">
        <v>12</v>
      </c>
      <c r="C12" s="602" t="s">
        <v>486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14"/>
      <c r="D13" s="15"/>
      <c r="E13" s="15"/>
      <c r="F13" s="15"/>
      <c r="G13" s="15"/>
      <c r="H13" s="15"/>
      <c r="I13" s="15"/>
      <c r="J13" s="15"/>
      <c r="K13" s="15"/>
      <c r="L13" s="16"/>
    </row>
    <row r="14" spans="1:12" ht="12.75" customHeight="1" x14ac:dyDescent="0.25">
      <c r="A14" s="9"/>
      <c r="B14" s="10" t="s">
        <v>14</v>
      </c>
      <c r="C14" s="14"/>
      <c r="D14" s="15"/>
      <c r="E14" s="15"/>
      <c r="F14" s="15"/>
      <c r="G14" s="15"/>
      <c r="H14" s="15"/>
      <c r="I14" s="15"/>
      <c r="J14" s="15"/>
      <c r="K14" s="15"/>
      <c r="L14" s="16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12759</v>
      </c>
      <c r="D21" s="40">
        <f>SUM(D22,D25,D26,D42)</f>
        <v>12759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12759</v>
      </c>
      <c r="I21" s="40">
        <f>SUM(I22,I25,I26,I42)</f>
        <v>12759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9807</v>
      </c>
      <c r="D22" s="46">
        <f>SUM(D23:D24)</f>
        <v>9807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9807</v>
      </c>
      <c r="I22" s="46">
        <f>SUM(I23:I24)</f>
        <v>9807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>
        <v>0</v>
      </c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9807</v>
      </c>
      <c r="D24" s="58">
        <v>9807</v>
      </c>
      <c r="E24" s="58"/>
      <c r="F24" s="58"/>
      <c r="G24" s="59"/>
      <c r="H24" s="57">
        <f t="shared" si="1"/>
        <v>9807</v>
      </c>
      <c r="I24" s="58">
        <v>9807</v>
      </c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2952</v>
      </c>
      <c r="D25" s="63">
        <v>2952</v>
      </c>
      <c r="E25" s="63"/>
      <c r="F25" s="64" t="s">
        <v>31</v>
      </c>
      <c r="G25" s="65" t="s">
        <v>31</v>
      </c>
      <c r="H25" s="62">
        <f t="shared" si="1"/>
        <v>2952</v>
      </c>
      <c r="I25" s="63">
        <v>2952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12759</v>
      </c>
      <c r="D49" s="128">
        <f>SUM(D50,D295)</f>
        <v>12759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12759</v>
      </c>
      <c r="I49" s="128">
        <f>SUM(I50,I295)</f>
        <v>12759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12759</v>
      </c>
      <c r="D50" s="134">
        <f>SUM(D51,D191)</f>
        <v>12759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12759</v>
      </c>
      <c r="I50" s="134">
        <f>SUM(I51,I191)</f>
        <v>12759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12759</v>
      </c>
      <c r="D51" s="139">
        <f>SUM(D52,D73,D170,D184)</f>
        <v>12759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12759</v>
      </c>
      <c r="I51" s="139">
        <f>SUM(I52,I73,I170,I184)</f>
        <v>12759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384</v>
      </c>
      <c r="D52" s="144">
        <f>SUM(D53,D66)</f>
        <v>384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384</v>
      </c>
      <c r="I52" s="144">
        <f>SUM(I53,I66)</f>
        <v>384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309</v>
      </c>
      <c r="D53" s="74">
        <f>SUM(D54,D57,D65)</f>
        <v>309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309</v>
      </c>
      <c r="I53" s="74">
        <f>SUM(I54,I57,I65)</f>
        <v>309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309</v>
      </c>
      <c r="D54" s="152">
        <f>SUM(D55:D56)</f>
        <v>309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309</v>
      </c>
      <c r="I54" s="152">
        <f>SUM(I55:I56)</f>
        <v>309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309</v>
      </c>
      <c r="D56" s="85">
        <v>309</v>
      </c>
      <c r="E56" s="85"/>
      <c r="F56" s="85"/>
      <c r="G56" s="157"/>
      <c r="H56" s="83">
        <f t="shared" si="3"/>
        <v>309</v>
      </c>
      <c r="I56" s="85">
        <v>309</v>
      </c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75</v>
      </c>
      <c r="D66" s="74">
        <f>SUM(D67:D68)</f>
        <v>75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75</v>
      </c>
      <c r="I66" s="74">
        <f>SUM(I67:I68)</f>
        <v>75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75</v>
      </c>
      <c r="D67" s="79">
        <v>75</v>
      </c>
      <c r="E67" s="79"/>
      <c r="F67" s="79"/>
      <c r="G67" s="155"/>
      <c r="H67" s="77">
        <f t="shared" si="3"/>
        <v>75</v>
      </c>
      <c r="I67" s="79">
        <v>75</v>
      </c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12375</v>
      </c>
      <c r="D73" s="144">
        <f>SUM(D74,D81,D128,D161,D162,D169)</f>
        <v>12375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12375</v>
      </c>
      <c r="I73" s="144">
        <f>SUM(I74,I81,I128,I161,I162,I169)</f>
        <v>12375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8340</v>
      </c>
      <c r="D74" s="74">
        <f>SUM(D75,D78)</f>
        <v>8340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8340</v>
      </c>
      <c r="I74" s="74">
        <f>SUM(I75,I78)</f>
        <v>8340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8340</v>
      </c>
      <c r="D78" s="160">
        <f>SUM(D79:D80)</f>
        <v>8340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8340</v>
      </c>
      <c r="I78" s="160">
        <f>SUM(I79:I80)</f>
        <v>8340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3200</v>
      </c>
      <c r="D79" s="85">
        <v>3200</v>
      </c>
      <c r="E79" s="85"/>
      <c r="F79" s="85"/>
      <c r="G79" s="157"/>
      <c r="H79" s="83">
        <f t="shared" si="3"/>
        <v>3200</v>
      </c>
      <c r="I79" s="85">
        <v>3200</v>
      </c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5140</v>
      </c>
      <c r="D80" s="85">
        <v>5140</v>
      </c>
      <c r="E80" s="85"/>
      <c r="F80" s="85"/>
      <c r="G80" s="157"/>
      <c r="H80" s="83">
        <f t="shared" si="3"/>
        <v>5140</v>
      </c>
      <c r="I80" s="85">
        <v>5140</v>
      </c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1648</v>
      </c>
      <c r="D81" s="74">
        <f>SUM(D82,D87,D93,D101,D110,D114,D120,D126)</f>
        <v>1648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1648</v>
      </c>
      <c r="I81" s="74">
        <f>SUM(I82,I87,I93,I101,I110,I114,I120,I126)</f>
        <v>1648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1593</v>
      </c>
      <c r="D93" s="160">
        <f>SUM(D94:D100)</f>
        <v>1593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1593</v>
      </c>
      <c r="I93" s="160">
        <f>SUM(I94:I100)</f>
        <v>1593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1593</v>
      </c>
      <c r="D94" s="85">
        <v>1593</v>
      </c>
      <c r="E94" s="85"/>
      <c r="F94" s="85"/>
      <c r="G94" s="157"/>
      <c r="H94" s="83">
        <f t="shared" si="3"/>
        <v>1593</v>
      </c>
      <c r="I94" s="85">
        <v>1593</v>
      </c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55</v>
      </c>
      <c r="D120" s="160">
        <f>SUM(D121:D125)</f>
        <v>55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55</v>
      </c>
      <c r="I120" s="160">
        <f>SUM(I121:I125)</f>
        <v>55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55</v>
      </c>
      <c r="D122" s="85">
        <v>55</v>
      </c>
      <c r="E122" s="85"/>
      <c r="F122" s="85"/>
      <c r="G122" s="157"/>
      <c r="H122" s="83">
        <f t="shared" si="5"/>
        <v>55</v>
      </c>
      <c r="I122" s="85">
        <v>55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2387</v>
      </c>
      <c r="D128" s="74">
        <f>SUM(D129,D133,D137,D138,D141,D148,D156,D157,D160)</f>
        <v>2387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2387</v>
      </c>
      <c r="I128" s="74">
        <f>SUM(I129,I133,I137,I138,I141,I148,I156,I157,I160)</f>
        <v>2387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1242</v>
      </c>
      <c r="D129" s="169">
        <f>SUM(D130:D132)</f>
        <v>1242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1242</v>
      </c>
      <c r="I129" s="169">
        <f>SUM(I130:I132)</f>
        <v>1242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920</v>
      </c>
      <c r="D130" s="85">
        <v>920</v>
      </c>
      <c r="E130" s="85">
        <v>0</v>
      </c>
      <c r="F130" s="85"/>
      <c r="G130" s="157"/>
      <c r="H130" s="83">
        <f t="shared" si="5"/>
        <v>920</v>
      </c>
      <c r="I130" s="85">
        <v>920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322</v>
      </c>
      <c r="D131" s="85">
        <v>322</v>
      </c>
      <c r="E131" s="85">
        <v>0</v>
      </c>
      <c r="F131" s="85"/>
      <c r="G131" s="157"/>
      <c r="H131" s="83">
        <f t="shared" si="5"/>
        <v>322</v>
      </c>
      <c r="I131" s="85">
        <v>322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1100</v>
      </c>
      <c r="D133" s="160">
        <f>SUM(D134:D136)</f>
        <v>1100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1100</v>
      </c>
      <c r="I133" s="160">
        <f>SUM(I134:I136)</f>
        <v>1100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1100</v>
      </c>
      <c r="D135" s="85">
        <v>1100</v>
      </c>
      <c r="E135" s="85"/>
      <c r="F135" s="85"/>
      <c r="G135" s="157"/>
      <c r="H135" s="83">
        <f t="shared" si="5"/>
        <v>1100</v>
      </c>
      <c r="I135" s="85">
        <v>1100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45</v>
      </c>
      <c r="D141" s="152">
        <f>SUM(D142:D147)</f>
        <v>45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45</v>
      </c>
      <c r="I141" s="152">
        <f>SUM(I142:I147)</f>
        <v>45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45</v>
      </c>
      <c r="D146" s="85">
        <v>45</v>
      </c>
      <c r="E146" s="85"/>
      <c r="F146" s="85"/>
      <c r="G146" s="157"/>
      <c r="H146" s="83">
        <f t="shared" si="5"/>
        <v>45</v>
      </c>
      <c r="I146" s="85">
        <v>45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12759</v>
      </c>
      <c r="D298" s="260">
        <f>SUM(D295,D283,D279,D266,D231,D192,D184,D170,D73,D52)</f>
        <v>12759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12759</v>
      </c>
      <c r="I298" s="260">
        <f>SUM(I295,I283,I279,I266,I231,I192,I184,I170,I73,I52)</f>
        <v>12759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-9807</v>
      </c>
      <c r="D300" s="266">
        <f>SUM(D25,D26,D42)-D50</f>
        <v>-9807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-9807</v>
      </c>
      <c r="I300" s="266">
        <f>SUM(I25,I26,I42)-I50</f>
        <v>-9807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9807</v>
      </c>
      <c r="D302" s="266">
        <f t="shared" si="63"/>
        <v>9807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9807</v>
      </c>
      <c r="I302" s="266">
        <f t="shared" si="63"/>
        <v>9807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9807</v>
      </c>
      <c r="D303" s="266">
        <f t="shared" si="64"/>
        <v>9807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9807</v>
      </c>
      <c r="I303" s="266">
        <f t="shared" si="64"/>
        <v>9807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2">
    <mergeCell ref="C12:L12"/>
    <mergeCell ref="A3:L3"/>
    <mergeCell ref="C5:L5"/>
    <mergeCell ref="C6:L6"/>
    <mergeCell ref="C7:L7"/>
    <mergeCell ref="C8:L8"/>
    <mergeCell ref="J17:J18"/>
    <mergeCell ref="K17:K18"/>
    <mergeCell ref="L17:L18"/>
    <mergeCell ref="A300:B300"/>
    <mergeCell ref="A302:B302"/>
    <mergeCell ref="D17:D18"/>
    <mergeCell ref="E17:E18"/>
    <mergeCell ref="F17:F18"/>
    <mergeCell ref="G17:G18"/>
    <mergeCell ref="H17:H18"/>
    <mergeCell ref="I17:I18"/>
    <mergeCell ref="A16:A18"/>
    <mergeCell ref="B16:B18"/>
    <mergeCell ref="C16:G16"/>
    <mergeCell ref="H16:L16"/>
    <mergeCell ref="C17:C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09.24.3.&amp;"Arial,Regular"&amp;10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489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490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491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492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493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494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495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156065</v>
      </c>
      <c r="D21" s="40">
        <f>SUM(D22,D25,D26,D42)</f>
        <v>152265</v>
      </c>
      <c r="E21" s="40">
        <f>SUM(E22,E25)</f>
        <v>0</v>
      </c>
      <c r="F21" s="40">
        <f>SUM(F22,F27)</f>
        <v>3500</v>
      </c>
      <c r="G21" s="41">
        <f>SUM(G22,G44)</f>
        <v>300</v>
      </c>
      <c r="H21" s="39">
        <f t="shared" ref="H21:H46" si="1">SUM(I21:L21)</f>
        <v>422161</v>
      </c>
      <c r="I21" s="40">
        <f>SUM(I22,I25,I26,I42)</f>
        <v>150572</v>
      </c>
      <c r="J21" s="40">
        <f>SUM(J22,J25)</f>
        <v>263579</v>
      </c>
      <c r="K21" s="40">
        <f>SUM(K22,K27)</f>
        <v>7710</v>
      </c>
      <c r="L21" s="42">
        <f>SUM(L22,L44)</f>
        <v>300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4210</v>
      </c>
      <c r="I22" s="46">
        <f>SUM(I23:I24)</f>
        <v>0</v>
      </c>
      <c r="J22" s="46">
        <f>SUM(J23:J24)</f>
        <v>0</v>
      </c>
      <c r="K22" s="46">
        <f>SUM(K23:K24)</f>
        <v>4210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4210</v>
      </c>
      <c r="I24" s="58"/>
      <c r="J24" s="58"/>
      <c r="K24" s="58">
        <v>4210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152265</v>
      </c>
      <c r="D25" s="63">
        <v>152265</v>
      </c>
      <c r="E25" s="63"/>
      <c r="F25" s="64" t="s">
        <v>31</v>
      </c>
      <c r="G25" s="65" t="s">
        <v>31</v>
      </c>
      <c r="H25" s="62">
        <f t="shared" si="1"/>
        <v>414151</v>
      </c>
      <c r="I25" s="63">
        <v>150572</v>
      </c>
      <c r="J25" s="63">
        <v>263579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3500</v>
      </c>
      <c r="D27" s="70" t="s">
        <v>31</v>
      </c>
      <c r="E27" s="70" t="s">
        <v>31</v>
      </c>
      <c r="F27" s="74">
        <f>SUM(F28,F32,F34,F37)</f>
        <v>3500</v>
      </c>
      <c r="G27" s="71" t="s">
        <v>31</v>
      </c>
      <c r="H27" s="68">
        <f t="shared" si="1"/>
        <v>3500</v>
      </c>
      <c r="I27" s="70" t="s">
        <v>31</v>
      </c>
      <c r="J27" s="70" t="s">
        <v>31</v>
      </c>
      <c r="K27" s="74">
        <f>SUM(K28,K32,K34,K37)</f>
        <v>3500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3350</v>
      </c>
      <c r="D34" s="70" t="s">
        <v>31</v>
      </c>
      <c r="E34" s="70" t="s">
        <v>31</v>
      </c>
      <c r="F34" s="74">
        <f>SUM(F35:F36)</f>
        <v>3350</v>
      </c>
      <c r="G34" s="71" t="s">
        <v>31</v>
      </c>
      <c r="H34" s="68">
        <f t="shared" si="1"/>
        <v>3350</v>
      </c>
      <c r="I34" s="70" t="s">
        <v>31</v>
      </c>
      <c r="J34" s="70" t="s">
        <v>31</v>
      </c>
      <c r="K34" s="74">
        <f>SUM(K35:K36)</f>
        <v>3350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3350</v>
      </c>
      <c r="D35" s="78" t="s">
        <v>31</v>
      </c>
      <c r="E35" s="78" t="s">
        <v>31</v>
      </c>
      <c r="F35" s="79">
        <v>3350</v>
      </c>
      <c r="G35" s="80" t="s">
        <v>31</v>
      </c>
      <c r="H35" s="77">
        <f t="shared" si="1"/>
        <v>3350</v>
      </c>
      <c r="I35" s="78" t="s">
        <v>31</v>
      </c>
      <c r="J35" s="78" t="s">
        <v>31</v>
      </c>
      <c r="K35" s="79">
        <v>3350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150</v>
      </c>
      <c r="D37" s="70" t="s">
        <v>31</v>
      </c>
      <c r="E37" s="70" t="s">
        <v>31</v>
      </c>
      <c r="F37" s="74">
        <f>SUM(F38:F41)</f>
        <v>150</v>
      </c>
      <c r="G37" s="71" t="s">
        <v>31</v>
      </c>
      <c r="H37" s="68">
        <f t="shared" si="1"/>
        <v>150</v>
      </c>
      <c r="I37" s="70" t="s">
        <v>31</v>
      </c>
      <c r="J37" s="70" t="s">
        <v>31</v>
      </c>
      <c r="K37" s="74">
        <f>SUM(K38:K41)</f>
        <v>150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150</v>
      </c>
      <c r="D41" s="84" t="s">
        <v>31</v>
      </c>
      <c r="E41" s="84" t="s">
        <v>31</v>
      </c>
      <c r="F41" s="85">
        <v>150</v>
      </c>
      <c r="G41" s="86" t="s">
        <v>31</v>
      </c>
      <c r="H41" s="83">
        <f t="shared" si="1"/>
        <v>150</v>
      </c>
      <c r="I41" s="84" t="s">
        <v>31</v>
      </c>
      <c r="J41" s="84" t="s">
        <v>31</v>
      </c>
      <c r="K41" s="85">
        <v>150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300</v>
      </c>
      <c r="D44" s="105" t="s">
        <v>31</v>
      </c>
      <c r="E44" s="105" t="s">
        <v>31</v>
      </c>
      <c r="F44" s="105" t="s">
        <v>31</v>
      </c>
      <c r="G44" s="106">
        <f>SUM(G45:G46)</f>
        <v>300</v>
      </c>
      <c r="H44" s="104">
        <f t="shared" si="1"/>
        <v>300</v>
      </c>
      <c r="I44" s="105" t="s">
        <v>31</v>
      </c>
      <c r="J44" s="105" t="s">
        <v>31</v>
      </c>
      <c r="K44" s="105" t="s">
        <v>31</v>
      </c>
      <c r="L44" s="107">
        <f>SUM(L45:L46)</f>
        <v>300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300</v>
      </c>
      <c r="D46" s="111" t="s">
        <v>31</v>
      </c>
      <c r="E46" s="111" t="s">
        <v>31</v>
      </c>
      <c r="F46" s="111" t="s">
        <v>31</v>
      </c>
      <c r="G46" s="112">
        <v>300</v>
      </c>
      <c r="H46" s="114">
        <f t="shared" si="1"/>
        <v>300</v>
      </c>
      <c r="I46" s="111" t="s">
        <v>31</v>
      </c>
      <c r="J46" s="111" t="s">
        <v>31</v>
      </c>
      <c r="K46" s="111" t="s">
        <v>31</v>
      </c>
      <c r="L46" s="113">
        <v>300</v>
      </c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156065</v>
      </c>
      <c r="D49" s="128">
        <f>SUM(D50,D295)</f>
        <v>152265</v>
      </c>
      <c r="E49" s="128">
        <f>SUM(E50,E295)</f>
        <v>0</v>
      </c>
      <c r="F49" s="128">
        <f>SUM(F50,F295)</f>
        <v>3500</v>
      </c>
      <c r="G49" s="129">
        <f>SUM(G50,G295)</f>
        <v>300</v>
      </c>
      <c r="H49" s="127">
        <f t="shared" ref="H49:H111" si="3">SUM(I49:L49)</f>
        <v>422161</v>
      </c>
      <c r="I49" s="128">
        <f>SUM(I50,I295)</f>
        <v>150572</v>
      </c>
      <c r="J49" s="128">
        <f>SUM(J50,J295)</f>
        <v>263579</v>
      </c>
      <c r="K49" s="128">
        <f>SUM(K50,K295)</f>
        <v>7710</v>
      </c>
      <c r="L49" s="130">
        <f>SUM(L50,L295)</f>
        <v>300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156065</v>
      </c>
      <c r="D50" s="134">
        <f>SUM(D51,D191)</f>
        <v>152265</v>
      </c>
      <c r="E50" s="134">
        <f>SUM(E51,E191)</f>
        <v>0</v>
      </c>
      <c r="F50" s="134">
        <f>SUM(F51,F191)</f>
        <v>3500</v>
      </c>
      <c r="G50" s="135">
        <f>SUM(G51,G191)</f>
        <v>300</v>
      </c>
      <c r="H50" s="133">
        <f t="shared" si="3"/>
        <v>417951</v>
      </c>
      <c r="I50" s="134">
        <f>SUM(I51,I191)</f>
        <v>150572</v>
      </c>
      <c r="J50" s="134">
        <f>SUM(J51,J191)</f>
        <v>263579</v>
      </c>
      <c r="K50" s="134">
        <f>SUM(K51,K191)</f>
        <v>3500</v>
      </c>
      <c r="L50" s="136">
        <f>SUM(L51,L191)</f>
        <v>300</v>
      </c>
    </row>
    <row r="51" spans="1:12" s="36" customFormat="1" ht="24" x14ac:dyDescent="0.25">
      <c r="A51" s="137"/>
      <c r="B51" s="30" t="s">
        <v>55</v>
      </c>
      <c r="C51" s="138">
        <f t="shared" si="2"/>
        <v>143577</v>
      </c>
      <c r="D51" s="139">
        <f>SUM(D52,D73,D170,D184)</f>
        <v>139777</v>
      </c>
      <c r="E51" s="139">
        <f>SUM(E52,E73,E170,E184)</f>
        <v>0</v>
      </c>
      <c r="F51" s="139">
        <f>SUM(F52,F73,F170,F184)</f>
        <v>3500</v>
      </c>
      <c r="G51" s="140">
        <f>SUM(G52,G73,G170,G184)</f>
        <v>300</v>
      </c>
      <c r="H51" s="138">
        <f t="shared" si="3"/>
        <v>407258</v>
      </c>
      <c r="I51" s="139">
        <f>SUM(I52,I73,I170,I184)</f>
        <v>139879</v>
      </c>
      <c r="J51" s="139">
        <f>SUM(J52,J73,J170,J184)</f>
        <v>263579</v>
      </c>
      <c r="K51" s="139">
        <f>SUM(K52,K73,K170,K184)</f>
        <v>3500</v>
      </c>
      <c r="L51" s="141">
        <f>SUM(L52,L73,L170,L184)</f>
        <v>300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95289</v>
      </c>
      <c r="D52" s="144">
        <f>SUM(D53,D66)</f>
        <v>95289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356948</v>
      </c>
      <c r="I52" s="144">
        <f>SUM(I53,I66)</f>
        <v>93369</v>
      </c>
      <c r="J52" s="144">
        <f>SUM(J53,J66)</f>
        <v>263579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68370</v>
      </c>
      <c r="D53" s="74">
        <f>SUM(D54,D57,D65)</f>
        <v>68370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278360</v>
      </c>
      <c r="I53" s="74">
        <f>SUM(I54,I57,I65)</f>
        <v>66450</v>
      </c>
      <c r="J53" s="74">
        <f>SUM(J54,J57,J65)</f>
        <v>211910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62016</v>
      </c>
      <c r="D54" s="152">
        <f>SUM(D55:D56)</f>
        <v>62016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272101</v>
      </c>
      <c r="I54" s="152">
        <f>SUM(I55:I56)</f>
        <v>62016</v>
      </c>
      <c r="J54" s="152">
        <f>SUM(J55:J56)</f>
        <v>210085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62016</v>
      </c>
      <c r="D56" s="85">
        <v>62016</v>
      </c>
      <c r="E56" s="85"/>
      <c r="F56" s="85"/>
      <c r="G56" s="157"/>
      <c r="H56" s="83">
        <f t="shared" si="3"/>
        <v>272101</v>
      </c>
      <c r="I56" s="85">
        <v>62016</v>
      </c>
      <c r="J56" s="85">
        <v>210085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5484</v>
      </c>
      <c r="D57" s="160">
        <f>SUM(D58:D64)</f>
        <v>5484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6259</v>
      </c>
      <c r="I57" s="160">
        <f>SUM(I58:I64)</f>
        <v>4434</v>
      </c>
      <c r="J57" s="160">
        <f>SUM(J58:J64)</f>
        <v>1825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300</v>
      </c>
      <c r="I60" s="85"/>
      <c r="J60" s="85">
        <v>300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1050</v>
      </c>
      <c r="D61" s="85">
        <v>1050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1447</v>
      </c>
      <c r="D62" s="85">
        <v>1447</v>
      </c>
      <c r="E62" s="85"/>
      <c r="F62" s="85"/>
      <c r="G62" s="157"/>
      <c r="H62" s="83">
        <f t="shared" si="3"/>
        <v>1447</v>
      </c>
      <c r="I62" s="85">
        <v>1447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1525</v>
      </c>
      <c r="I64" s="85"/>
      <c r="J64" s="85">
        <v>1525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870</v>
      </c>
      <c r="D65" s="163">
        <v>870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26919</v>
      </c>
      <c r="D66" s="74">
        <f>SUM(D67:D68)</f>
        <v>26919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78588</v>
      </c>
      <c r="I66" s="74">
        <f>SUM(I67:I68)</f>
        <v>26919</v>
      </c>
      <c r="J66" s="74">
        <f>SUM(J67:J68)</f>
        <v>51669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17107</v>
      </c>
      <c r="D67" s="79">
        <v>17107</v>
      </c>
      <c r="E67" s="79"/>
      <c r="F67" s="79"/>
      <c r="G67" s="155"/>
      <c r="H67" s="77">
        <f t="shared" si="3"/>
        <v>68276</v>
      </c>
      <c r="I67" s="79">
        <v>17107</v>
      </c>
      <c r="J67" s="79">
        <v>51169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9812</v>
      </c>
      <c r="D68" s="160">
        <f>SUM(D69:D72)</f>
        <v>9812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10312</v>
      </c>
      <c r="I68" s="160">
        <f>SUM(I69:I72)</f>
        <v>9812</v>
      </c>
      <c r="J68" s="160">
        <f>SUM(J69:J72)</f>
        <v>500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4562</v>
      </c>
      <c r="D69" s="85">
        <v>4562</v>
      </c>
      <c r="E69" s="85"/>
      <c r="F69" s="85"/>
      <c r="G69" s="157"/>
      <c r="H69" s="83">
        <f t="shared" si="3"/>
        <v>5062</v>
      </c>
      <c r="I69" s="85">
        <v>4562</v>
      </c>
      <c r="J69" s="85">
        <v>500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5250</v>
      </c>
      <c r="D71" s="85">
        <v>5250</v>
      </c>
      <c r="E71" s="85"/>
      <c r="F71" s="85"/>
      <c r="G71" s="157"/>
      <c r="H71" s="83">
        <f t="shared" si="3"/>
        <v>5250</v>
      </c>
      <c r="I71" s="85">
        <v>5250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48288</v>
      </c>
      <c r="D73" s="144">
        <f>SUM(D74,D81,D128,D161,D162,D169)</f>
        <v>44488</v>
      </c>
      <c r="E73" s="144">
        <f>SUM(E74,E81,E128,E161,E162,E169)</f>
        <v>0</v>
      </c>
      <c r="F73" s="144">
        <f>SUM(F74,F81,F128,F161,F162,F169)</f>
        <v>3500</v>
      </c>
      <c r="G73" s="145">
        <f>SUM(G74,G81,G128,G161,G162,G169)</f>
        <v>300</v>
      </c>
      <c r="H73" s="143">
        <f t="shared" si="3"/>
        <v>50310</v>
      </c>
      <c r="I73" s="144">
        <f>SUM(I74,I81,I128,I161,I162,I169)</f>
        <v>46510</v>
      </c>
      <c r="J73" s="144">
        <f>SUM(J74,J81,J128,J161,J162,J169)</f>
        <v>0</v>
      </c>
      <c r="K73" s="144">
        <f>SUM(K74,K81,K128,K161,K162,K169)</f>
        <v>3500</v>
      </c>
      <c r="L73" s="146">
        <f>SUM(L74,L81,L128,L161,L162,L169)</f>
        <v>300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39609</v>
      </c>
      <c r="D81" s="74">
        <f>SUM(D82,D87,D93,D101,D110,D114,D120,D126)</f>
        <v>37585</v>
      </c>
      <c r="E81" s="74">
        <f>SUM(E82,E87,E93,E101,E110,E114,E120,E126)</f>
        <v>0</v>
      </c>
      <c r="F81" s="74">
        <f>SUM(F82,F87,F93,F101,F110,F114,F120,F126)</f>
        <v>2024</v>
      </c>
      <c r="G81" s="166">
        <f>SUM(G82,G87,G93,G101,G110,G114,G120,G126)</f>
        <v>0</v>
      </c>
      <c r="H81" s="68">
        <f t="shared" si="3"/>
        <v>41631</v>
      </c>
      <c r="I81" s="74">
        <f>SUM(I82,I87,I93,I101,I110,I114,I120,I126)</f>
        <v>39607</v>
      </c>
      <c r="J81" s="74">
        <f>SUM(J82,J87,J93,J101,J110,J114,J120,J126)</f>
        <v>0</v>
      </c>
      <c r="K81" s="74">
        <f>SUM(K82,K87,K93,K101,K110,K114,K120,K126)</f>
        <v>2024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1958</v>
      </c>
      <c r="D82" s="152">
        <f>SUM(D83:D86)</f>
        <v>1958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1958</v>
      </c>
      <c r="I82" s="152">
        <f>SUM(I83:I86)</f>
        <v>1958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1338</v>
      </c>
      <c r="D84" s="85">
        <v>1338</v>
      </c>
      <c r="E84" s="85"/>
      <c r="F84" s="85"/>
      <c r="G84" s="157"/>
      <c r="H84" s="83">
        <f t="shared" si="3"/>
        <v>1338</v>
      </c>
      <c r="I84" s="85">
        <v>1338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300</v>
      </c>
      <c r="D85" s="85">
        <v>300</v>
      </c>
      <c r="E85" s="85"/>
      <c r="F85" s="85"/>
      <c r="G85" s="157"/>
      <c r="H85" s="83">
        <f t="shared" si="3"/>
        <v>300</v>
      </c>
      <c r="I85" s="85">
        <v>300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320</v>
      </c>
      <c r="D86" s="85">
        <v>320</v>
      </c>
      <c r="E86" s="85"/>
      <c r="F86" s="85"/>
      <c r="G86" s="157"/>
      <c r="H86" s="83">
        <f t="shared" si="3"/>
        <v>320</v>
      </c>
      <c r="I86" s="85">
        <v>320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33459</v>
      </c>
      <c r="D87" s="160">
        <f>SUM(D88:D92)</f>
        <v>31635</v>
      </c>
      <c r="E87" s="160">
        <f>SUM(E88:E92)</f>
        <v>0</v>
      </c>
      <c r="F87" s="160">
        <f>SUM(F88:F92)</f>
        <v>1824</v>
      </c>
      <c r="G87" s="161">
        <f>SUM(G88:G92)</f>
        <v>0</v>
      </c>
      <c r="H87" s="83">
        <f t="shared" si="3"/>
        <v>33650</v>
      </c>
      <c r="I87" s="160">
        <f>SUM(I88:I92)</f>
        <v>31826</v>
      </c>
      <c r="J87" s="160">
        <f>SUM(J88:J92)</f>
        <v>0</v>
      </c>
      <c r="K87" s="160">
        <f>SUM(K88:K92)</f>
        <v>1824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26031</v>
      </c>
      <c r="D88" s="85">
        <v>26031</v>
      </c>
      <c r="E88" s="85"/>
      <c r="F88" s="85"/>
      <c r="G88" s="157"/>
      <c r="H88" s="83">
        <f t="shared" si="3"/>
        <v>26031</v>
      </c>
      <c r="I88" s="85">
        <v>26031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1894</v>
      </c>
      <c r="D89" s="85">
        <v>1090</v>
      </c>
      <c r="E89" s="85"/>
      <c r="F89" s="85">
        <v>804</v>
      </c>
      <c r="G89" s="157"/>
      <c r="H89" s="83">
        <f t="shared" si="3"/>
        <v>2060</v>
      </c>
      <c r="I89" s="85">
        <v>1256</v>
      </c>
      <c r="J89" s="85"/>
      <c r="K89" s="85">
        <v>804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4894</v>
      </c>
      <c r="D90" s="85">
        <v>3874</v>
      </c>
      <c r="E90" s="85"/>
      <c r="F90" s="85">
        <v>1020</v>
      </c>
      <c r="G90" s="157"/>
      <c r="H90" s="83">
        <f t="shared" si="3"/>
        <v>4919</v>
      </c>
      <c r="I90" s="85">
        <v>3899</v>
      </c>
      <c r="J90" s="85"/>
      <c r="K90" s="85">
        <v>1020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640</v>
      </c>
      <c r="D91" s="85">
        <v>640</v>
      </c>
      <c r="E91" s="85"/>
      <c r="F91" s="85"/>
      <c r="G91" s="157"/>
      <c r="H91" s="83">
        <f t="shared" si="3"/>
        <v>640</v>
      </c>
      <c r="I91" s="85">
        <v>640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1671</v>
      </c>
      <c r="D93" s="160">
        <f>SUM(D94:D100)</f>
        <v>1671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1702</v>
      </c>
      <c r="I93" s="160">
        <f>SUM(I94:I100)</f>
        <v>1702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623</v>
      </c>
      <c r="D95" s="85">
        <v>623</v>
      </c>
      <c r="E95" s="85"/>
      <c r="F95" s="85"/>
      <c r="G95" s="157"/>
      <c r="H95" s="83">
        <f t="shared" si="3"/>
        <v>623</v>
      </c>
      <c r="I95" s="85">
        <v>623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248</v>
      </c>
      <c r="D97" s="85">
        <v>248</v>
      </c>
      <c r="E97" s="85"/>
      <c r="F97" s="85"/>
      <c r="G97" s="157"/>
      <c r="H97" s="83">
        <f t="shared" si="3"/>
        <v>279</v>
      </c>
      <c r="I97" s="85">
        <v>279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800</v>
      </c>
      <c r="D100" s="85">
        <v>800</v>
      </c>
      <c r="E100" s="85"/>
      <c r="F100" s="85"/>
      <c r="G100" s="157"/>
      <c r="H100" s="83">
        <f t="shared" si="3"/>
        <v>800</v>
      </c>
      <c r="I100" s="85">
        <v>800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1456</v>
      </c>
      <c r="D101" s="160">
        <f>SUM(D102:D109)</f>
        <v>1356</v>
      </c>
      <c r="E101" s="160">
        <f>SUM(E102:E109)</f>
        <v>0</v>
      </c>
      <c r="F101" s="160">
        <f>SUM(F102:F109)</f>
        <v>100</v>
      </c>
      <c r="G101" s="161">
        <f>SUM(G102:G109)</f>
        <v>0</v>
      </c>
      <c r="H101" s="83">
        <f t="shared" si="3"/>
        <v>1456</v>
      </c>
      <c r="I101" s="160">
        <f>SUM(I102:I109)</f>
        <v>1356</v>
      </c>
      <c r="J101" s="160">
        <f>SUM(J102:J109)</f>
        <v>0</v>
      </c>
      <c r="K101" s="160">
        <f>SUM(K102:K109)</f>
        <v>100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300</v>
      </c>
      <c r="D104" s="85">
        <v>200</v>
      </c>
      <c r="E104" s="85"/>
      <c r="F104" s="85">
        <v>100</v>
      </c>
      <c r="G104" s="157"/>
      <c r="H104" s="83">
        <f t="shared" si="3"/>
        <v>300</v>
      </c>
      <c r="I104" s="85">
        <v>200</v>
      </c>
      <c r="J104" s="85"/>
      <c r="K104" s="85">
        <v>100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1156</v>
      </c>
      <c r="D105" s="85">
        <v>1156</v>
      </c>
      <c r="E105" s="85"/>
      <c r="F105" s="85"/>
      <c r="G105" s="157"/>
      <c r="H105" s="83">
        <f t="shared" si="3"/>
        <v>1156</v>
      </c>
      <c r="I105" s="85">
        <v>1156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300</v>
      </c>
      <c r="D110" s="160">
        <f>SUM(D111:D113)</f>
        <v>200</v>
      </c>
      <c r="E110" s="160">
        <f>SUM(E111:E113)</f>
        <v>0</v>
      </c>
      <c r="F110" s="160">
        <f>SUM(F111:F113)</f>
        <v>100</v>
      </c>
      <c r="G110" s="173">
        <f>SUM(G111:G113)</f>
        <v>0</v>
      </c>
      <c r="H110" s="83">
        <f t="shared" si="3"/>
        <v>300</v>
      </c>
      <c r="I110" s="160">
        <f>SUM(I111:I113)</f>
        <v>200</v>
      </c>
      <c r="J110" s="160">
        <f>SUM(J111:J113)</f>
        <v>0</v>
      </c>
      <c r="K110" s="160">
        <f>SUM(K111:K113)</f>
        <v>100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300</v>
      </c>
      <c r="D113" s="85">
        <v>200</v>
      </c>
      <c r="E113" s="85"/>
      <c r="F113" s="85">
        <v>100</v>
      </c>
      <c r="G113" s="157"/>
      <c r="H113" s="83">
        <f>SUM(I113:L113)</f>
        <v>300</v>
      </c>
      <c r="I113" s="85">
        <v>200</v>
      </c>
      <c r="J113" s="85"/>
      <c r="K113" s="85">
        <v>100</v>
      </c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685</v>
      </c>
      <c r="D114" s="160">
        <f>SUM(D115:D119)</f>
        <v>685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685</v>
      </c>
      <c r="I114" s="160">
        <f>SUM(I115:I119)</f>
        <v>685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685</v>
      </c>
      <c r="D117" s="85">
        <v>685</v>
      </c>
      <c r="E117" s="85"/>
      <c r="F117" s="85"/>
      <c r="G117" s="157"/>
      <c r="H117" s="83">
        <f t="shared" si="5"/>
        <v>685</v>
      </c>
      <c r="I117" s="85">
        <v>685</v>
      </c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80</v>
      </c>
      <c r="D120" s="160">
        <f>SUM(D121:D125)</f>
        <v>80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1880</v>
      </c>
      <c r="I120" s="160">
        <f>SUM(I121:I125)</f>
        <v>1880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1800</v>
      </c>
      <c r="I122" s="85">
        <f>1500+300</f>
        <v>1800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80</v>
      </c>
      <c r="D125" s="85">
        <v>80</v>
      </c>
      <c r="E125" s="85"/>
      <c r="F125" s="85"/>
      <c r="G125" s="157"/>
      <c r="H125" s="83">
        <f t="shared" si="5"/>
        <v>80</v>
      </c>
      <c r="I125" s="85">
        <v>80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8499</v>
      </c>
      <c r="D128" s="74">
        <f>SUM(D129,D133,D137,D138,D141,D148,D156,D157,D160)</f>
        <v>6723</v>
      </c>
      <c r="E128" s="74">
        <f>SUM(E129,E133,E137,E138,E141,E148,E156,E157,E160)</f>
        <v>0</v>
      </c>
      <c r="F128" s="74">
        <f>SUM(F129,F133,F137,F138,F141,F148,F156,F157,F160)</f>
        <v>1476</v>
      </c>
      <c r="G128" s="166">
        <f>SUM(G129,G133,G137,G138,G141,G148,G156,G157,G160)</f>
        <v>300</v>
      </c>
      <c r="H128" s="68">
        <f t="shared" si="5"/>
        <v>8499</v>
      </c>
      <c r="I128" s="74">
        <f>SUM(I129,I133,I137,I138,I141,I148,I156,I157,I160)</f>
        <v>6723</v>
      </c>
      <c r="J128" s="74">
        <f>SUM(J129,J133,J137,J138,J141,J148,J156,J157,J160)</f>
        <v>0</v>
      </c>
      <c r="K128" s="74">
        <f>SUM(K129,K133,K137,K138,K141,K148,K156,K157,K160)</f>
        <v>1476</v>
      </c>
      <c r="L128" s="167">
        <f>SUM(L129,L133,L137,L138,L141,L148,L156,L157,L160)</f>
        <v>300</v>
      </c>
    </row>
    <row r="129" spans="1:12" x14ac:dyDescent="0.25">
      <c r="A129" s="168">
        <v>2310</v>
      </c>
      <c r="B129" s="76" t="s">
        <v>131</v>
      </c>
      <c r="C129" s="77">
        <f t="shared" si="4"/>
        <v>4178</v>
      </c>
      <c r="D129" s="169">
        <f>SUM(D130:D132)</f>
        <v>3172</v>
      </c>
      <c r="E129" s="169">
        <f>SUM(E130:E132)</f>
        <v>0</v>
      </c>
      <c r="F129" s="169">
        <f>SUM(F130:F132)</f>
        <v>706</v>
      </c>
      <c r="G129" s="170">
        <f>SUM(G130:G132)</f>
        <v>300</v>
      </c>
      <c r="H129" s="77">
        <f t="shared" si="5"/>
        <v>4178</v>
      </c>
      <c r="I129" s="169">
        <f>SUM(I130:I132)</f>
        <v>3172</v>
      </c>
      <c r="J129" s="169">
        <f>SUM(J130:J132)</f>
        <v>0</v>
      </c>
      <c r="K129" s="169">
        <f>SUM(K130:K132)</f>
        <v>706</v>
      </c>
      <c r="L129" s="171">
        <f>SUM(L130:L132)</f>
        <v>300</v>
      </c>
    </row>
    <row r="130" spans="1:12" x14ac:dyDescent="0.25">
      <c r="A130" s="56">
        <v>2311</v>
      </c>
      <c r="B130" s="82" t="s">
        <v>132</v>
      </c>
      <c r="C130" s="83">
        <f t="shared" si="4"/>
        <v>1350</v>
      </c>
      <c r="D130" s="85">
        <v>1000</v>
      </c>
      <c r="E130" s="85"/>
      <c r="F130" s="85">
        <v>350</v>
      </c>
      <c r="G130" s="157"/>
      <c r="H130" s="83">
        <f t="shared" si="5"/>
        <v>1350</v>
      </c>
      <c r="I130" s="85">
        <v>1000</v>
      </c>
      <c r="J130" s="85"/>
      <c r="K130" s="85">
        <v>350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2828</v>
      </c>
      <c r="D131" s="85">
        <v>2172</v>
      </c>
      <c r="E131" s="85"/>
      <c r="F131" s="85">
        <v>356</v>
      </c>
      <c r="G131" s="157">
        <v>300</v>
      </c>
      <c r="H131" s="83">
        <f t="shared" si="5"/>
        <v>2828</v>
      </c>
      <c r="I131" s="85">
        <v>2172</v>
      </c>
      <c r="J131" s="85"/>
      <c r="K131" s="85">
        <v>356</v>
      </c>
      <c r="L131" s="158">
        <v>300</v>
      </c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355</v>
      </c>
      <c r="D133" s="160">
        <f>SUM(D134:D136)</f>
        <v>205</v>
      </c>
      <c r="E133" s="160">
        <f>SUM(E134:E136)</f>
        <v>0</v>
      </c>
      <c r="F133" s="160">
        <f>SUM(F134:F136)</f>
        <v>150</v>
      </c>
      <c r="G133" s="161">
        <f>SUM(G134:G136)</f>
        <v>0</v>
      </c>
      <c r="H133" s="83">
        <f t="shared" si="5"/>
        <v>355</v>
      </c>
      <c r="I133" s="160">
        <f>SUM(I134:I136)</f>
        <v>205</v>
      </c>
      <c r="J133" s="160">
        <f>SUM(J134:J136)</f>
        <v>0</v>
      </c>
      <c r="K133" s="160">
        <f>SUM(K134:K136)</f>
        <v>150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355</v>
      </c>
      <c r="D135" s="85">
        <v>205</v>
      </c>
      <c r="E135" s="85"/>
      <c r="F135" s="85">
        <v>150</v>
      </c>
      <c r="G135" s="157"/>
      <c r="H135" s="83">
        <f t="shared" si="5"/>
        <v>355</v>
      </c>
      <c r="I135" s="85">
        <v>205</v>
      </c>
      <c r="J135" s="85"/>
      <c r="K135" s="85">
        <v>150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110</v>
      </c>
      <c r="D138" s="160">
        <f>SUM(D139:D140)</f>
        <v>110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110</v>
      </c>
      <c r="I138" s="160">
        <f>SUM(I139:I140)</f>
        <v>110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110</v>
      </c>
      <c r="D139" s="85">
        <v>110</v>
      </c>
      <c r="E139" s="85"/>
      <c r="F139" s="85"/>
      <c r="G139" s="157"/>
      <c r="H139" s="83">
        <f t="shared" si="5"/>
        <v>110</v>
      </c>
      <c r="I139" s="85">
        <v>110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2936</v>
      </c>
      <c r="D141" s="152">
        <f>SUM(D142:D147)</f>
        <v>2436</v>
      </c>
      <c r="E141" s="152">
        <f>SUM(E142:E147)</f>
        <v>0</v>
      </c>
      <c r="F141" s="152">
        <f>SUM(F142:F147)</f>
        <v>500</v>
      </c>
      <c r="G141" s="153">
        <f>SUM(G142:G147)</f>
        <v>0</v>
      </c>
      <c r="H141" s="151">
        <f t="shared" si="5"/>
        <v>2936</v>
      </c>
      <c r="I141" s="152">
        <f>SUM(I142:I147)</f>
        <v>2436</v>
      </c>
      <c r="J141" s="152">
        <f>SUM(J142:J147)</f>
        <v>0</v>
      </c>
      <c r="K141" s="152">
        <f>SUM(K142:K147)</f>
        <v>500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400</v>
      </c>
      <c r="D142" s="79">
        <v>300</v>
      </c>
      <c r="E142" s="79"/>
      <c r="F142" s="79">
        <v>100</v>
      </c>
      <c r="G142" s="155"/>
      <c r="H142" s="77">
        <f t="shared" si="5"/>
        <v>400</v>
      </c>
      <c r="I142" s="79">
        <v>300</v>
      </c>
      <c r="J142" s="79"/>
      <c r="K142" s="79">
        <v>100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1436</v>
      </c>
      <c r="D143" s="85">
        <v>1236</v>
      </c>
      <c r="E143" s="85"/>
      <c r="F143" s="85">
        <v>200</v>
      </c>
      <c r="G143" s="157"/>
      <c r="H143" s="83">
        <f t="shared" si="5"/>
        <v>1436</v>
      </c>
      <c r="I143" s="85">
        <v>1236</v>
      </c>
      <c r="J143" s="85"/>
      <c r="K143" s="85">
        <v>200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1100</v>
      </c>
      <c r="D146" s="85">
        <v>900</v>
      </c>
      <c r="E146" s="85"/>
      <c r="F146" s="85">
        <v>200</v>
      </c>
      <c r="G146" s="157"/>
      <c r="H146" s="83">
        <f t="shared" si="5"/>
        <v>1100</v>
      </c>
      <c r="I146" s="85">
        <v>900</v>
      </c>
      <c r="J146" s="85"/>
      <c r="K146" s="85">
        <v>200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800</v>
      </c>
      <c r="D156" s="163">
        <v>800</v>
      </c>
      <c r="E156" s="163"/>
      <c r="F156" s="163"/>
      <c r="G156" s="164"/>
      <c r="H156" s="151">
        <f t="shared" si="5"/>
        <v>800</v>
      </c>
      <c r="I156" s="163">
        <v>800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120</v>
      </c>
      <c r="D160" s="163"/>
      <c r="E160" s="163"/>
      <c r="F160" s="163">
        <v>120</v>
      </c>
      <c r="G160" s="164"/>
      <c r="H160" s="151">
        <f t="shared" si="5"/>
        <v>120</v>
      </c>
      <c r="I160" s="163"/>
      <c r="J160" s="163"/>
      <c r="K160" s="163">
        <v>120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12488</v>
      </c>
      <c r="D191" s="139">
        <f>SUM(D192,D231,D266,D279,D283)</f>
        <v>12488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10693</v>
      </c>
      <c r="I191" s="139">
        <f>SUM(I192,I231,I266,I279,I283)</f>
        <v>10693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12488</v>
      </c>
      <c r="D192" s="144">
        <f>D193+D201+D227</f>
        <v>12488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10693</v>
      </c>
      <c r="I192" s="144">
        <f>I193+I201+I227</f>
        <v>10693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560</v>
      </c>
      <c r="D193" s="74">
        <f>D194+D195+D198+D199+D200</f>
        <v>560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665</v>
      </c>
      <c r="I193" s="74">
        <f>I194+I195+I198+I199+I200</f>
        <v>665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560</v>
      </c>
      <c r="D195" s="160">
        <f>D196+D197</f>
        <v>560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665</v>
      </c>
      <c r="I195" s="160">
        <f>I196+I197</f>
        <v>665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560</v>
      </c>
      <c r="D196" s="85">
        <v>560</v>
      </c>
      <c r="E196" s="85"/>
      <c r="F196" s="85"/>
      <c r="G196" s="157"/>
      <c r="H196" s="83">
        <f t="shared" si="20"/>
        <v>665</v>
      </c>
      <c r="I196" s="85">
        <v>665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11928</v>
      </c>
      <c r="D201" s="74">
        <f>D202+D212+D213+D222+D223+D224+D226</f>
        <v>11928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10028</v>
      </c>
      <c r="I201" s="74">
        <f>I202+I212+I213+I222+I223+I224+I226</f>
        <v>10028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11928</v>
      </c>
      <c r="D213" s="160">
        <f>SUM(D214:D221)</f>
        <v>11928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10028</v>
      </c>
      <c r="I213" s="160">
        <f>SUM(I214:I221)</f>
        <v>10028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4915</v>
      </c>
      <c r="D216" s="85">
        <v>4915</v>
      </c>
      <c r="E216" s="85"/>
      <c r="F216" s="85"/>
      <c r="G216" s="157"/>
      <c r="H216" s="83">
        <f t="shared" si="20"/>
        <v>4915</v>
      </c>
      <c r="I216" s="85">
        <v>4915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4100</v>
      </c>
      <c r="D220" s="85">
        <v>4100</v>
      </c>
      <c r="E220" s="85"/>
      <c r="F220" s="85"/>
      <c r="G220" s="157"/>
      <c r="H220" s="83">
        <f t="shared" si="20"/>
        <v>2200</v>
      </c>
      <c r="I220" s="85">
        <v>2200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2913</v>
      </c>
      <c r="D221" s="85">
        <v>2913</v>
      </c>
      <c r="E221" s="85"/>
      <c r="F221" s="85"/>
      <c r="G221" s="157"/>
      <c r="H221" s="83">
        <f t="shared" si="20"/>
        <v>2913</v>
      </c>
      <c r="I221" s="85">
        <v>2913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4210</v>
      </c>
      <c r="I295" s="160">
        <f>SUM(I296:I297)</f>
        <v>0</v>
      </c>
      <c r="J295" s="160">
        <f>SUM(J296:J297)</f>
        <v>0</v>
      </c>
      <c r="K295" s="160">
        <f>SUM(K296:K297)</f>
        <v>4210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4210</v>
      </c>
      <c r="I297" s="79"/>
      <c r="J297" s="79"/>
      <c r="K297" s="79">
        <v>4210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156065</v>
      </c>
      <c r="D298" s="260">
        <f>SUM(D295,D283,D279,D266,D231,D192,D184,D170,D73,D52)</f>
        <v>152265</v>
      </c>
      <c r="E298" s="260">
        <f t="shared" ref="E298:G298" si="61">SUM(E295,E283,E279,E266,E231,E192,E184,E170,E73,E52)</f>
        <v>0</v>
      </c>
      <c r="F298" s="260">
        <f t="shared" si="61"/>
        <v>3500</v>
      </c>
      <c r="G298" s="261">
        <f t="shared" si="61"/>
        <v>300</v>
      </c>
      <c r="H298" s="262">
        <f>SUM(H295,H283,H279,H266,H231,H192,H184,H170,H73,H52)</f>
        <v>422161</v>
      </c>
      <c r="I298" s="260">
        <f>SUM(I295,I283,I279,I266,I231,I192,I184,I170,I73,I52)</f>
        <v>150572</v>
      </c>
      <c r="J298" s="260">
        <f t="shared" ref="J298:L298" si="62">SUM(J295,J283,J279,J266,J231,J192,J184,J170,J73,J52)</f>
        <v>263579</v>
      </c>
      <c r="K298" s="260">
        <f t="shared" si="62"/>
        <v>7710</v>
      </c>
      <c r="L298" s="149">
        <f t="shared" si="62"/>
        <v>300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 09.25.1.</oddHeader>
    <oddFooter>&amp;L&amp;"Times New Roman,Regular"&amp;8&amp;D; &amp;T&amp;R&amp;"Times New Roman,Regular"&amp;8&amp;P (&amp;N)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489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490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491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492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493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494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495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55604</v>
      </c>
      <c r="D21" s="40">
        <f>SUM(D22,D25,D26,D42)</f>
        <v>55604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55015</v>
      </c>
      <c r="I21" s="40">
        <f>SUM(I22,I25,I26,I42)</f>
        <v>37014</v>
      </c>
      <c r="J21" s="40">
        <f>SUM(J22,J25)</f>
        <v>18001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55604</v>
      </c>
      <c r="D25" s="63">
        <v>55604</v>
      </c>
      <c r="E25" s="63"/>
      <c r="F25" s="64" t="s">
        <v>31</v>
      </c>
      <c r="G25" s="65" t="s">
        <v>31</v>
      </c>
      <c r="H25" s="62">
        <f t="shared" si="1"/>
        <v>55015</v>
      </c>
      <c r="I25" s="63">
        <f>I49</f>
        <v>37014</v>
      </c>
      <c r="J25" s="63">
        <f>J49</f>
        <v>18001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55604</v>
      </c>
      <c r="D49" s="128">
        <f>SUM(D50,D295)</f>
        <v>55604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55015</v>
      </c>
      <c r="I49" s="128">
        <f>SUM(I50,I295)</f>
        <v>37014</v>
      </c>
      <c r="J49" s="128">
        <f>SUM(J50,J295)</f>
        <v>18001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55604</v>
      </c>
      <c r="D50" s="134">
        <f>SUM(D51,D191)</f>
        <v>55604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55015</v>
      </c>
      <c r="I50" s="134">
        <f>SUM(I51,I191)</f>
        <v>37014</v>
      </c>
      <c r="J50" s="134">
        <f>SUM(J51,J191)</f>
        <v>18001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55604</v>
      </c>
      <c r="D51" s="139">
        <f>SUM(D52,D73,D170,D184)</f>
        <v>55604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55015</v>
      </c>
      <c r="I51" s="139">
        <f>SUM(I52,I73,I170,I184)</f>
        <v>37014</v>
      </c>
      <c r="J51" s="139">
        <f>SUM(J52,J73,J170,J184)</f>
        <v>18001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55604</v>
      </c>
      <c r="D73" s="144">
        <f>SUM(D74,D81,D128,D161,D162,D169)</f>
        <v>55604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55015</v>
      </c>
      <c r="I73" s="144">
        <f>SUM(I74,I81,I128,I161,I162,I169)</f>
        <v>37014</v>
      </c>
      <c r="J73" s="144">
        <f>SUM(J74,J81,J128,J161,J162,J169)</f>
        <v>18001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55604</v>
      </c>
      <c r="D128" s="74">
        <f>SUM(D129,D133,D137,D138,D141,D148,D156,D157,D160)</f>
        <v>55604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55015</v>
      </c>
      <c r="I128" s="74">
        <f>SUM(I129,I133,I137,I138,I141,I148,I156,I157,I160)</f>
        <v>37014</v>
      </c>
      <c r="J128" s="74">
        <f>SUM(J129,J133,J137,J138,J141,J148,J156,J157,J160)</f>
        <v>18001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55604</v>
      </c>
      <c r="D148" s="160">
        <f>SUM(D149:D155)</f>
        <v>55604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55015</v>
      </c>
      <c r="I148" s="160">
        <f>SUM(I149:I155)</f>
        <v>37014</v>
      </c>
      <c r="J148" s="160">
        <f>SUM(J149:J155)</f>
        <v>18001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55604</v>
      </c>
      <c r="D151" s="85">
        <v>55604</v>
      </c>
      <c r="E151" s="85"/>
      <c r="F151" s="85"/>
      <c r="G151" s="157"/>
      <c r="H151" s="83">
        <f t="shared" si="5"/>
        <v>55015</v>
      </c>
      <c r="I151" s="85">
        <v>37014</v>
      </c>
      <c r="J151" s="85">
        <v>18001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55604</v>
      </c>
      <c r="D298" s="260">
        <f>SUM(D295,D283,D279,D266,D231,D192,D184,D170,D73,D52)</f>
        <v>55604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55015</v>
      </c>
      <c r="I298" s="260">
        <f>SUM(I295,I283,I279,I266,I231,I192,I184,I170,I73,I52)</f>
        <v>37014</v>
      </c>
      <c r="J298" s="260">
        <f t="shared" ref="J298:L298" si="62">SUM(J295,J283,J279,J266,J231,J192,J184,J170,J73,J52)</f>
        <v>18001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Nr.09.25.2.</oddHeader>
    <oddFooter>&amp;L&amp;"Times New Roman,Regular"&amp;8&amp;D; &amp;T&amp;R&amp;"Times New Roman,Regular"&amp;8&amp;P (&amp;N)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489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490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496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/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493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6384</v>
      </c>
      <c r="D21" s="40">
        <f>SUM(D22,D25,D26,D42)</f>
        <v>6384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6384</v>
      </c>
      <c r="I21" s="40">
        <f>SUM(I22,I25,I26,I42)</f>
        <v>6384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3432</v>
      </c>
      <c r="D22" s="46">
        <f>SUM(D23:D24)</f>
        <v>3432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3432</v>
      </c>
      <c r="I22" s="46">
        <f>SUM(I23:I24)</f>
        <v>3432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3432</v>
      </c>
      <c r="D24" s="58">
        <v>3432</v>
      </c>
      <c r="E24" s="58"/>
      <c r="F24" s="58"/>
      <c r="G24" s="59"/>
      <c r="H24" s="57">
        <f t="shared" si="1"/>
        <v>3432</v>
      </c>
      <c r="I24" s="58">
        <v>3432</v>
      </c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2952</v>
      </c>
      <c r="D25" s="63">
        <v>2952</v>
      </c>
      <c r="E25" s="63"/>
      <c r="F25" s="64" t="s">
        <v>31</v>
      </c>
      <c r="G25" s="65" t="s">
        <v>31</v>
      </c>
      <c r="H25" s="62">
        <f t="shared" si="1"/>
        <v>2952</v>
      </c>
      <c r="I25" s="63">
        <v>2952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6384</v>
      </c>
      <c r="D49" s="128">
        <f>SUM(D50,D295)</f>
        <v>6384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6384</v>
      </c>
      <c r="I49" s="128">
        <f>SUM(I50,I295)</f>
        <v>6384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6384</v>
      </c>
      <c r="D50" s="134">
        <f>SUM(D51,D191)</f>
        <v>6384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6384</v>
      </c>
      <c r="I50" s="134">
        <f>SUM(I51,I191)</f>
        <v>6384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6384</v>
      </c>
      <c r="D51" s="139">
        <f>SUM(D52,D73,D170,D184)</f>
        <v>6384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6384</v>
      </c>
      <c r="I51" s="139">
        <f>SUM(I52,I73,I170,I184)</f>
        <v>6384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6384</v>
      </c>
      <c r="D73" s="144">
        <f>SUM(D74,D81,D128,D161,D162,D169)</f>
        <v>6384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6384</v>
      </c>
      <c r="I73" s="144">
        <f>SUM(I74,I81,I128,I161,I162,I169)</f>
        <v>6384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6034</v>
      </c>
      <c r="D74" s="74">
        <f>SUM(D75,D78)</f>
        <v>6034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6034</v>
      </c>
      <c r="I74" s="74">
        <f>SUM(I75,I78)</f>
        <v>6034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6034</v>
      </c>
      <c r="D78" s="160">
        <f>SUM(D79:D80)</f>
        <v>6034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6034</v>
      </c>
      <c r="I78" s="160">
        <f>SUM(I79:I80)</f>
        <v>6034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3120</v>
      </c>
      <c r="D79" s="85">
        <v>3120</v>
      </c>
      <c r="E79" s="85"/>
      <c r="F79" s="85"/>
      <c r="G79" s="157"/>
      <c r="H79" s="83">
        <f t="shared" si="3"/>
        <v>3120</v>
      </c>
      <c r="I79" s="85">
        <v>3120</v>
      </c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2914</v>
      </c>
      <c r="D80" s="85">
        <v>2914</v>
      </c>
      <c r="E80" s="85"/>
      <c r="F80" s="85"/>
      <c r="G80" s="157"/>
      <c r="H80" s="83">
        <f t="shared" si="3"/>
        <v>2914</v>
      </c>
      <c r="I80" s="85">
        <v>2914</v>
      </c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350</v>
      </c>
      <c r="D128" s="74">
        <f>SUM(D129,D133,D137,D138,D141,D148,D156,D157,D160)</f>
        <v>350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350</v>
      </c>
      <c r="I128" s="74">
        <f>SUM(I129,I133,I137,I138,I141,I148,I156,I157,I160)</f>
        <v>350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250</v>
      </c>
      <c r="D133" s="160">
        <f>SUM(D134:D136)</f>
        <v>250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250</v>
      </c>
      <c r="I133" s="160">
        <f>SUM(I134:I136)</f>
        <v>250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250</v>
      </c>
      <c r="D135" s="85">
        <v>250</v>
      </c>
      <c r="E135" s="85"/>
      <c r="F135" s="85"/>
      <c r="G135" s="157"/>
      <c r="H135" s="83">
        <f t="shared" si="5"/>
        <v>250</v>
      </c>
      <c r="I135" s="85">
        <v>250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100</v>
      </c>
      <c r="D160" s="163">
        <v>100</v>
      </c>
      <c r="E160" s="163"/>
      <c r="F160" s="163"/>
      <c r="G160" s="164"/>
      <c r="H160" s="151">
        <f t="shared" si="5"/>
        <v>100</v>
      </c>
      <c r="I160" s="163">
        <v>100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>
        <v>0</v>
      </c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6384</v>
      </c>
      <c r="D298" s="260">
        <f>SUM(D295,D283,D279,D266,D231,D192,D184,D170,D73,D52)</f>
        <v>6384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6384</v>
      </c>
      <c r="I298" s="260">
        <f>SUM(I295,I283,I279,I266,I231,I192,I184,I170,I73,I52)</f>
        <v>6384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-3432</v>
      </c>
      <c r="D300" s="266">
        <f>SUM(D25,D26,D42)-D50</f>
        <v>-3432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-3432</v>
      </c>
      <c r="I300" s="266">
        <f>SUM(I25,I26,I42)-I50</f>
        <v>-3432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3432</v>
      </c>
      <c r="D302" s="266">
        <f t="shared" si="63"/>
        <v>3432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3432</v>
      </c>
      <c r="I302" s="266">
        <f t="shared" si="63"/>
        <v>3432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3432</v>
      </c>
      <c r="D303" s="266">
        <f t="shared" si="64"/>
        <v>3432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3432</v>
      </c>
      <c r="I303" s="266">
        <f t="shared" si="64"/>
        <v>3432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 09.25.3.</oddHeader>
    <oddFooter>&amp;L&amp;"Times New Roman,Regular"&amp;8&amp;D; &amp;T&amp;R&amp;"Times New Roman,Regular"&amp;8&amp;P (&amp;N)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497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498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499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500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501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389739</v>
      </c>
      <c r="D21" s="40">
        <f>SUM(D22,D25,D26,D42)</f>
        <v>275313</v>
      </c>
      <c r="E21" s="40">
        <f>SUM(E22,E25)</f>
        <v>83880</v>
      </c>
      <c r="F21" s="40">
        <f>SUM(F22,F27)</f>
        <v>30546</v>
      </c>
      <c r="G21" s="41">
        <f>SUM(G22,G44)</f>
        <v>0</v>
      </c>
      <c r="H21" s="39">
        <f t="shared" ref="H21:H46" si="1">SUM(I21:L21)</f>
        <v>389517</v>
      </c>
      <c r="I21" s="40">
        <f>SUM(I22,I25,I26,I42)</f>
        <v>275040</v>
      </c>
      <c r="J21" s="40">
        <f>SUM(J22,J25)</f>
        <v>83931</v>
      </c>
      <c r="K21" s="40">
        <f>SUM(K22,K27)</f>
        <v>30546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7570</v>
      </c>
      <c r="D22" s="46">
        <f>SUM(D23:D24)</f>
        <v>0</v>
      </c>
      <c r="E22" s="46">
        <f>SUM(E23:E24)</f>
        <v>0</v>
      </c>
      <c r="F22" s="46">
        <f>SUM(F23:F24)</f>
        <v>7570</v>
      </c>
      <c r="G22" s="47">
        <f>SUM(G23:G24)</f>
        <v>0</v>
      </c>
      <c r="H22" s="45">
        <f t="shared" si="1"/>
        <v>7570</v>
      </c>
      <c r="I22" s="46">
        <f>SUM(I23:I24)</f>
        <v>0</v>
      </c>
      <c r="J22" s="46">
        <f>SUM(J23:J24)</f>
        <v>0</v>
      </c>
      <c r="K22" s="46">
        <f>SUM(K23:K24)</f>
        <v>7570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7570</v>
      </c>
      <c r="D24" s="58"/>
      <c r="E24" s="58"/>
      <c r="F24" s="58">
        <v>7570</v>
      </c>
      <c r="G24" s="59"/>
      <c r="H24" s="57">
        <f t="shared" si="1"/>
        <v>7570</v>
      </c>
      <c r="I24" s="58"/>
      <c r="J24" s="58"/>
      <c r="K24" s="58">
        <v>7570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359193</v>
      </c>
      <c r="D25" s="63">
        <v>275313</v>
      </c>
      <c r="E25" s="63">
        <v>83880</v>
      </c>
      <c r="F25" s="64" t="s">
        <v>31</v>
      </c>
      <c r="G25" s="65" t="s">
        <v>31</v>
      </c>
      <c r="H25" s="62">
        <f t="shared" si="1"/>
        <v>358971</v>
      </c>
      <c r="I25" s="63">
        <v>275040</v>
      </c>
      <c r="J25" s="63">
        <v>83931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22976</v>
      </c>
      <c r="D27" s="70" t="s">
        <v>31</v>
      </c>
      <c r="E27" s="70" t="s">
        <v>31</v>
      </c>
      <c r="F27" s="74">
        <f>SUM(F28,F32,F34,F37)</f>
        <v>22976</v>
      </c>
      <c r="G27" s="71" t="s">
        <v>31</v>
      </c>
      <c r="H27" s="68">
        <f t="shared" si="1"/>
        <v>22976</v>
      </c>
      <c r="I27" s="70" t="s">
        <v>31</v>
      </c>
      <c r="J27" s="70" t="s">
        <v>31</v>
      </c>
      <c r="K27" s="74">
        <f>SUM(K28,K32,K34,K37)</f>
        <v>22976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18546</v>
      </c>
      <c r="D28" s="70" t="s">
        <v>31</v>
      </c>
      <c r="E28" s="70" t="s">
        <v>31</v>
      </c>
      <c r="F28" s="74">
        <f>SUM(F29:F31)</f>
        <v>18546</v>
      </c>
      <c r="G28" s="71" t="s">
        <v>31</v>
      </c>
      <c r="H28" s="68">
        <f t="shared" si="1"/>
        <v>18546</v>
      </c>
      <c r="I28" s="70" t="s">
        <v>31</v>
      </c>
      <c r="J28" s="70" t="s">
        <v>31</v>
      </c>
      <c r="K28" s="74">
        <f>SUM(K29:K31)</f>
        <v>18546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18546</v>
      </c>
      <c r="D30" s="84" t="s">
        <v>31</v>
      </c>
      <c r="E30" s="84" t="s">
        <v>31</v>
      </c>
      <c r="F30" s="85">
        <v>18546</v>
      </c>
      <c r="G30" s="86" t="s">
        <v>31</v>
      </c>
      <c r="H30" s="83">
        <f t="shared" si="1"/>
        <v>18546</v>
      </c>
      <c r="I30" s="84" t="s">
        <v>31</v>
      </c>
      <c r="J30" s="84" t="s">
        <v>31</v>
      </c>
      <c r="K30" s="85">
        <v>18546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4430</v>
      </c>
      <c r="D37" s="70" t="s">
        <v>31</v>
      </c>
      <c r="E37" s="70" t="s">
        <v>31</v>
      </c>
      <c r="F37" s="74">
        <f>SUM(F38:F41)</f>
        <v>4430</v>
      </c>
      <c r="G37" s="71" t="s">
        <v>31</v>
      </c>
      <c r="H37" s="68">
        <f t="shared" si="1"/>
        <v>4430</v>
      </c>
      <c r="I37" s="70" t="s">
        <v>31</v>
      </c>
      <c r="J37" s="70" t="s">
        <v>31</v>
      </c>
      <c r="K37" s="74">
        <f>SUM(K38:K41)</f>
        <v>4430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4430</v>
      </c>
      <c r="D41" s="84" t="s">
        <v>31</v>
      </c>
      <c r="E41" s="84" t="s">
        <v>31</v>
      </c>
      <c r="F41" s="85">
        <f>4290+140</f>
        <v>4430</v>
      </c>
      <c r="G41" s="86" t="s">
        <v>31</v>
      </c>
      <c r="H41" s="83">
        <f t="shared" si="1"/>
        <v>4430</v>
      </c>
      <c r="I41" s="84" t="s">
        <v>31</v>
      </c>
      <c r="J41" s="84" t="s">
        <v>31</v>
      </c>
      <c r="K41" s="85">
        <v>4430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389739</v>
      </c>
      <c r="D49" s="128">
        <f>SUM(D50,D295)</f>
        <v>275313</v>
      </c>
      <c r="E49" s="128">
        <f>SUM(E50,E295)</f>
        <v>83880</v>
      </c>
      <c r="F49" s="128">
        <f>SUM(F50,F295)</f>
        <v>30546</v>
      </c>
      <c r="G49" s="129">
        <f>SUM(G50,G295)</f>
        <v>0</v>
      </c>
      <c r="H49" s="127">
        <f t="shared" ref="H49:H111" si="3">SUM(I49:L49)</f>
        <v>389517</v>
      </c>
      <c r="I49" s="128">
        <f>SUM(I50,I295)</f>
        <v>275040</v>
      </c>
      <c r="J49" s="128">
        <f>SUM(J50,J295)</f>
        <v>83931</v>
      </c>
      <c r="K49" s="128">
        <f>SUM(K50,K295)</f>
        <v>30546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382169</v>
      </c>
      <c r="D50" s="134">
        <f>SUM(D51,D191)</f>
        <v>275313</v>
      </c>
      <c r="E50" s="134">
        <f>SUM(E51,E191)</f>
        <v>83880</v>
      </c>
      <c r="F50" s="134">
        <f>SUM(F51,F191)</f>
        <v>22976</v>
      </c>
      <c r="G50" s="135">
        <f>SUM(G51,G191)</f>
        <v>0</v>
      </c>
      <c r="H50" s="133">
        <f t="shared" si="3"/>
        <v>381947</v>
      </c>
      <c r="I50" s="134">
        <f>SUM(I51,I191)</f>
        <v>275040</v>
      </c>
      <c r="J50" s="134">
        <f>SUM(J51,J191)</f>
        <v>83931</v>
      </c>
      <c r="K50" s="134">
        <f>SUM(K51,K191)</f>
        <v>22976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381405</v>
      </c>
      <c r="D51" s="139">
        <f>SUM(D52,D73,D170,D184)</f>
        <v>274549</v>
      </c>
      <c r="E51" s="139">
        <f>SUM(E52,E73,E170,E184)</f>
        <v>83880</v>
      </c>
      <c r="F51" s="139">
        <f>SUM(F52,F73,F170,F184)</f>
        <v>22976</v>
      </c>
      <c r="G51" s="140">
        <f>SUM(G52,G73,G170,G184)</f>
        <v>0</v>
      </c>
      <c r="H51" s="138">
        <f t="shared" si="3"/>
        <v>380955</v>
      </c>
      <c r="I51" s="139">
        <f>SUM(I52,I73,I170,I184)</f>
        <v>274048</v>
      </c>
      <c r="J51" s="139">
        <f>SUM(J52,J73,J170,J184)</f>
        <v>83931</v>
      </c>
      <c r="K51" s="139">
        <f>SUM(K52,K73,K170,K184)</f>
        <v>22976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291542</v>
      </c>
      <c r="D52" s="144">
        <f>SUM(D53,D66)</f>
        <v>207662</v>
      </c>
      <c r="E52" s="144">
        <f>SUM(E53,E66)</f>
        <v>83880</v>
      </c>
      <c r="F52" s="144">
        <f>SUM(F53,F66)</f>
        <v>0</v>
      </c>
      <c r="G52" s="145">
        <f>SUM(G53,G66)</f>
        <v>0</v>
      </c>
      <c r="H52" s="143">
        <f t="shared" si="3"/>
        <v>295333</v>
      </c>
      <c r="I52" s="144">
        <f>SUM(I53,I66)</f>
        <v>211402</v>
      </c>
      <c r="J52" s="144">
        <f>SUM(J53,J66)</f>
        <v>83931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227072</v>
      </c>
      <c r="D53" s="74">
        <f>SUM(D54,D57,D65)</f>
        <v>159776</v>
      </c>
      <c r="E53" s="74">
        <f>SUM(E54,E57,E65)</f>
        <v>67296</v>
      </c>
      <c r="F53" s="74">
        <f>SUM(F54,F57,F65)</f>
        <v>0</v>
      </c>
      <c r="G53" s="148">
        <f>SUM(G54,G57,G65)</f>
        <v>0</v>
      </c>
      <c r="H53" s="68">
        <f t="shared" si="3"/>
        <v>225961</v>
      </c>
      <c r="I53" s="74">
        <f>SUM(I54,I57,I65)</f>
        <v>158516</v>
      </c>
      <c r="J53" s="74">
        <f>SUM(J54,J57,J65)</f>
        <v>67445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217857</v>
      </c>
      <c r="D54" s="152">
        <f>SUM(D55:D56)</f>
        <v>150561</v>
      </c>
      <c r="E54" s="152">
        <f>SUM(E55:E56)</f>
        <v>67296</v>
      </c>
      <c r="F54" s="152">
        <f>SUM(F55:F56)</f>
        <v>0</v>
      </c>
      <c r="G54" s="153">
        <f>SUM(G55:G56)</f>
        <v>0</v>
      </c>
      <c r="H54" s="151">
        <f t="shared" si="3"/>
        <v>217546</v>
      </c>
      <c r="I54" s="152">
        <f>SUM(I55:I56)</f>
        <v>150561</v>
      </c>
      <c r="J54" s="152">
        <f>SUM(J55:J56)</f>
        <v>66985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217857</v>
      </c>
      <c r="D56" s="85">
        <v>150561</v>
      </c>
      <c r="E56" s="85">
        <f>5579*12-300+648</f>
        <v>67296</v>
      </c>
      <c r="F56" s="85"/>
      <c r="G56" s="157"/>
      <c r="H56" s="83">
        <f t="shared" si="3"/>
        <v>217546</v>
      </c>
      <c r="I56" s="85">
        <v>150561</v>
      </c>
      <c r="J56" s="85">
        <v>66985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9215</v>
      </c>
      <c r="D57" s="160">
        <f>SUM(D58:D64)</f>
        <v>9215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8415</v>
      </c>
      <c r="I57" s="160">
        <f>SUM(I58:I64)</f>
        <v>7955</v>
      </c>
      <c r="J57" s="160">
        <f>SUM(J58:J64)</f>
        <v>460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2608</v>
      </c>
      <c r="D60" s="85">
        <v>2608</v>
      </c>
      <c r="E60" s="85"/>
      <c r="F60" s="85"/>
      <c r="G60" s="157"/>
      <c r="H60" s="83">
        <f t="shared" si="3"/>
        <v>3068</v>
      </c>
      <c r="I60" s="85">
        <v>2608</v>
      </c>
      <c r="J60" s="85">
        <v>460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1260</v>
      </c>
      <c r="D61" s="85">
        <v>1260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2360</v>
      </c>
      <c r="D62" s="85">
        <v>2360</v>
      </c>
      <c r="E62" s="85"/>
      <c r="F62" s="85"/>
      <c r="G62" s="157"/>
      <c r="H62" s="83">
        <f t="shared" si="3"/>
        <v>2360</v>
      </c>
      <c r="I62" s="85">
        <v>2360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64470</v>
      </c>
      <c r="D66" s="74">
        <f>SUM(D67:D68)</f>
        <v>47886</v>
      </c>
      <c r="E66" s="74">
        <f>SUM(E67:E68)</f>
        <v>16584</v>
      </c>
      <c r="F66" s="74">
        <f>SUM(F67:F68)</f>
        <v>0</v>
      </c>
      <c r="G66" s="166">
        <f>SUM(G67:G68)</f>
        <v>0</v>
      </c>
      <c r="H66" s="68">
        <f t="shared" si="3"/>
        <v>69372</v>
      </c>
      <c r="I66" s="74">
        <f>SUM(I67:I68)</f>
        <v>52886</v>
      </c>
      <c r="J66" s="74">
        <f>SUM(J67:J68)</f>
        <v>16486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50723</v>
      </c>
      <c r="D67" s="79">
        <v>34439</v>
      </c>
      <c r="E67" s="79">
        <f>1344*12+156</f>
        <v>16284</v>
      </c>
      <c r="F67" s="79"/>
      <c r="G67" s="155"/>
      <c r="H67" s="77">
        <f t="shared" si="3"/>
        <v>55725</v>
      </c>
      <c r="I67" s="79">
        <v>39439</v>
      </c>
      <c r="J67" s="79">
        <v>16286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13747</v>
      </c>
      <c r="D68" s="160">
        <f>SUM(D69:D72)</f>
        <v>13447</v>
      </c>
      <c r="E68" s="160">
        <f>SUM(E69:E72)</f>
        <v>300</v>
      </c>
      <c r="F68" s="160">
        <f>SUM(F69:F72)</f>
        <v>0</v>
      </c>
      <c r="G68" s="161">
        <f>SUM(G69:G72)</f>
        <v>0</v>
      </c>
      <c r="H68" s="83">
        <f t="shared" si="3"/>
        <v>13647</v>
      </c>
      <c r="I68" s="160">
        <f>SUM(I69:I72)</f>
        <v>13447</v>
      </c>
      <c r="J68" s="160">
        <f>SUM(J69:J72)</f>
        <v>200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5497</v>
      </c>
      <c r="D69" s="85">
        <v>5197</v>
      </c>
      <c r="E69" s="85">
        <v>300</v>
      </c>
      <c r="F69" s="85"/>
      <c r="G69" s="157"/>
      <c r="H69" s="83">
        <f t="shared" si="3"/>
        <v>5397</v>
      </c>
      <c r="I69" s="85">
        <v>5197</v>
      </c>
      <c r="J69" s="85">
        <v>200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8250</v>
      </c>
      <c r="D71" s="85">
        <v>8250</v>
      </c>
      <c r="E71" s="85"/>
      <c r="F71" s="85"/>
      <c r="G71" s="157"/>
      <c r="H71" s="83">
        <f t="shared" si="3"/>
        <v>8250</v>
      </c>
      <c r="I71" s="85">
        <v>8250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89863</v>
      </c>
      <c r="D73" s="144">
        <f>SUM(D74,D81,D128,D161,D162,D169)</f>
        <v>66887</v>
      </c>
      <c r="E73" s="144">
        <f>SUM(E74,E81,E128,E161,E162,E169)</f>
        <v>0</v>
      </c>
      <c r="F73" s="144">
        <f>SUM(F74,F81,F128,F161,F162,F169)</f>
        <v>22976</v>
      </c>
      <c r="G73" s="145">
        <f>SUM(G74,G81,G128,G161,G162,G169)</f>
        <v>0</v>
      </c>
      <c r="H73" s="143">
        <f t="shared" si="3"/>
        <v>85622</v>
      </c>
      <c r="I73" s="144">
        <f>SUM(I74,I81,I128,I161,I162,I169)</f>
        <v>62646</v>
      </c>
      <c r="J73" s="144">
        <f>SUM(J74,J81,J128,J161,J162,J169)</f>
        <v>0</v>
      </c>
      <c r="K73" s="144">
        <f>SUM(K74,K81,K128,K161,K162,K169)</f>
        <v>22976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0</v>
      </c>
      <c r="I77" s="85">
        <f>180-180</f>
        <v>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60504</v>
      </c>
      <c r="D81" s="74">
        <f>SUM(D82,D87,D93,D101,D110,D114,D120,D126)</f>
        <v>60504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56250</v>
      </c>
      <c r="I81" s="74">
        <f>SUM(I82,I87,I93,I101,I110,I114,I120,I126)</f>
        <v>56250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896</v>
      </c>
      <c r="D82" s="152">
        <f>SUM(D83:D86)</f>
        <v>896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1187</v>
      </c>
      <c r="I82" s="152">
        <f>SUM(I83:I86)</f>
        <v>1187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660</v>
      </c>
      <c r="D84" s="85">
        <v>660</v>
      </c>
      <c r="E84" s="85"/>
      <c r="F84" s="85"/>
      <c r="G84" s="157"/>
      <c r="H84" s="83">
        <f t="shared" si="3"/>
        <v>660</v>
      </c>
      <c r="I84" s="85">
        <v>660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216</v>
      </c>
      <c r="D85" s="85">
        <v>216</v>
      </c>
      <c r="E85" s="85"/>
      <c r="F85" s="85"/>
      <c r="G85" s="157"/>
      <c r="H85" s="83">
        <f t="shared" si="3"/>
        <v>216</v>
      </c>
      <c r="I85" s="85">
        <v>216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20</v>
      </c>
      <c r="D86" s="85">
        <v>20</v>
      </c>
      <c r="E86" s="85"/>
      <c r="F86" s="85"/>
      <c r="G86" s="157"/>
      <c r="H86" s="83">
        <f t="shared" si="3"/>
        <v>311</v>
      </c>
      <c r="I86" s="85">
        <f>20+291</f>
        <v>311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49542</v>
      </c>
      <c r="D87" s="160">
        <f>SUM(D88:D92)</f>
        <v>49542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50703</v>
      </c>
      <c r="I87" s="160">
        <f>SUM(I88:I92)</f>
        <v>50703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39190</v>
      </c>
      <c r="D88" s="85">
        <v>39190</v>
      </c>
      <c r="E88" s="85"/>
      <c r="F88" s="85"/>
      <c r="G88" s="157"/>
      <c r="H88" s="83">
        <f t="shared" si="3"/>
        <v>40766</v>
      </c>
      <c r="I88" s="85">
        <v>40766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3760</v>
      </c>
      <c r="D89" s="85">
        <v>3760</v>
      </c>
      <c r="E89" s="85"/>
      <c r="F89" s="85"/>
      <c r="G89" s="157"/>
      <c r="H89" s="83">
        <f t="shared" si="3"/>
        <v>3932</v>
      </c>
      <c r="I89" s="85">
        <v>3932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5794</v>
      </c>
      <c r="D90" s="85">
        <v>5794</v>
      </c>
      <c r="E90" s="85"/>
      <c r="F90" s="85"/>
      <c r="G90" s="157"/>
      <c r="H90" s="83">
        <f t="shared" si="3"/>
        <v>5207</v>
      </c>
      <c r="I90" s="85">
        <v>5207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798</v>
      </c>
      <c r="D91" s="85">
        <v>798</v>
      </c>
      <c r="E91" s="85"/>
      <c r="F91" s="85"/>
      <c r="G91" s="157"/>
      <c r="H91" s="83">
        <f t="shared" si="3"/>
        <v>798</v>
      </c>
      <c r="I91" s="85">
        <v>798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1730</v>
      </c>
      <c r="D93" s="160">
        <f>SUM(D94:D100)</f>
        <v>1730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1474</v>
      </c>
      <c r="I93" s="160">
        <f>SUM(I94:I100)</f>
        <v>1474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605</v>
      </c>
      <c r="D95" s="85">
        <v>605</v>
      </c>
      <c r="E95" s="85"/>
      <c r="F95" s="85"/>
      <c r="G95" s="157"/>
      <c r="H95" s="83">
        <f t="shared" si="3"/>
        <v>605</v>
      </c>
      <c r="I95" s="85">
        <v>605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200</v>
      </c>
      <c r="D97" s="85">
        <v>200</v>
      </c>
      <c r="E97" s="85"/>
      <c r="F97" s="85"/>
      <c r="G97" s="157"/>
      <c r="H97" s="83">
        <f t="shared" si="3"/>
        <v>225</v>
      </c>
      <c r="I97" s="85">
        <v>225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205</v>
      </c>
      <c r="D98" s="85">
        <v>205</v>
      </c>
      <c r="E98" s="85"/>
      <c r="F98" s="85"/>
      <c r="G98" s="157"/>
      <c r="H98" s="83">
        <f t="shared" si="3"/>
        <v>35</v>
      </c>
      <c r="I98" s="85">
        <v>35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720</v>
      </c>
      <c r="D100" s="85">
        <v>720</v>
      </c>
      <c r="E100" s="85"/>
      <c r="F100" s="85"/>
      <c r="G100" s="157"/>
      <c r="H100" s="83">
        <f t="shared" si="3"/>
        <v>609</v>
      </c>
      <c r="I100" s="85">
        <f>720-111</f>
        <v>609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8216</v>
      </c>
      <c r="D101" s="160">
        <f>SUM(D102:D109)</f>
        <v>8216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2766</v>
      </c>
      <c r="I101" s="160">
        <f>SUM(I102:I109)</f>
        <v>2766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5000</v>
      </c>
      <c r="D102" s="85">
        <v>5000</v>
      </c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1265</v>
      </c>
      <c r="D104" s="85">
        <v>1265</v>
      </c>
      <c r="E104" s="85"/>
      <c r="F104" s="85"/>
      <c r="G104" s="157"/>
      <c r="H104" s="83">
        <f t="shared" si="3"/>
        <v>1015</v>
      </c>
      <c r="I104" s="85">
        <v>1015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1951</v>
      </c>
      <c r="D105" s="85">
        <v>1951</v>
      </c>
      <c r="E105" s="85"/>
      <c r="F105" s="85"/>
      <c r="G105" s="157"/>
      <c r="H105" s="83">
        <f t="shared" si="3"/>
        <v>1751</v>
      </c>
      <c r="I105" s="85">
        <v>1751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100</v>
      </c>
      <c r="D110" s="160">
        <f>SUM(D111:D113)</f>
        <v>100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100</v>
      </c>
      <c r="I110" s="160">
        <f>SUM(I111:I113)</f>
        <v>100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100</v>
      </c>
      <c r="D113" s="85">
        <v>100</v>
      </c>
      <c r="E113" s="85"/>
      <c r="F113" s="85"/>
      <c r="G113" s="157"/>
      <c r="H113" s="83">
        <f>SUM(I113:L113)</f>
        <v>100</v>
      </c>
      <c r="I113" s="85">
        <v>100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20</v>
      </c>
      <c r="D120" s="160">
        <f>SUM(D121:D125)</f>
        <v>20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20</v>
      </c>
      <c r="I120" s="160">
        <f>SUM(I121:I125)</f>
        <v>20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20</v>
      </c>
      <c r="D125" s="85">
        <v>20</v>
      </c>
      <c r="E125" s="85"/>
      <c r="F125" s="85"/>
      <c r="G125" s="157"/>
      <c r="H125" s="83">
        <f t="shared" si="5"/>
        <v>20</v>
      </c>
      <c r="I125" s="85">
        <v>20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29179</v>
      </c>
      <c r="D128" s="74">
        <f>SUM(D129,D133,D137,D138,D141,D148,D156,D157,D160)</f>
        <v>6203</v>
      </c>
      <c r="E128" s="74">
        <f>SUM(E129,E133,E137,E138,E141,E148,E156,E157,E160)</f>
        <v>0</v>
      </c>
      <c r="F128" s="74">
        <f>SUM(F129,F133,F137,F138,F141,F148,F156,F157,F160)</f>
        <v>22976</v>
      </c>
      <c r="G128" s="166">
        <f>SUM(G129,G133,G137,G138,G141,G148,G156,G157,G160)</f>
        <v>0</v>
      </c>
      <c r="H128" s="68">
        <f t="shared" si="5"/>
        <v>29372</v>
      </c>
      <c r="I128" s="74">
        <f>SUM(I129,I133,I137,I138,I141,I148,I156,I157,I160)</f>
        <v>6396</v>
      </c>
      <c r="J128" s="74">
        <f>SUM(J129,J133,J137,J138,J141,J148,J156,J157,J160)</f>
        <v>0</v>
      </c>
      <c r="K128" s="74">
        <f>SUM(K129,K133,K137,K138,K141,K148,K156,K157,K160)</f>
        <v>22976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2175</v>
      </c>
      <c r="D129" s="169">
        <f>SUM(D130:D132)</f>
        <v>2175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2403</v>
      </c>
      <c r="I129" s="169">
        <f>SUM(I130:I132)</f>
        <v>2403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407</v>
      </c>
      <c r="D130" s="85">
        <v>407</v>
      </c>
      <c r="E130" s="85"/>
      <c r="F130" s="85"/>
      <c r="G130" s="157"/>
      <c r="H130" s="83">
        <f t="shared" si="5"/>
        <v>407</v>
      </c>
      <c r="I130" s="85">
        <v>407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1768</v>
      </c>
      <c r="D131" s="85">
        <v>1768</v>
      </c>
      <c r="E131" s="85"/>
      <c r="F131" s="85"/>
      <c r="G131" s="157"/>
      <c r="H131" s="83">
        <f t="shared" si="5"/>
        <v>1996</v>
      </c>
      <c r="I131" s="85">
        <f>1768+228</f>
        <v>1996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380</v>
      </c>
      <c r="D133" s="160">
        <f>SUM(D134:D136)</f>
        <v>240</v>
      </c>
      <c r="E133" s="160">
        <f>SUM(E134:E136)</f>
        <v>0</v>
      </c>
      <c r="F133" s="160">
        <f>SUM(F134:F136)</f>
        <v>140</v>
      </c>
      <c r="G133" s="161">
        <f>SUM(G134:G136)</f>
        <v>0</v>
      </c>
      <c r="H133" s="83">
        <f t="shared" si="5"/>
        <v>345</v>
      </c>
      <c r="I133" s="160">
        <f>SUM(I134:I136)</f>
        <v>205</v>
      </c>
      <c r="J133" s="160">
        <f>SUM(J134:J136)</f>
        <v>0</v>
      </c>
      <c r="K133" s="160">
        <f>SUM(K134:K136)</f>
        <v>140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380</v>
      </c>
      <c r="D135" s="85">
        <v>240</v>
      </c>
      <c r="E135" s="85"/>
      <c r="F135" s="85">
        <v>140</v>
      </c>
      <c r="G135" s="157"/>
      <c r="H135" s="83">
        <f t="shared" si="5"/>
        <v>345</v>
      </c>
      <c r="I135" s="85">
        <v>205</v>
      </c>
      <c r="J135" s="85"/>
      <c r="K135" s="85">
        <v>140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100</v>
      </c>
      <c r="D138" s="160">
        <f>SUM(D139:D140)</f>
        <v>100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100</v>
      </c>
      <c r="I138" s="160">
        <f>SUM(I139:I140)</f>
        <v>100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100</v>
      </c>
      <c r="D139" s="85">
        <v>100</v>
      </c>
      <c r="E139" s="85"/>
      <c r="F139" s="85"/>
      <c r="G139" s="157"/>
      <c r="H139" s="83">
        <f t="shared" si="5"/>
        <v>100</v>
      </c>
      <c r="I139" s="85">
        <v>100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3223</v>
      </c>
      <c r="D141" s="152">
        <f>SUM(D142:D147)</f>
        <v>3223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3223</v>
      </c>
      <c r="I141" s="152">
        <f>SUM(I142:I147)</f>
        <v>3223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688</v>
      </c>
      <c r="D142" s="79">
        <v>688</v>
      </c>
      <c r="E142" s="79"/>
      <c r="F142" s="79"/>
      <c r="G142" s="155"/>
      <c r="H142" s="77">
        <f t="shared" si="5"/>
        <v>688</v>
      </c>
      <c r="I142" s="79">
        <v>688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2505</v>
      </c>
      <c r="D143" s="85">
        <v>2505</v>
      </c>
      <c r="E143" s="85"/>
      <c r="F143" s="85"/>
      <c r="G143" s="157"/>
      <c r="H143" s="83">
        <f t="shared" si="5"/>
        <v>2505</v>
      </c>
      <c r="I143" s="85">
        <v>2505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30</v>
      </c>
      <c r="D146" s="85">
        <v>30</v>
      </c>
      <c r="E146" s="85"/>
      <c r="F146" s="85"/>
      <c r="G146" s="157"/>
      <c r="H146" s="83">
        <f t="shared" si="5"/>
        <v>30</v>
      </c>
      <c r="I146" s="85">
        <v>30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23136</v>
      </c>
      <c r="D148" s="160">
        <f>SUM(D149:D155)</f>
        <v>300</v>
      </c>
      <c r="E148" s="160">
        <f>SUM(E149:E155)</f>
        <v>0</v>
      </c>
      <c r="F148" s="160">
        <f>SUM(F149:F155)</f>
        <v>22836</v>
      </c>
      <c r="G148" s="161">
        <f>SUM(G149:G155)</f>
        <v>0</v>
      </c>
      <c r="H148" s="83">
        <f t="shared" si="5"/>
        <v>23136</v>
      </c>
      <c r="I148" s="160">
        <f>SUM(I149:I155)</f>
        <v>300</v>
      </c>
      <c r="J148" s="160">
        <f>SUM(J149:J155)</f>
        <v>0</v>
      </c>
      <c r="K148" s="160">
        <f>SUM(K149:K155)</f>
        <v>22836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100</v>
      </c>
      <c r="D149" s="85">
        <v>100</v>
      </c>
      <c r="E149" s="85"/>
      <c r="F149" s="85"/>
      <c r="G149" s="157"/>
      <c r="H149" s="83">
        <f t="shared" si="5"/>
        <v>100</v>
      </c>
      <c r="I149" s="85">
        <v>100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200</v>
      </c>
      <c r="D150" s="85">
        <v>200</v>
      </c>
      <c r="E150" s="85"/>
      <c r="F150" s="85"/>
      <c r="G150" s="157"/>
      <c r="H150" s="83">
        <f t="shared" si="5"/>
        <v>200</v>
      </c>
      <c r="I150" s="85">
        <v>200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22836</v>
      </c>
      <c r="D151" s="85"/>
      <c r="E151" s="85"/>
      <c r="F151" s="85">
        <f>18216+330+4290</f>
        <v>22836</v>
      </c>
      <c r="G151" s="157"/>
      <c r="H151" s="83">
        <f t="shared" si="5"/>
        <v>22836</v>
      </c>
      <c r="I151" s="85"/>
      <c r="J151" s="85"/>
      <c r="K151" s="85">
        <v>22836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150</v>
      </c>
      <c r="D156" s="163">
        <v>150</v>
      </c>
      <c r="E156" s="163"/>
      <c r="F156" s="163"/>
      <c r="G156" s="164"/>
      <c r="H156" s="151">
        <f t="shared" si="5"/>
        <v>150</v>
      </c>
      <c r="I156" s="163">
        <v>150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15</v>
      </c>
      <c r="D160" s="163">
        <v>15</v>
      </c>
      <c r="E160" s="163"/>
      <c r="F160" s="163"/>
      <c r="G160" s="164"/>
      <c r="H160" s="151">
        <f t="shared" si="5"/>
        <v>15</v>
      </c>
      <c r="I160" s="163">
        <v>15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764</v>
      </c>
      <c r="D191" s="139">
        <f>SUM(D192,D231,D266,D279,D283)</f>
        <v>764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992</v>
      </c>
      <c r="I191" s="139">
        <f>SUM(I192,I231,I266,I279,I283)</f>
        <v>992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764</v>
      </c>
      <c r="D192" s="144">
        <f>D193+D201+D227</f>
        <v>764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992</v>
      </c>
      <c r="I192" s="144">
        <f>I193+I201+I227</f>
        <v>992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764</v>
      </c>
      <c r="D201" s="74">
        <f>D202+D212+D213+D222+D223+D224+D226</f>
        <v>764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992</v>
      </c>
      <c r="I201" s="74">
        <f>I202+I212+I213+I222+I223+I224+I226</f>
        <v>992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764</v>
      </c>
      <c r="D213" s="160">
        <f>SUM(D214:D221)</f>
        <v>764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992</v>
      </c>
      <c r="I213" s="160">
        <f>SUM(I214:I221)</f>
        <v>992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764</v>
      </c>
      <c r="D216" s="85">
        <v>764</v>
      </c>
      <c r="E216" s="85"/>
      <c r="F216" s="85"/>
      <c r="G216" s="157"/>
      <c r="H216" s="83">
        <f t="shared" si="8"/>
        <v>764</v>
      </c>
      <c r="I216" s="85">
        <v>764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0</v>
      </c>
      <c r="D220" s="85"/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0</v>
      </c>
      <c r="D221" s="85"/>
      <c r="E221" s="85"/>
      <c r="F221" s="85"/>
      <c r="G221" s="157"/>
      <c r="H221" s="83">
        <f t="shared" si="8"/>
        <v>228</v>
      </c>
      <c r="I221" s="85">
        <v>228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7570</v>
      </c>
      <c r="D295" s="160">
        <f>SUM(D296:D297)</f>
        <v>0</v>
      </c>
      <c r="E295" s="160">
        <f>SUM(E296:E297)</f>
        <v>0</v>
      </c>
      <c r="F295" s="160">
        <f>SUM(F296:F297)</f>
        <v>7570</v>
      </c>
      <c r="G295" s="161">
        <f>SUM(G296:G297)</f>
        <v>0</v>
      </c>
      <c r="H295" s="83">
        <f t="shared" si="10"/>
        <v>7570</v>
      </c>
      <c r="I295" s="160">
        <f>SUM(I296:I297)</f>
        <v>0</v>
      </c>
      <c r="J295" s="160">
        <f>SUM(J296:J297)</f>
        <v>0</v>
      </c>
      <c r="K295" s="160">
        <f>SUM(K296:K297)</f>
        <v>7570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7570</v>
      </c>
      <c r="D297" s="79"/>
      <c r="E297" s="79"/>
      <c r="F297" s="79">
        <v>7570</v>
      </c>
      <c r="G297" s="155"/>
      <c r="H297" s="77">
        <f t="shared" si="10"/>
        <v>7570</v>
      </c>
      <c r="I297" s="79"/>
      <c r="J297" s="79"/>
      <c r="K297" s="79">
        <v>7570</v>
      </c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389739</v>
      </c>
      <c r="D298" s="260">
        <f t="shared" si="11"/>
        <v>275313</v>
      </c>
      <c r="E298" s="260">
        <f t="shared" si="11"/>
        <v>83880</v>
      </c>
      <c r="F298" s="260">
        <f t="shared" si="11"/>
        <v>30546</v>
      </c>
      <c r="G298" s="261">
        <f t="shared" si="11"/>
        <v>0</v>
      </c>
      <c r="H298" s="262">
        <f t="shared" si="11"/>
        <v>389517</v>
      </c>
      <c r="I298" s="260">
        <f t="shared" si="11"/>
        <v>275040</v>
      </c>
      <c r="J298" s="260">
        <f t="shared" si="11"/>
        <v>83931</v>
      </c>
      <c r="K298" s="260">
        <f t="shared" si="11"/>
        <v>30546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0</v>
      </c>
      <c r="I302" s="266">
        <f t="shared" si="12"/>
        <v>0</v>
      </c>
      <c r="J302" s="266">
        <f t="shared" si="12"/>
        <v>0</v>
      </c>
      <c r="K302" s="266">
        <f t="shared" si="12"/>
        <v>0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0</v>
      </c>
      <c r="I303" s="266">
        <f t="shared" si="13"/>
        <v>0</v>
      </c>
      <c r="J303" s="266">
        <f t="shared" si="13"/>
        <v>0</v>
      </c>
      <c r="K303" s="266">
        <f t="shared" si="13"/>
        <v>0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09.26.1.&amp;"Arial,Regular"&amp;10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497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498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499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500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501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35376</v>
      </c>
      <c r="D21" s="40">
        <f>SUM(D22,D25,D26,D42)</f>
        <v>32076</v>
      </c>
      <c r="E21" s="40">
        <f>SUM(E22,E25)</f>
        <v>3300</v>
      </c>
      <c r="F21" s="40">
        <f>SUM(F22,F27)</f>
        <v>0</v>
      </c>
      <c r="G21" s="41">
        <f>SUM(G22,G44)</f>
        <v>0</v>
      </c>
      <c r="H21" s="39">
        <f t="shared" ref="H21:H46" si="1">SUM(I21:L21)</f>
        <v>31333</v>
      </c>
      <c r="I21" s="40">
        <f>SUM(I22,I25,I26,I42)</f>
        <v>24002</v>
      </c>
      <c r="J21" s="40">
        <f>SUM(J22,J25)</f>
        <v>7331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35376</v>
      </c>
      <c r="D25" s="63">
        <v>32076</v>
      </c>
      <c r="E25" s="63">
        <v>3300</v>
      </c>
      <c r="F25" s="64" t="s">
        <v>31</v>
      </c>
      <c r="G25" s="65" t="s">
        <v>31</v>
      </c>
      <c r="H25" s="62">
        <f t="shared" si="1"/>
        <v>31333</v>
      </c>
      <c r="I25" s="63">
        <f>I49</f>
        <v>24002</v>
      </c>
      <c r="J25" s="63">
        <f>J49</f>
        <v>7331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35376</v>
      </c>
      <c r="D49" s="128">
        <f>SUM(D50,D295)</f>
        <v>32076</v>
      </c>
      <c r="E49" s="128">
        <f>SUM(E50,E295)</f>
        <v>3300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31333</v>
      </c>
      <c r="I49" s="128">
        <f>SUM(I50,I295)</f>
        <v>24002</v>
      </c>
      <c r="J49" s="128">
        <f>SUM(J50,J295)</f>
        <v>7331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35376</v>
      </c>
      <c r="D50" s="134">
        <f>SUM(D51,D191)</f>
        <v>32076</v>
      </c>
      <c r="E50" s="134">
        <f>SUM(E51,E191)</f>
        <v>3300</v>
      </c>
      <c r="F50" s="134">
        <f>SUM(F51,F191)</f>
        <v>0</v>
      </c>
      <c r="G50" s="135">
        <f>SUM(G51,G191)</f>
        <v>0</v>
      </c>
      <c r="H50" s="133">
        <f t="shared" si="3"/>
        <v>31333</v>
      </c>
      <c r="I50" s="134">
        <f>SUM(I51,I191)</f>
        <v>24002</v>
      </c>
      <c r="J50" s="134">
        <f>SUM(J51,J191)</f>
        <v>7331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35376</v>
      </c>
      <c r="D51" s="139">
        <f>SUM(D52,D73,D170,D184)</f>
        <v>32076</v>
      </c>
      <c r="E51" s="139">
        <f>SUM(E52,E73,E170,E184)</f>
        <v>3300</v>
      </c>
      <c r="F51" s="139">
        <f>SUM(F52,F73,F170,F184)</f>
        <v>0</v>
      </c>
      <c r="G51" s="140">
        <f>SUM(G52,G73,G170,G184)</f>
        <v>0</v>
      </c>
      <c r="H51" s="138">
        <f t="shared" si="3"/>
        <v>31333</v>
      </c>
      <c r="I51" s="139">
        <f>SUM(I52,I73,I170,I184)</f>
        <v>24002</v>
      </c>
      <c r="J51" s="139">
        <f>SUM(J52,J73,J170,J184)</f>
        <v>7331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35376</v>
      </c>
      <c r="D73" s="144">
        <f>SUM(D74,D81,D128,D161,D162,D169)</f>
        <v>32076</v>
      </c>
      <c r="E73" s="144">
        <f>SUM(E74,E81,E128,E161,E162,E169)</f>
        <v>3300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31333</v>
      </c>
      <c r="I73" s="144">
        <f>SUM(I74,I81,I128,I161,I162,I169)</f>
        <v>24002</v>
      </c>
      <c r="J73" s="144">
        <f>SUM(J74,J81,J128,J161,J162,J169)</f>
        <v>7331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35376</v>
      </c>
      <c r="D128" s="74">
        <f>SUM(D129,D133,D137,D138,D141,D148,D156,D157,D160)</f>
        <v>32076</v>
      </c>
      <c r="E128" s="74">
        <f>SUM(E129,E133,E137,E138,E141,E148,E156,E157,E160)</f>
        <v>3300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31333</v>
      </c>
      <c r="I128" s="74">
        <f>SUM(I129,I133,I137,I138,I141,I148,I156,I157,I160)</f>
        <v>24002</v>
      </c>
      <c r="J128" s="74">
        <f>SUM(J129,J133,J137,J138,J141,J148,J156,J157,J160)</f>
        <v>7331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35376</v>
      </c>
      <c r="D148" s="160">
        <f>SUM(D149:D155)</f>
        <v>32076</v>
      </c>
      <c r="E148" s="160">
        <f>SUM(E149:E155)</f>
        <v>3300</v>
      </c>
      <c r="F148" s="160">
        <f>SUM(F149:F155)</f>
        <v>0</v>
      </c>
      <c r="G148" s="161">
        <f>SUM(G149:G155)</f>
        <v>0</v>
      </c>
      <c r="H148" s="83">
        <f t="shared" si="5"/>
        <v>31333</v>
      </c>
      <c r="I148" s="160">
        <f>SUM(I149:I155)</f>
        <v>24002</v>
      </c>
      <c r="J148" s="160">
        <f>SUM(J149:J155)</f>
        <v>7331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35376</v>
      </c>
      <c r="D151" s="85">
        <v>32076</v>
      </c>
      <c r="E151" s="85">
        <v>3300</v>
      </c>
      <c r="F151" s="85"/>
      <c r="G151" s="157"/>
      <c r="H151" s="83">
        <f t="shared" si="5"/>
        <v>31333</v>
      </c>
      <c r="I151" s="85">
        <v>24002</v>
      </c>
      <c r="J151" s="85">
        <v>7331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7"/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7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7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7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7"/>
        <v>0</v>
      </c>
      <c r="D216" s="85"/>
      <c r="E216" s="85"/>
      <c r="F216" s="85"/>
      <c r="G216" s="157"/>
      <c r="H216" s="83">
        <f t="shared" si="8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7"/>
        <v>0</v>
      </c>
      <c r="D220" s="85"/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7"/>
        <v>0</v>
      </c>
      <c r="D221" s="85"/>
      <c r="E221" s="85"/>
      <c r="F221" s="85"/>
      <c r="G221" s="157"/>
      <c r="H221" s="83">
        <f t="shared" si="8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hidden="1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hidden="1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35376</v>
      </c>
      <c r="D298" s="260">
        <f t="shared" si="11"/>
        <v>32076</v>
      </c>
      <c r="E298" s="260">
        <f t="shared" si="11"/>
        <v>3300</v>
      </c>
      <c r="F298" s="260">
        <f t="shared" si="11"/>
        <v>0</v>
      </c>
      <c r="G298" s="261">
        <f t="shared" si="11"/>
        <v>0</v>
      </c>
      <c r="H298" s="262">
        <f t="shared" si="11"/>
        <v>31333</v>
      </c>
      <c r="I298" s="260">
        <f t="shared" si="11"/>
        <v>24002</v>
      </c>
      <c r="J298" s="260">
        <f t="shared" si="11"/>
        <v>7331</v>
      </c>
      <c r="K298" s="260">
        <f t="shared" si="11"/>
        <v>0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0</v>
      </c>
      <c r="I302" s="266">
        <f t="shared" si="12"/>
        <v>0</v>
      </c>
      <c r="J302" s="266">
        <f t="shared" si="12"/>
        <v>0</v>
      </c>
      <c r="K302" s="266">
        <f t="shared" si="12"/>
        <v>0</v>
      </c>
      <c r="L302" s="271">
        <f t="shared" si="12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0</v>
      </c>
      <c r="I303" s="266">
        <f t="shared" si="13"/>
        <v>0</v>
      </c>
      <c r="J303" s="266">
        <f t="shared" si="13"/>
        <v>0</v>
      </c>
      <c r="K303" s="266">
        <f t="shared" si="13"/>
        <v>0</v>
      </c>
      <c r="L303" s="271">
        <f t="shared" si="13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0:L10"/>
    <mergeCell ref="A3:L3"/>
    <mergeCell ref="C5:L5"/>
    <mergeCell ref="C6:L6"/>
    <mergeCell ref="C7:L7"/>
    <mergeCell ref="C8:L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A300:B300"/>
    <mergeCell ref="A302:B302"/>
    <mergeCell ref="E17:E18"/>
    <mergeCell ref="F17:F18"/>
    <mergeCell ref="G17:G1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Nr.09.26.2.</oddHeader>
    <oddFooter xml:space="preserve">&amp;L&amp;"Times New Roman,Regular"&amp;8&amp;D; &amp;T&amp;R&amp;"Times New Roman,Regular"&amp;8&amp;P (&amp;N)
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502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ht="15" customHeight="1" x14ac:dyDescent="0.25">
      <c r="A6" s="9" t="s">
        <v>2</v>
      </c>
      <c r="B6" s="10"/>
      <c r="C6" s="602" t="s">
        <v>503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2" t="s">
        <v>504</v>
      </c>
      <c r="D8" s="603"/>
      <c r="E8" s="603"/>
      <c r="F8" s="603"/>
      <c r="G8" s="603"/>
      <c r="H8" s="603"/>
      <c r="I8" s="603"/>
      <c r="J8" s="603"/>
      <c r="K8" s="603"/>
      <c r="L8" s="604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ht="15" customHeight="1" x14ac:dyDescent="0.25">
      <c r="A10" s="9"/>
      <c r="B10" s="10" t="s">
        <v>9</v>
      </c>
      <c r="C10" s="602" t="s">
        <v>505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ht="15" customHeight="1" x14ac:dyDescent="0.25">
      <c r="A11" s="9"/>
      <c r="B11" s="10" t="s">
        <v>11</v>
      </c>
      <c r="C11" s="602" t="s">
        <v>506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ht="15" customHeight="1" x14ac:dyDescent="0.25">
      <c r="A13" s="9"/>
      <c r="B13" s="10" t="s">
        <v>13</v>
      </c>
      <c r="C13" s="602" t="s">
        <v>507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508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342341</v>
      </c>
      <c r="D21" s="40">
        <f>SUM(D22,D25,D26,D42)</f>
        <v>287491</v>
      </c>
      <c r="E21" s="40">
        <f>SUM(E22,E25)</f>
        <v>0</v>
      </c>
      <c r="F21" s="40">
        <f>SUM(F22,F27)</f>
        <v>54850</v>
      </c>
      <c r="G21" s="41">
        <f>SUM(G22,G44)</f>
        <v>0</v>
      </c>
      <c r="H21" s="39">
        <f t="shared" ref="H21:H46" si="1">SUM(I21:L21)</f>
        <v>436001</v>
      </c>
      <c r="I21" s="40">
        <f>SUM(I22,I25,I26,I42)</f>
        <v>281820</v>
      </c>
      <c r="J21" s="40">
        <f>SUM(J22,J25)</f>
        <v>101690</v>
      </c>
      <c r="K21" s="40">
        <f>SUM(K22,K27)</f>
        <v>52491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2500</v>
      </c>
      <c r="D22" s="46">
        <f>SUM(D23:D24)</f>
        <v>0</v>
      </c>
      <c r="E22" s="46">
        <f>SUM(E23:E24)</f>
        <v>0</v>
      </c>
      <c r="F22" s="46">
        <f>SUM(F23:F24)</f>
        <v>2500</v>
      </c>
      <c r="G22" s="47">
        <f>SUM(G23:G24)</f>
        <v>0</v>
      </c>
      <c r="H22" s="45">
        <f t="shared" si="1"/>
        <v>2744</v>
      </c>
      <c r="I22" s="46">
        <f>SUM(I23:I24)</f>
        <v>0</v>
      </c>
      <c r="J22" s="46">
        <f>SUM(J23:J24)</f>
        <v>0</v>
      </c>
      <c r="K22" s="46">
        <f>SUM(K23:K24)</f>
        <v>2744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2500</v>
      </c>
      <c r="D24" s="58"/>
      <c r="E24" s="58"/>
      <c r="F24" s="58">
        <v>2500</v>
      </c>
      <c r="G24" s="59"/>
      <c r="H24" s="57">
        <f t="shared" si="1"/>
        <v>2744</v>
      </c>
      <c r="I24" s="58"/>
      <c r="J24" s="58"/>
      <c r="K24" s="58">
        <v>2744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287491</v>
      </c>
      <c r="D25" s="63">
        <v>287491</v>
      </c>
      <c r="E25" s="63"/>
      <c r="F25" s="64" t="s">
        <v>31</v>
      </c>
      <c r="G25" s="65" t="s">
        <v>31</v>
      </c>
      <c r="H25" s="62">
        <f t="shared" si="1"/>
        <v>383510</v>
      </c>
      <c r="I25" s="63">
        <v>281820</v>
      </c>
      <c r="J25" s="63">
        <v>101690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52350</v>
      </c>
      <c r="D27" s="70" t="s">
        <v>31</v>
      </c>
      <c r="E27" s="70" t="s">
        <v>31</v>
      </c>
      <c r="F27" s="74">
        <f>SUM(F28,F32,F34,F37)</f>
        <v>52350</v>
      </c>
      <c r="G27" s="71" t="s">
        <v>31</v>
      </c>
      <c r="H27" s="68">
        <f t="shared" si="1"/>
        <v>49747</v>
      </c>
      <c r="I27" s="70" t="s">
        <v>31</v>
      </c>
      <c r="J27" s="70" t="s">
        <v>31</v>
      </c>
      <c r="K27" s="74">
        <f>SUM(K28,K32,K34,K37)</f>
        <v>49747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34650</v>
      </c>
      <c r="D28" s="70" t="s">
        <v>31</v>
      </c>
      <c r="E28" s="70" t="s">
        <v>31</v>
      </c>
      <c r="F28" s="74">
        <f>SUM(F29:F31)</f>
        <v>34650</v>
      </c>
      <c r="G28" s="71" t="s">
        <v>31</v>
      </c>
      <c r="H28" s="68">
        <f t="shared" si="1"/>
        <v>34650</v>
      </c>
      <c r="I28" s="70" t="s">
        <v>31</v>
      </c>
      <c r="J28" s="70" t="s">
        <v>31</v>
      </c>
      <c r="K28" s="74">
        <f>SUM(K29:K31)</f>
        <v>34650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22050</v>
      </c>
      <c r="D30" s="84" t="s">
        <v>31</v>
      </c>
      <c r="E30" s="84" t="s">
        <v>31</v>
      </c>
      <c r="F30" s="85">
        <v>22050</v>
      </c>
      <c r="G30" s="86" t="s">
        <v>31</v>
      </c>
      <c r="H30" s="83">
        <f t="shared" si="1"/>
        <v>22050</v>
      </c>
      <c r="I30" s="84" t="s">
        <v>31</v>
      </c>
      <c r="J30" s="84" t="s">
        <v>31</v>
      </c>
      <c r="K30" s="85">
        <v>22050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12600</v>
      </c>
      <c r="D31" s="84" t="s">
        <v>31</v>
      </c>
      <c r="E31" s="84" t="s">
        <v>31</v>
      </c>
      <c r="F31" s="85">
        <v>12600</v>
      </c>
      <c r="G31" s="86" t="s">
        <v>31</v>
      </c>
      <c r="H31" s="83">
        <f t="shared" si="1"/>
        <v>12600</v>
      </c>
      <c r="I31" s="84" t="s">
        <v>31</v>
      </c>
      <c r="J31" s="84" t="s">
        <v>31</v>
      </c>
      <c r="K31" s="85">
        <v>12600</v>
      </c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15000</v>
      </c>
      <c r="D34" s="70" t="s">
        <v>31</v>
      </c>
      <c r="E34" s="70" t="s">
        <v>31</v>
      </c>
      <c r="F34" s="74">
        <f>SUM(F35:F36)</f>
        <v>15000</v>
      </c>
      <c r="G34" s="71" t="s">
        <v>31</v>
      </c>
      <c r="H34" s="68">
        <f t="shared" si="1"/>
        <v>12397</v>
      </c>
      <c r="I34" s="70" t="s">
        <v>31</v>
      </c>
      <c r="J34" s="70" t="s">
        <v>31</v>
      </c>
      <c r="K34" s="74">
        <f>SUM(K35:K36)</f>
        <v>12397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14900</v>
      </c>
      <c r="D35" s="78" t="s">
        <v>31</v>
      </c>
      <c r="E35" s="78" t="s">
        <v>31</v>
      </c>
      <c r="F35" s="79">
        <v>14900</v>
      </c>
      <c r="G35" s="80" t="s">
        <v>31</v>
      </c>
      <c r="H35" s="77">
        <f t="shared" si="1"/>
        <v>12314</v>
      </c>
      <c r="I35" s="78" t="s">
        <v>31</v>
      </c>
      <c r="J35" s="78" t="s">
        <v>31</v>
      </c>
      <c r="K35" s="79">
        <v>12314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100</v>
      </c>
      <c r="D36" s="84" t="s">
        <v>31</v>
      </c>
      <c r="E36" s="84" t="s">
        <v>31</v>
      </c>
      <c r="F36" s="85">
        <v>100</v>
      </c>
      <c r="G36" s="86" t="s">
        <v>31</v>
      </c>
      <c r="H36" s="83">
        <f t="shared" si="1"/>
        <v>83</v>
      </c>
      <c r="I36" s="84" t="s">
        <v>31</v>
      </c>
      <c r="J36" s="84" t="s">
        <v>31</v>
      </c>
      <c r="K36" s="85">
        <v>83</v>
      </c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2700</v>
      </c>
      <c r="D37" s="70" t="s">
        <v>31</v>
      </c>
      <c r="E37" s="70" t="s">
        <v>31</v>
      </c>
      <c r="F37" s="74">
        <f>SUM(F38:F41)</f>
        <v>2700</v>
      </c>
      <c r="G37" s="71" t="s">
        <v>31</v>
      </c>
      <c r="H37" s="68">
        <f t="shared" si="1"/>
        <v>2700</v>
      </c>
      <c r="I37" s="70" t="s">
        <v>31</v>
      </c>
      <c r="J37" s="70" t="s">
        <v>31</v>
      </c>
      <c r="K37" s="74">
        <f>SUM(K38:K41)</f>
        <v>2700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2700</v>
      </c>
      <c r="D41" s="84" t="s">
        <v>31</v>
      </c>
      <c r="E41" s="84" t="s">
        <v>31</v>
      </c>
      <c r="F41" s="85">
        <v>2700</v>
      </c>
      <c r="G41" s="86" t="s">
        <v>31</v>
      </c>
      <c r="H41" s="83">
        <f t="shared" si="1"/>
        <v>2700</v>
      </c>
      <c r="I41" s="84" t="s">
        <v>31</v>
      </c>
      <c r="J41" s="84" t="s">
        <v>31</v>
      </c>
      <c r="K41" s="85">
        <v>2700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347341</v>
      </c>
      <c r="D49" s="128">
        <f>SUM(D50,D295)</f>
        <v>287491</v>
      </c>
      <c r="E49" s="128">
        <f>SUM(E50,E295)</f>
        <v>0</v>
      </c>
      <c r="F49" s="128">
        <f>SUM(F50,F295)</f>
        <v>59850</v>
      </c>
      <c r="G49" s="129">
        <f>SUM(G50,G295)</f>
        <v>0</v>
      </c>
      <c r="H49" s="127">
        <f t="shared" ref="H49:H111" si="3">SUM(I49:L49)</f>
        <v>436001</v>
      </c>
      <c r="I49" s="128">
        <f>SUM(I50,I295)</f>
        <v>281820</v>
      </c>
      <c r="J49" s="128">
        <f>SUM(J50,J295)</f>
        <v>101690</v>
      </c>
      <c r="K49" s="128">
        <f>SUM(K50,K295)</f>
        <v>52491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347341</v>
      </c>
      <c r="D50" s="134">
        <f>SUM(D51,D191)</f>
        <v>287491</v>
      </c>
      <c r="E50" s="134">
        <f>SUM(E51,E191)</f>
        <v>0</v>
      </c>
      <c r="F50" s="134">
        <f>SUM(F51,F191)</f>
        <v>59850</v>
      </c>
      <c r="G50" s="135">
        <f>SUM(G51,G191)</f>
        <v>0</v>
      </c>
      <c r="H50" s="133">
        <f t="shared" si="3"/>
        <v>436001</v>
      </c>
      <c r="I50" s="134">
        <f>SUM(I51,I191)</f>
        <v>281820</v>
      </c>
      <c r="J50" s="134">
        <f>SUM(J51,J191)</f>
        <v>101690</v>
      </c>
      <c r="K50" s="134">
        <f>SUM(K51,K191)</f>
        <v>52491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331291</v>
      </c>
      <c r="D51" s="139">
        <f>SUM(D52,D73,D170,D184)</f>
        <v>271441</v>
      </c>
      <c r="E51" s="139">
        <f>SUM(E52,E73,E170,E184)</f>
        <v>0</v>
      </c>
      <c r="F51" s="139">
        <f>SUM(F52,F73,F170,F184)</f>
        <v>59850</v>
      </c>
      <c r="G51" s="140">
        <f>SUM(G52,G73,G170,G184)</f>
        <v>0</v>
      </c>
      <c r="H51" s="138">
        <f t="shared" si="3"/>
        <v>431266</v>
      </c>
      <c r="I51" s="139">
        <f>SUM(I52,I73,I170,I184)</f>
        <v>277085</v>
      </c>
      <c r="J51" s="139">
        <f>SUM(J52,J73,J170,J184)</f>
        <v>101690</v>
      </c>
      <c r="K51" s="139">
        <f>SUM(K52,K73,K170,K184)</f>
        <v>52491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214626</v>
      </c>
      <c r="D52" s="144">
        <f>SUM(D53,D66)</f>
        <v>198786</v>
      </c>
      <c r="E52" s="144">
        <f>SUM(E53,E66)</f>
        <v>0</v>
      </c>
      <c r="F52" s="144">
        <f>SUM(F53,F66)</f>
        <v>15840</v>
      </c>
      <c r="G52" s="145">
        <f>SUM(G53,G66)</f>
        <v>0</v>
      </c>
      <c r="H52" s="143">
        <f t="shared" si="3"/>
        <v>322875</v>
      </c>
      <c r="I52" s="144">
        <f>SUM(I53,I66)</f>
        <v>205753</v>
      </c>
      <c r="J52" s="144">
        <f>SUM(J53,J66)</f>
        <v>101690</v>
      </c>
      <c r="K52" s="144">
        <f>SUM(K53,K66)</f>
        <v>15432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165347</v>
      </c>
      <c r="D53" s="74">
        <f>SUM(D54,D57,D65)</f>
        <v>152733</v>
      </c>
      <c r="E53" s="74">
        <f>SUM(E54,E57,E65)</f>
        <v>0</v>
      </c>
      <c r="F53" s="74">
        <f>SUM(F54,F57,F65)</f>
        <v>12614</v>
      </c>
      <c r="G53" s="148">
        <f>SUM(G54,G57,G65)</f>
        <v>0</v>
      </c>
      <c r="H53" s="68">
        <f t="shared" si="3"/>
        <v>245112</v>
      </c>
      <c r="I53" s="74">
        <f>SUM(I54,I57,I65)</f>
        <v>151750</v>
      </c>
      <c r="J53" s="74">
        <f>SUM(J54,J57,J65)</f>
        <v>81254</v>
      </c>
      <c r="K53" s="74">
        <f>SUM(K54,K57,K65)</f>
        <v>12108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159223</v>
      </c>
      <c r="D54" s="152">
        <f>SUM(D55:D56)</f>
        <v>149219</v>
      </c>
      <c r="E54" s="152">
        <f>SUM(E55:E56)</f>
        <v>0</v>
      </c>
      <c r="F54" s="152">
        <f>SUM(F55:F56)</f>
        <v>10004</v>
      </c>
      <c r="G54" s="153">
        <f>SUM(G55:G56)</f>
        <v>0</v>
      </c>
      <c r="H54" s="151">
        <f t="shared" si="3"/>
        <v>237517</v>
      </c>
      <c r="I54" s="152">
        <f>SUM(I55:I56)</f>
        <v>149219</v>
      </c>
      <c r="J54" s="152">
        <f>SUM(J55:J56)</f>
        <v>79934</v>
      </c>
      <c r="K54" s="152">
        <f>SUM(K55:K56)</f>
        <v>8364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159223</v>
      </c>
      <c r="D56" s="85">
        <v>149219</v>
      </c>
      <c r="E56" s="85"/>
      <c r="F56" s="85">
        <v>10004</v>
      </c>
      <c r="G56" s="157"/>
      <c r="H56" s="83">
        <f t="shared" si="3"/>
        <v>237517</v>
      </c>
      <c r="I56" s="85">
        <v>149219</v>
      </c>
      <c r="J56" s="85">
        <v>79934</v>
      </c>
      <c r="K56" s="85">
        <v>8364</v>
      </c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5696</v>
      </c>
      <c r="D57" s="160">
        <f>SUM(D58:D64)</f>
        <v>3086</v>
      </c>
      <c r="E57" s="160">
        <f>SUM(E58:E64)</f>
        <v>0</v>
      </c>
      <c r="F57" s="160">
        <f>SUM(F58:F64)</f>
        <v>2610</v>
      </c>
      <c r="G57" s="161">
        <f>SUM(G58:G64)</f>
        <v>0</v>
      </c>
      <c r="H57" s="83">
        <f t="shared" si="3"/>
        <v>7595</v>
      </c>
      <c r="I57" s="160">
        <f>SUM(I58:I64)</f>
        <v>2531</v>
      </c>
      <c r="J57" s="160">
        <f>SUM(J58:J64)</f>
        <v>1320</v>
      </c>
      <c r="K57" s="160">
        <f>SUM(K58:K64)</f>
        <v>3744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555</v>
      </c>
      <c r="D61" s="85">
        <v>555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5141</v>
      </c>
      <c r="D62" s="85">
        <v>2531</v>
      </c>
      <c r="E62" s="85"/>
      <c r="F62" s="85">
        <v>2610</v>
      </c>
      <c r="G62" s="157"/>
      <c r="H62" s="83">
        <f t="shared" si="3"/>
        <v>7595</v>
      </c>
      <c r="I62" s="85">
        <v>2531</v>
      </c>
      <c r="J62" s="85">
        <v>1320</v>
      </c>
      <c r="K62" s="85">
        <v>3744</v>
      </c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428</v>
      </c>
      <c r="D65" s="163">
        <v>428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49279</v>
      </c>
      <c r="D66" s="74">
        <f>SUM(D67:D68)</f>
        <v>46053</v>
      </c>
      <c r="E66" s="74">
        <f>SUM(E67:E68)</f>
        <v>0</v>
      </c>
      <c r="F66" s="74">
        <f>SUM(F67:F68)</f>
        <v>3226</v>
      </c>
      <c r="G66" s="166">
        <f>SUM(G67:G68)</f>
        <v>0</v>
      </c>
      <c r="H66" s="68">
        <f t="shared" si="3"/>
        <v>77763</v>
      </c>
      <c r="I66" s="74">
        <f>SUM(I67:I68)</f>
        <v>54003</v>
      </c>
      <c r="J66" s="74">
        <f>SUM(J67:J68)</f>
        <v>20436</v>
      </c>
      <c r="K66" s="74">
        <f>SUM(K67:K68)</f>
        <v>3324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41476</v>
      </c>
      <c r="D67" s="79">
        <v>38400</v>
      </c>
      <c r="E67" s="79"/>
      <c r="F67" s="79">
        <v>3076</v>
      </c>
      <c r="G67" s="155"/>
      <c r="H67" s="77">
        <f t="shared" si="3"/>
        <v>61132</v>
      </c>
      <c r="I67" s="79">
        <v>38400</v>
      </c>
      <c r="J67" s="79">
        <v>19736</v>
      </c>
      <c r="K67" s="79">
        <v>2996</v>
      </c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7803</v>
      </c>
      <c r="D68" s="160">
        <f>SUM(D69:D72)</f>
        <v>7653</v>
      </c>
      <c r="E68" s="160">
        <f>SUM(E69:E72)</f>
        <v>0</v>
      </c>
      <c r="F68" s="160">
        <f>SUM(F69:F72)</f>
        <v>150</v>
      </c>
      <c r="G68" s="161">
        <f>SUM(G69:G72)</f>
        <v>0</v>
      </c>
      <c r="H68" s="83">
        <f t="shared" si="3"/>
        <v>16631</v>
      </c>
      <c r="I68" s="160">
        <f>SUM(I69:I72)</f>
        <v>15603</v>
      </c>
      <c r="J68" s="160">
        <f>SUM(J69:J72)</f>
        <v>700</v>
      </c>
      <c r="K68" s="160">
        <f>SUM(K69:K72)</f>
        <v>328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7803</v>
      </c>
      <c r="D69" s="85">
        <v>7653</v>
      </c>
      <c r="E69" s="85"/>
      <c r="F69" s="85">
        <v>150</v>
      </c>
      <c r="G69" s="157"/>
      <c r="H69" s="83">
        <f t="shared" si="3"/>
        <v>8681</v>
      </c>
      <c r="I69" s="85">
        <v>7653</v>
      </c>
      <c r="J69" s="85">
        <v>700</v>
      </c>
      <c r="K69" s="85">
        <v>328</v>
      </c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7950</v>
      </c>
      <c r="I71" s="85">
        <v>7950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116665</v>
      </c>
      <c r="D73" s="144">
        <f>SUM(D74,D81,D128,D161,D162,D169)</f>
        <v>72655</v>
      </c>
      <c r="E73" s="144">
        <f>SUM(E74,E81,E128,E161,E162,E169)</f>
        <v>0</v>
      </c>
      <c r="F73" s="144">
        <f>SUM(F74,F81,F128,F161,F162,F169)</f>
        <v>44010</v>
      </c>
      <c r="G73" s="145">
        <f>SUM(G74,G81,G128,G161,G162,G169)</f>
        <v>0</v>
      </c>
      <c r="H73" s="143">
        <f t="shared" si="3"/>
        <v>108391</v>
      </c>
      <c r="I73" s="144">
        <f>SUM(I74,I81,I128,I161,I162,I169)</f>
        <v>71332</v>
      </c>
      <c r="J73" s="144">
        <f>SUM(J74,J81,J128,J161,J162,J169)</f>
        <v>0</v>
      </c>
      <c r="K73" s="144">
        <f>SUM(K74,K81,K128,K161,K162,K169)</f>
        <v>37059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80064</v>
      </c>
      <c r="D81" s="74">
        <f>SUM(D82,D87,D93,D101,D110,D114,D120,D126)</f>
        <v>63897</v>
      </c>
      <c r="E81" s="74">
        <f>SUM(E82,E87,E93,E101,E110,E114,E120,E126)</f>
        <v>0</v>
      </c>
      <c r="F81" s="74">
        <f>SUM(F82,F87,F93,F101,F110,F114,F120,F126)</f>
        <v>16167</v>
      </c>
      <c r="G81" s="166">
        <f>SUM(G82,G87,G93,G101,G110,G114,G120,G126)</f>
        <v>0</v>
      </c>
      <c r="H81" s="68">
        <f t="shared" si="3"/>
        <v>74393</v>
      </c>
      <c r="I81" s="74">
        <f>SUM(I82,I87,I93,I101,I110,I114,I120,I126)</f>
        <v>63226</v>
      </c>
      <c r="J81" s="74">
        <f>SUM(J82,J87,J93,J101,J110,J114,J120,J126)</f>
        <v>0</v>
      </c>
      <c r="K81" s="74">
        <f>SUM(K82,K87,K93,K101,K110,K114,K120,K126)</f>
        <v>11167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2294</v>
      </c>
      <c r="D82" s="152">
        <f>SUM(D83:D86)</f>
        <v>2294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2138</v>
      </c>
      <c r="I82" s="152">
        <f>SUM(I83:I86)</f>
        <v>2138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1560</v>
      </c>
      <c r="D84" s="85">
        <v>1560</v>
      </c>
      <c r="E84" s="85"/>
      <c r="F84" s="85"/>
      <c r="G84" s="157"/>
      <c r="H84" s="83">
        <f t="shared" si="3"/>
        <v>1404</v>
      </c>
      <c r="I84" s="85">
        <v>1404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384</v>
      </c>
      <c r="D85" s="85">
        <v>384</v>
      </c>
      <c r="E85" s="85"/>
      <c r="F85" s="85"/>
      <c r="G85" s="157"/>
      <c r="H85" s="83">
        <f t="shared" si="3"/>
        <v>384</v>
      </c>
      <c r="I85" s="85">
        <v>384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350</v>
      </c>
      <c r="D86" s="85">
        <v>350</v>
      </c>
      <c r="E86" s="85"/>
      <c r="F86" s="85"/>
      <c r="G86" s="157"/>
      <c r="H86" s="83">
        <f t="shared" si="3"/>
        <v>350</v>
      </c>
      <c r="I86" s="85">
        <v>350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70876</v>
      </c>
      <c r="D87" s="160">
        <f>SUM(D88:D92)</f>
        <v>55009</v>
      </c>
      <c r="E87" s="160">
        <f>SUM(E88:E92)</f>
        <v>0</v>
      </c>
      <c r="F87" s="160">
        <f>SUM(F88:F92)</f>
        <v>15867</v>
      </c>
      <c r="G87" s="161">
        <f>SUM(G88:G92)</f>
        <v>0</v>
      </c>
      <c r="H87" s="83">
        <f t="shared" si="3"/>
        <v>65661</v>
      </c>
      <c r="I87" s="160">
        <f>SUM(I88:I92)</f>
        <v>54794</v>
      </c>
      <c r="J87" s="160">
        <f>SUM(J88:J92)</f>
        <v>0</v>
      </c>
      <c r="K87" s="160">
        <f>SUM(K88:K92)</f>
        <v>10867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45478</v>
      </c>
      <c r="D88" s="85">
        <v>34611</v>
      </c>
      <c r="E88" s="85"/>
      <c r="F88" s="85">
        <v>10867</v>
      </c>
      <c r="G88" s="157"/>
      <c r="H88" s="83">
        <f t="shared" si="3"/>
        <v>45478</v>
      </c>
      <c r="I88" s="85">
        <v>34611</v>
      </c>
      <c r="J88" s="85"/>
      <c r="K88" s="85">
        <v>10867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4386</v>
      </c>
      <c r="D89" s="85">
        <v>4386</v>
      </c>
      <c r="E89" s="85"/>
      <c r="F89" s="85"/>
      <c r="G89" s="157"/>
      <c r="H89" s="83">
        <f t="shared" si="3"/>
        <v>4540</v>
      </c>
      <c r="I89" s="85">
        <v>4540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20492</v>
      </c>
      <c r="D90" s="85">
        <v>15492</v>
      </c>
      <c r="E90" s="85"/>
      <c r="F90" s="85">
        <v>5000</v>
      </c>
      <c r="G90" s="157"/>
      <c r="H90" s="83">
        <f t="shared" si="3"/>
        <v>15123</v>
      </c>
      <c r="I90" s="85">
        <f>15123-5000+5000</f>
        <v>15123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520</v>
      </c>
      <c r="D91" s="85">
        <v>520</v>
      </c>
      <c r="E91" s="85"/>
      <c r="F91" s="85"/>
      <c r="G91" s="157"/>
      <c r="H91" s="83">
        <f t="shared" si="3"/>
        <v>520</v>
      </c>
      <c r="I91" s="85">
        <v>520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2052</v>
      </c>
      <c r="D93" s="160">
        <f>SUM(D94:D100)</f>
        <v>2052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1897</v>
      </c>
      <c r="I93" s="160">
        <f>SUM(I94:I100)</f>
        <v>1897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792</v>
      </c>
      <c r="D95" s="85">
        <v>792</v>
      </c>
      <c r="E95" s="85"/>
      <c r="F95" s="85"/>
      <c r="G95" s="157"/>
      <c r="H95" s="83">
        <f t="shared" si="3"/>
        <v>792</v>
      </c>
      <c r="I95" s="85">
        <v>792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360</v>
      </c>
      <c r="D97" s="85">
        <v>360</v>
      </c>
      <c r="E97" s="85"/>
      <c r="F97" s="85"/>
      <c r="G97" s="157"/>
      <c r="H97" s="83">
        <f t="shared" si="3"/>
        <v>405</v>
      </c>
      <c r="I97" s="85">
        <v>405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200</v>
      </c>
      <c r="D98" s="85">
        <v>200</v>
      </c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700</v>
      </c>
      <c r="D100" s="85">
        <v>700</v>
      </c>
      <c r="E100" s="85"/>
      <c r="F100" s="85"/>
      <c r="G100" s="157"/>
      <c r="H100" s="83">
        <f t="shared" si="3"/>
        <v>700</v>
      </c>
      <c r="I100" s="85">
        <v>700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4375</v>
      </c>
      <c r="D101" s="160">
        <f>SUM(D102:D109)</f>
        <v>4075</v>
      </c>
      <c r="E101" s="160">
        <f>SUM(E102:E109)</f>
        <v>0</v>
      </c>
      <c r="F101" s="160">
        <f>SUM(F102:F109)</f>
        <v>300</v>
      </c>
      <c r="G101" s="161">
        <f>SUM(G102:G109)</f>
        <v>0</v>
      </c>
      <c r="H101" s="83">
        <f t="shared" si="3"/>
        <v>4230</v>
      </c>
      <c r="I101" s="160">
        <f>SUM(I102:I109)</f>
        <v>3930</v>
      </c>
      <c r="J101" s="160">
        <f>SUM(J102:J109)</f>
        <v>0</v>
      </c>
      <c r="K101" s="160">
        <f>SUM(K102:K109)</f>
        <v>300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750</v>
      </c>
      <c r="D103" s="85">
        <v>750</v>
      </c>
      <c r="E103" s="85"/>
      <c r="F103" s="85"/>
      <c r="G103" s="157"/>
      <c r="H103" s="83">
        <f t="shared" si="3"/>
        <v>750</v>
      </c>
      <c r="I103" s="85">
        <v>750</v>
      </c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940</v>
      </c>
      <c r="D104" s="85">
        <v>640</v>
      </c>
      <c r="E104" s="85"/>
      <c r="F104" s="85">
        <v>300</v>
      </c>
      <c r="G104" s="157"/>
      <c r="H104" s="83">
        <f t="shared" si="3"/>
        <v>940</v>
      </c>
      <c r="I104" s="85">
        <v>640</v>
      </c>
      <c r="J104" s="85"/>
      <c r="K104" s="85">
        <v>300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2180</v>
      </c>
      <c r="D105" s="85">
        <v>2180</v>
      </c>
      <c r="E105" s="85"/>
      <c r="F105" s="85"/>
      <c r="G105" s="157"/>
      <c r="H105" s="83">
        <f t="shared" si="3"/>
        <v>2035</v>
      </c>
      <c r="I105" s="85">
        <f>1515+520</f>
        <v>2035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25</v>
      </c>
      <c r="D107" s="85">
        <v>25</v>
      </c>
      <c r="E107" s="85"/>
      <c r="F107" s="85"/>
      <c r="G107" s="157"/>
      <c r="H107" s="83">
        <f t="shared" si="3"/>
        <v>25</v>
      </c>
      <c r="I107" s="85">
        <v>25</v>
      </c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480</v>
      </c>
      <c r="D109" s="85">
        <v>480</v>
      </c>
      <c r="E109" s="85"/>
      <c r="F109" s="85"/>
      <c r="G109" s="157"/>
      <c r="H109" s="83">
        <f t="shared" si="3"/>
        <v>480</v>
      </c>
      <c r="I109" s="85">
        <v>480</v>
      </c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317</v>
      </c>
      <c r="D110" s="160">
        <f>SUM(D111:D113)</f>
        <v>317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317</v>
      </c>
      <c r="I110" s="160">
        <f>SUM(I111:I113)</f>
        <v>317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117</v>
      </c>
      <c r="D111" s="85">
        <v>117</v>
      </c>
      <c r="E111" s="85"/>
      <c r="F111" s="85"/>
      <c r="G111" s="157"/>
      <c r="H111" s="83">
        <f t="shared" si="3"/>
        <v>117</v>
      </c>
      <c r="I111" s="85">
        <v>117</v>
      </c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200</v>
      </c>
      <c r="D113" s="85">
        <v>200</v>
      </c>
      <c r="E113" s="85"/>
      <c r="F113" s="85"/>
      <c r="G113" s="157"/>
      <c r="H113" s="83">
        <f>SUM(I113:L113)</f>
        <v>200</v>
      </c>
      <c r="I113" s="85">
        <v>200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150</v>
      </c>
      <c r="D114" s="160">
        <f>SUM(D115:D119)</f>
        <v>150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150</v>
      </c>
      <c r="I114" s="160">
        <f>SUM(I115:I119)</f>
        <v>150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150</v>
      </c>
      <c r="D118" s="85">
        <v>150</v>
      </c>
      <c r="E118" s="85"/>
      <c r="F118" s="85"/>
      <c r="G118" s="157"/>
      <c r="H118" s="83">
        <f t="shared" si="5"/>
        <v>150</v>
      </c>
      <c r="I118" s="85">
        <v>150</v>
      </c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33945</v>
      </c>
      <c r="D128" s="74">
        <f>SUM(D129,D133,D137,D138,D141,D148,D156,D157,D160)</f>
        <v>8705</v>
      </c>
      <c r="E128" s="74">
        <f>SUM(E129,E133,E137,E138,E141,E148,E156,E157,E160)</f>
        <v>0</v>
      </c>
      <c r="F128" s="74">
        <f>SUM(F129,F133,F137,F138,F141,F148,F156,F157,F160)</f>
        <v>25240</v>
      </c>
      <c r="G128" s="166">
        <f>SUM(G129,G133,G137,G138,G141,G148,G156,G157,G160)</f>
        <v>0</v>
      </c>
      <c r="H128" s="68">
        <f t="shared" si="5"/>
        <v>33945</v>
      </c>
      <c r="I128" s="74">
        <f>SUM(I129,I133,I137,I138,I141,I148,I156,I157,I160)</f>
        <v>8053</v>
      </c>
      <c r="J128" s="74">
        <f>SUM(J129,J133,J137,J138,J141,J148,J156,J157,J160)</f>
        <v>0</v>
      </c>
      <c r="K128" s="74">
        <f>SUM(K129,K133,K137,K138,K141,K148,K156,K157,K160)</f>
        <v>25892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1900</v>
      </c>
      <c r="D129" s="169">
        <f>SUM(D130:D132)</f>
        <v>1850</v>
      </c>
      <c r="E129" s="169">
        <f>SUM(E130:E132)</f>
        <v>0</v>
      </c>
      <c r="F129" s="169">
        <f>SUM(F130:F132)</f>
        <v>50</v>
      </c>
      <c r="G129" s="170">
        <f>SUM(G130:G132)</f>
        <v>0</v>
      </c>
      <c r="H129" s="77">
        <f t="shared" si="5"/>
        <v>1900</v>
      </c>
      <c r="I129" s="169">
        <f>SUM(I130:I132)</f>
        <v>1850</v>
      </c>
      <c r="J129" s="169">
        <f>SUM(J130:J132)</f>
        <v>0</v>
      </c>
      <c r="K129" s="169">
        <f>SUM(K130:K132)</f>
        <v>50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550</v>
      </c>
      <c r="D130" s="85">
        <v>500</v>
      </c>
      <c r="E130" s="85"/>
      <c r="F130" s="85">
        <v>50</v>
      </c>
      <c r="G130" s="157"/>
      <c r="H130" s="83">
        <f t="shared" si="5"/>
        <v>550</v>
      </c>
      <c r="I130" s="85">
        <v>500</v>
      </c>
      <c r="J130" s="85"/>
      <c r="K130" s="85">
        <v>50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1350</v>
      </c>
      <c r="D131" s="85">
        <v>1350</v>
      </c>
      <c r="E131" s="85"/>
      <c r="F131" s="85"/>
      <c r="G131" s="157"/>
      <c r="H131" s="83">
        <f t="shared" si="5"/>
        <v>1350</v>
      </c>
      <c r="I131" s="85">
        <v>1350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1040</v>
      </c>
      <c r="D133" s="160">
        <f>SUM(D134:D136)</f>
        <v>600</v>
      </c>
      <c r="E133" s="160">
        <f>SUM(E134:E136)</f>
        <v>0</v>
      </c>
      <c r="F133" s="160">
        <f>SUM(F134:F136)</f>
        <v>440</v>
      </c>
      <c r="G133" s="161">
        <f>SUM(G134:G136)</f>
        <v>0</v>
      </c>
      <c r="H133" s="83">
        <f t="shared" si="5"/>
        <v>1040</v>
      </c>
      <c r="I133" s="160">
        <f>SUM(I134:I136)</f>
        <v>600</v>
      </c>
      <c r="J133" s="160">
        <f>SUM(J134:J136)</f>
        <v>0</v>
      </c>
      <c r="K133" s="160">
        <f>SUM(K134:K136)</f>
        <v>440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1040</v>
      </c>
      <c r="D135" s="85">
        <v>600</v>
      </c>
      <c r="E135" s="85"/>
      <c r="F135" s="85">
        <v>440</v>
      </c>
      <c r="G135" s="157"/>
      <c r="H135" s="83">
        <f t="shared" si="5"/>
        <v>1040</v>
      </c>
      <c r="I135" s="85">
        <v>600</v>
      </c>
      <c r="J135" s="85"/>
      <c r="K135" s="85">
        <v>440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200</v>
      </c>
      <c r="D138" s="160">
        <f>SUM(D139:D140)</f>
        <v>200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200</v>
      </c>
      <c r="I138" s="160">
        <f>SUM(I139:I140)</f>
        <v>200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200</v>
      </c>
      <c r="D139" s="85">
        <v>200</v>
      </c>
      <c r="E139" s="85"/>
      <c r="F139" s="85"/>
      <c r="G139" s="157"/>
      <c r="H139" s="83">
        <f t="shared" si="5"/>
        <v>200</v>
      </c>
      <c r="I139" s="85">
        <v>200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4200</v>
      </c>
      <c r="D141" s="152">
        <f>SUM(D142:D147)</f>
        <v>4000</v>
      </c>
      <c r="E141" s="152">
        <f>SUM(E142:E147)</f>
        <v>0</v>
      </c>
      <c r="F141" s="152">
        <f>SUM(F142:F147)</f>
        <v>200</v>
      </c>
      <c r="G141" s="153">
        <f>SUM(G142:G147)</f>
        <v>0</v>
      </c>
      <c r="H141" s="151">
        <f t="shared" si="5"/>
        <v>4200</v>
      </c>
      <c r="I141" s="152">
        <f>SUM(I142:I147)</f>
        <v>3348</v>
      </c>
      <c r="J141" s="152">
        <f>SUM(J142:J147)</f>
        <v>0</v>
      </c>
      <c r="K141" s="152">
        <f>SUM(K142:K147)</f>
        <v>852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1550</v>
      </c>
      <c r="D142" s="79">
        <v>1400</v>
      </c>
      <c r="E142" s="79"/>
      <c r="F142" s="79">
        <v>150</v>
      </c>
      <c r="G142" s="155"/>
      <c r="H142" s="77">
        <f t="shared" si="5"/>
        <v>1550</v>
      </c>
      <c r="I142" s="79">
        <v>1400</v>
      </c>
      <c r="J142" s="79"/>
      <c r="K142" s="79">
        <v>150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2400</v>
      </c>
      <c r="D143" s="85">
        <v>2400</v>
      </c>
      <c r="E143" s="85"/>
      <c r="F143" s="85"/>
      <c r="G143" s="157"/>
      <c r="H143" s="83">
        <f t="shared" si="5"/>
        <v>2400</v>
      </c>
      <c r="I143" s="85">
        <v>1748</v>
      </c>
      <c r="J143" s="85"/>
      <c r="K143" s="85">
        <v>652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250</v>
      </c>
      <c r="D146" s="85">
        <v>200</v>
      </c>
      <c r="E146" s="85"/>
      <c r="F146" s="85">
        <v>50</v>
      </c>
      <c r="G146" s="157"/>
      <c r="H146" s="83">
        <f t="shared" si="5"/>
        <v>250</v>
      </c>
      <c r="I146" s="85">
        <v>200</v>
      </c>
      <c r="J146" s="85"/>
      <c r="K146" s="85">
        <v>50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25915</v>
      </c>
      <c r="D148" s="160">
        <f>SUM(D149:D155)</f>
        <v>1365</v>
      </c>
      <c r="E148" s="160">
        <f>SUM(E149:E155)</f>
        <v>0</v>
      </c>
      <c r="F148" s="160">
        <f>SUM(F149:F155)</f>
        <v>24550</v>
      </c>
      <c r="G148" s="161">
        <f>SUM(G149:G155)</f>
        <v>0</v>
      </c>
      <c r="H148" s="83">
        <f t="shared" si="5"/>
        <v>25915</v>
      </c>
      <c r="I148" s="160">
        <f>SUM(I149:I155)</f>
        <v>1365</v>
      </c>
      <c r="J148" s="160">
        <f>SUM(J149:J155)</f>
        <v>0</v>
      </c>
      <c r="K148" s="160">
        <f>SUM(K149:K155)</f>
        <v>24550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800</v>
      </c>
      <c r="D149" s="85">
        <v>800</v>
      </c>
      <c r="E149" s="85"/>
      <c r="F149" s="85"/>
      <c r="G149" s="157"/>
      <c r="H149" s="83">
        <f t="shared" si="5"/>
        <v>800</v>
      </c>
      <c r="I149" s="85">
        <v>800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145</v>
      </c>
      <c r="D150" s="85">
        <v>145</v>
      </c>
      <c r="E150" s="85"/>
      <c r="F150" s="85"/>
      <c r="G150" s="157"/>
      <c r="H150" s="83">
        <f t="shared" si="5"/>
        <v>145</v>
      </c>
      <c r="I150" s="85">
        <v>145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24550</v>
      </c>
      <c r="D151" s="85"/>
      <c r="E151" s="85"/>
      <c r="F151" s="85">
        <v>24550</v>
      </c>
      <c r="G151" s="157"/>
      <c r="H151" s="83">
        <f t="shared" si="5"/>
        <v>24550</v>
      </c>
      <c r="I151" s="85"/>
      <c r="J151" s="85"/>
      <c r="K151" s="85">
        <v>24550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420</v>
      </c>
      <c r="D152" s="85">
        <v>420</v>
      </c>
      <c r="E152" s="85"/>
      <c r="F152" s="85"/>
      <c r="G152" s="157"/>
      <c r="H152" s="83">
        <f t="shared" si="5"/>
        <v>420</v>
      </c>
      <c r="I152" s="85">
        <v>420</v>
      </c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650</v>
      </c>
      <c r="D156" s="163">
        <v>650</v>
      </c>
      <c r="E156" s="163"/>
      <c r="F156" s="163"/>
      <c r="G156" s="164"/>
      <c r="H156" s="151">
        <f t="shared" si="5"/>
        <v>650</v>
      </c>
      <c r="I156" s="163">
        <v>650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40</v>
      </c>
      <c r="D160" s="163">
        <v>40</v>
      </c>
      <c r="E160" s="163"/>
      <c r="F160" s="163"/>
      <c r="G160" s="164"/>
      <c r="H160" s="151">
        <f t="shared" si="5"/>
        <v>40</v>
      </c>
      <c r="I160" s="163">
        <v>40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2656</v>
      </c>
      <c r="D162" s="74">
        <f>SUM(D163,D168)</f>
        <v>53</v>
      </c>
      <c r="E162" s="74">
        <f t="shared" ref="E162:G162" si="7">SUM(E163,E168)</f>
        <v>0</v>
      </c>
      <c r="F162" s="74">
        <f t="shared" si="7"/>
        <v>2603</v>
      </c>
      <c r="G162" s="74">
        <f t="shared" si="7"/>
        <v>0</v>
      </c>
      <c r="H162" s="68">
        <f t="shared" si="5"/>
        <v>53</v>
      </c>
      <c r="I162" s="74">
        <f>SUM(I163,I168)</f>
        <v>53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2656</v>
      </c>
      <c r="D163" s="169">
        <f>SUM(D164:D167)</f>
        <v>53</v>
      </c>
      <c r="E163" s="169">
        <f t="shared" ref="E163:G163" si="9">SUM(E164:E167)</f>
        <v>0</v>
      </c>
      <c r="F163" s="169">
        <f t="shared" si="9"/>
        <v>2603</v>
      </c>
      <c r="G163" s="169">
        <f t="shared" si="9"/>
        <v>0</v>
      </c>
      <c r="H163" s="77">
        <f t="shared" si="5"/>
        <v>53</v>
      </c>
      <c r="I163" s="169">
        <f>SUM(I164:I167)</f>
        <v>53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2603</v>
      </c>
      <c r="D164" s="85"/>
      <c r="E164" s="85"/>
      <c r="F164" s="85">
        <v>2603</v>
      </c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53</v>
      </c>
      <c r="D167" s="85">
        <v>53</v>
      </c>
      <c r="E167" s="85"/>
      <c r="F167" s="85"/>
      <c r="G167" s="157"/>
      <c r="H167" s="83">
        <f t="shared" si="5"/>
        <v>53</v>
      </c>
      <c r="I167" s="85">
        <v>53</v>
      </c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16050</v>
      </c>
      <c r="D191" s="139">
        <f>SUM(D192,D231,D266,D279,D283)</f>
        <v>16050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4735</v>
      </c>
      <c r="I191" s="139">
        <f>SUM(I192,I231,I266,I279,I283)</f>
        <v>4735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16050</v>
      </c>
      <c r="D192" s="144">
        <f>D193+D201+D227</f>
        <v>16050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4735</v>
      </c>
      <c r="I192" s="144">
        <f>I193+I201+I227</f>
        <v>4735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665</v>
      </c>
      <c r="I193" s="74">
        <f>I194+I195+I198+I199+I200</f>
        <v>665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665</v>
      </c>
      <c r="I195" s="160">
        <f>I196+I197</f>
        <v>665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665</v>
      </c>
      <c r="I196" s="85">
        <v>665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16050</v>
      </c>
      <c r="D201" s="74">
        <f>D202+D212+D213+D222+D223+D224+D226</f>
        <v>16050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4070</v>
      </c>
      <c r="I201" s="74">
        <f>I202+I212+I213+I222+I223+I224+I226</f>
        <v>4070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16050</v>
      </c>
      <c r="D213" s="160">
        <f>SUM(D214:D221)</f>
        <v>16050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4070</v>
      </c>
      <c r="I213" s="160">
        <f>SUM(I214:I221)</f>
        <v>4070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14000</v>
      </c>
      <c r="D214" s="85">
        <v>14000</v>
      </c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1400</v>
      </c>
      <c r="D215" s="85">
        <v>1400</v>
      </c>
      <c r="E215" s="85"/>
      <c r="F215" s="85"/>
      <c r="G215" s="157"/>
      <c r="H215" s="83">
        <f t="shared" si="20"/>
        <v>1220</v>
      </c>
      <c r="I215" s="85">
        <v>1220</v>
      </c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650</v>
      </c>
      <c r="D216" s="85">
        <v>650</v>
      </c>
      <c r="E216" s="85"/>
      <c r="F216" s="85"/>
      <c r="G216" s="157"/>
      <c r="H216" s="83">
        <f t="shared" si="20"/>
        <v>650</v>
      </c>
      <c r="I216" s="85">
        <v>650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2200</v>
      </c>
      <c r="I220" s="85">
        <v>2200</v>
      </c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347341</v>
      </c>
      <c r="D298" s="260">
        <f>SUM(D295,D283,D279,D266,D231,D192,D184,D170,D73,D52)</f>
        <v>287491</v>
      </c>
      <c r="E298" s="260">
        <f t="shared" ref="E298:G298" si="61">SUM(E295,E283,E279,E266,E231,E192,E184,E170,E73,E52)</f>
        <v>0</v>
      </c>
      <c r="F298" s="260">
        <f t="shared" si="61"/>
        <v>59850</v>
      </c>
      <c r="G298" s="261">
        <f t="shared" si="61"/>
        <v>0</v>
      </c>
      <c r="H298" s="262">
        <f>SUM(H295,H283,H279,H266,H231,H192,H184,H170,H73,H52)</f>
        <v>436001</v>
      </c>
      <c r="I298" s="260">
        <f>SUM(I295,I283,I279,I266,I231,I192,I184,I170,I73,I52)</f>
        <v>281820</v>
      </c>
      <c r="J298" s="260">
        <f t="shared" ref="J298:L298" si="62">SUM(J295,J283,J279,J266,J231,J192,J184,J170,J73,J52)</f>
        <v>101690</v>
      </c>
      <c r="K298" s="260">
        <f t="shared" si="62"/>
        <v>52491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-7500</v>
      </c>
      <c r="D300" s="266">
        <f>SUM(D25,D26,D42)-D50</f>
        <v>0</v>
      </c>
      <c r="E300" s="266">
        <f>SUM(E25,E26,E42)-E50</f>
        <v>0</v>
      </c>
      <c r="F300" s="266">
        <f>F27-F50</f>
        <v>-7500</v>
      </c>
      <c r="G300" s="267">
        <f>G44-G50</f>
        <v>0</v>
      </c>
      <c r="H300" s="265">
        <f>SUM(I300:L300)</f>
        <v>-2744</v>
      </c>
      <c r="I300" s="266">
        <f>SUM(I25,I26,I42)-I50</f>
        <v>0</v>
      </c>
      <c r="J300" s="266">
        <f>SUM(J25,J26,J42)-J50</f>
        <v>0</v>
      </c>
      <c r="K300" s="266">
        <f>K27-K50</f>
        <v>-2744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2500</v>
      </c>
      <c r="D302" s="266">
        <f t="shared" si="63"/>
        <v>0</v>
      </c>
      <c r="E302" s="266">
        <f t="shared" si="63"/>
        <v>0</v>
      </c>
      <c r="F302" s="266">
        <f t="shared" si="63"/>
        <v>2500</v>
      </c>
      <c r="G302" s="267">
        <f t="shared" si="63"/>
        <v>0</v>
      </c>
      <c r="H302" s="270">
        <f t="shared" si="63"/>
        <v>2744</v>
      </c>
      <c r="I302" s="266">
        <f t="shared" si="63"/>
        <v>0</v>
      </c>
      <c r="J302" s="266">
        <f t="shared" si="63"/>
        <v>0</v>
      </c>
      <c r="K302" s="266">
        <f t="shared" si="63"/>
        <v>2744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2500</v>
      </c>
      <c r="D303" s="266">
        <f t="shared" si="64"/>
        <v>0</v>
      </c>
      <c r="E303" s="266">
        <f t="shared" si="64"/>
        <v>0</v>
      </c>
      <c r="F303" s="266">
        <f t="shared" si="64"/>
        <v>2500</v>
      </c>
      <c r="G303" s="273">
        <f t="shared" si="64"/>
        <v>0</v>
      </c>
      <c r="H303" s="270">
        <f t="shared" si="64"/>
        <v>2744</v>
      </c>
      <c r="I303" s="266">
        <f t="shared" si="64"/>
        <v>0</v>
      </c>
      <c r="J303" s="266">
        <f t="shared" si="64"/>
        <v>0</v>
      </c>
      <c r="K303" s="266">
        <f t="shared" si="64"/>
        <v>2744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3:L13"/>
    <mergeCell ref="C11:L11"/>
    <mergeCell ref="C10:L10"/>
    <mergeCell ref="C8:L8"/>
    <mergeCell ref="C6:L6"/>
    <mergeCell ref="A300:B300"/>
    <mergeCell ref="A302:B302"/>
    <mergeCell ref="E17:E18"/>
    <mergeCell ref="F17:F18"/>
    <mergeCell ref="G17:G18"/>
    <mergeCell ref="A3:L3"/>
    <mergeCell ref="C5:L5"/>
    <mergeCell ref="C7:L7"/>
    <mergeCell ref="C12:L12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4:L14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09.27.1.&amp;"Arial,Regular"&amp;10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502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ht="15" customHeight="1" x14ac:dyDescent="0.25">
      <c r="A6" s="9" t="s">
        <v>2</v>
      </c>
      <c r="B6" s="10"/>
      <c r="C6" s="602" t="s">
        <v>503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ht="15" customHeight="1" x14ac:dyDescent="0.25">
      <c r="A10" s="9"/>
      <c r="B10" s="10" t="s">
        <v>9</v>
      </c>
      <c r="C10" s="602" t="s">
        <v>505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ht="15" customHeight="1" x14ac:dyDescent="0.25">
      <c r="A11" s="9"/>
      <c r="B11" s="10" t="s">
        <v>11</v>
      </c>
      <c r="C11" s="602" t="s">
        <v>506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ht="15" customHeight="1" x14ac:dyDescent="0.25">
      <c r="A13" s="9"/>
      <c r="B13" s="10" t="s">
        <v>13</v>
      </c>
      <c r="C13" s="602" t="s">
        <v>507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508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34238</v>
      </c>
      <c r="D21" s="40">
        <f>SUM(D22,D25,D26,D42)</f>
        <v>34238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31984</v>
      </c>
      <c r="I21" s="40">
        <f>SUM(I22,I25,I26,I42)</f>
        <v>25616</v>
      </c>
      <c r="J21" s="40">
        <f>SUM(J22,J25)</f>
        <v>6368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34238</v>
      </c>
      <c r="D25" s="63">
        <v>34238</v>
      </c>
      <c r="E25" s="63"/>
      <c r="F25" s="64" t="s">
        <v>31</v>
      </c>
      <c r="G25" s="65" t="s">
        <v>31</v>
      </c>
      <c r="H25" s="62">
        <f t="shared" si="1"/>
        <v>31984</v>
      </c>
      <c r="I25" s="63">
        <f>I49</f>
        <v>25616</v>
      </c>
      <c r="J25" s="63">
        <f>J49</f>
        <v>6368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hidden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hidden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idden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idden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hidden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hidden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hidden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idden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idden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hidden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hidden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hidden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idden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idden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hidden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hidden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idden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hidden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hidden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hidden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idden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34238</v>
      </c>
      <c r="D49" s="128">
        <f>SUM(D50,D295)</f>
        <v>34238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31984</v>
      </c>
      <c r="I49" s="128">
        <f>SUM(I50,I295)</f>
        <v>25616</v>
      </c>
      <c r="J49" s="128">
        <f>SUM(J50,J295)</f>
        <v>6368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34238</v>
      </c>
      <c r="D50" s="134">
        <f>SUM(D51,D191)</f>
        <v>34238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31984</v>
      </c>
      <c r="I50" s="134">
        <f>SUM(I51,I191)</f>
        <v>25616</v>
      </c>
      <c r="J50" s="134">
        <f>SUM(J51,J191)</f>
        <v>6368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34238</v>
      </c>
      <c r="D51" s="139">
        <f>SUM(D52,D73,D170,D184)</f>
        <v>34238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31984</v>
      </c>
      <c r="I51" s="139">
        <f>SUM(I52,I73,I170,I184)</f>
        <v>25616</v>
      </c>
      <c r="J51" s="139">
        <f>SUM(J52,J73,J170,J184)</f>
        <v>6368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34238</v>
      </c>
      <c r="D73" s="144">
        <f>SUM(D74,D81,D128,D161,D162,D169)</f>
        <v>34238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31984</v>
      </c>
      <c r="I73" s="144">
        <f>SUM(I74,I81,I128,I161,I162,I169)</f>
        <v>25616</v>
      </c>
      <c r="J73" s="144">
        <f>SUM(J74,J81,J128,J161,J162,J169)</f>
        <v>6368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34238</v>
      </c>
      <c r="D128" s="74">
        <f>SUM(D129,D133,D137,D138,D141,D148,D156,D157,D160)</f>
        <v>34238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31984</v>
      </c>
      <c r="I128" s="74">
        <f>SUM(I129,I133,I137,I138,I141,I148,I156,I157,I160)</f>
        <v>25616</v>
      </c>
      <c r="J128" s="74">
        <f>SUM(J129,J133,J137,J138,J141,J148,J156,J157,J160)</f>
        <v>6368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34238</v>
      </c>
      <c r="D148" s="160">
        <f>SUM(D149:D155)</f>
        <v>34238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31984</v>
      </c>
      <c r="I148" s="160">
        <f>SUM(I149:I155)</f>
        <v>25616</v>
      </c>
      <c r="J148" s="160">
        <f>SUM(J149:J155)</f>
        <v>6368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34238</v>
      </c>
      <c r="D151" s="85">
        <v>34238</v>
      </c>
      <c r="E151" s="85"/>
      <c r="F151" s="85"/>
      <c r="G151" s="157"/>
      <c r="H151" s="83">
        <f t="shared" si="5"/>
        <v>31984</v>
      </c>
      <c r="I151" s="85">
        <v>25616</v>
      </c>
      <c r="J151" s="85">
        <v>6368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34238</v>
      </c>
      <c r="D298" s="260">
        <f>SUM(D295,D283,D279,D266,D231,D192,D184,D170,D73,D52)</f>
        <v>34238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31984</v>
      </c>
      <c r="I298" s="260">
        <f>SUM(I295,I283,I279,I266,I231,I192,I184,I170,I73,I52)</f>
        <v>25616</v>
      </c>
      <c r="J298" s="260">
        <f t="shared" ref="J298:L298" si="62">SUM(J295,J283,J279,J266,J231,J192,J184,J170,J73,J52)</f>
        <v>6368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hidden="1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C14:L14"/>
    <mergeCell ref="C13:L13"/>
    <mergeCell ref="C11:L11"/>
    <mergeCell ref="C10:L10"/>
    <mergeCell ref="J17:J18"/>
    <mergeCell ref="K17:K18"/>
    <mergeCell ref="L17:L18"/>
    <mergeCell ref="G17:G18"/>
    <mergeCell ref="H17:H18"/>
    <mergeCell ref="I17:I18"/>
    <mergeCell ref="H16:L16"/>
    <mergeCell ref="A300:B300"/>
    <mergeCell ref="A302:B302"/>
    <mergeCell ref="D17:D18"/>
    <mergeCell ref="E17:E18"/>
    <mergeCell ref="F17:F18"/>
    <mergeCell ref="A16:A18"/>
    <mergeCell ref="B16:B18"/>
    <mergeCell ref="C16:G16"/>
    <mergeCell ref="C17:C18"/>
    <mergeCell ref="A3:L3"/>
    <mergeCell ref="C5:L5"/>
    <mergeCell ref="C7:L7"/>
    <mergeCell ref="C8:L8"/>
    <mergeCell ref="C12:L12"/>
    <mergeCell ref="C6:L6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Nr.09.27.2.</oddHeader>
    <oddFooter xml:space="preserve">&amp;L&amp;"Times New Roman,Regular"&amp;8&amp;D; &amp;T&amp;R&amp;"Times New Roman,Regular"&amp;8&amp;P (&amp;N)
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509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510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407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511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512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513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358608</v>
      </c>
      <c r="D21" s="40">
        <f>SUM(D22,D25,D26,D42)</f>
        <v>183765</v>
      </c>
      <c r="E21" s="40">
        <f>SUM(E22,E25)</f>
        <v>168321</v>
      </c>
      <c r="F21" s="40">
        <f>SUM(F22,F27)</f>
        <v>6522</v>
      </c>
      <c r="G21" s="41">
        <f>SUM(G22,G44)</f>
        <v>0</v>
      </c>
      <c r="H21" s="39">
        <f t="shared" ref="H21:H46" si="1">SUM(I21:L21)</f>
        <v>387881</v>
      </c>
      <c r="I21" s="40">
        <f>SUM(I22,I25,I26,I42)</f>
        <v>174632</v>
      </c>
      <c r="J21" s="40">
        <f>SUM(J22,J25)</f>
        <v>206727</v>
      </c>
      <c r="K21" s="40">
        <f>SUM(K22,K27)</f>
        <v>6522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352086</v>
      </c>
      <c r="D25" s="63">
        <v>183765</v>
      </c>
      <c r="E25" s="63">
        <v>168321</v>
      </c>
      <c r="F25" s="64" t="s">
        <v>31</v>
      </c>
      <c r="G25" s="65" t="s">
        <v>31</v>
      </c>
      <c r="H25" s="62">
        <f t="shared" si="1"/>
        <v>381359</v>
      </c>
      <c r="I25" s="63">
        <v>174632</v>
      </c>
      <c r="J25" s="63">
        <v>206727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6522</v>
      </c>
      <c r="D27" s="70" t="s">
        <v>31</v>
      </c>
      <c r="E27" s="70" t="s">
        <v>31</v>
      </c>
      <c r="F27" s="74">
        <f>SUM(F28,F32,F34,F37)</f>
        <v>6522</v>
      </c>
      <c r="G27" s="71" t="s">
        <v>31</v>
      </c>
      <c r="H27" s="68">
        <f t="shared" si="1"/>
        <v>6522</v>
      </c>
      <c r="I27" s="70" t="s">
        <v>31</v>
      </c>
      <c r="J27" s="70" t="s">
        <v>31</v>
      </c>
      <c r="K27" s="74">
        <f>SUM(K28,K32,K34,K37)</f>
        <v>6522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6522</v>
      </c>
      <c r="D34" s="70" t="s">
        <v>31</v>
      </c>
      <c r="E34" s="70" t="s">
        <v>31</v>
      </c>
      <c r="F34" s="74">
        <f>SUM(F35:F36)</f>
        <v>6522</v>
      </c>
      <c r="G34" s="71" t="s">
        <v>31</v>
      </c>
      <c r="H34" s="68">
        <f t="shared" si="1"/>
        <v>6522</v>
      </c>
      <c r="I34" s="70" t="s">
        <v>31</v>
      </c>
      <c r="J34" s="70" t="s">
        <v>31</v>
      </c>
      <c r="K34" s="74">
        <f>SUM(K35:K36)</f>
        <v>6522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6522</v>
      </c>
      <c r="D35" s="78" t="s">
        <v>31</v>
      </c>
      <c r="E35" s="78" t="s">
        <v>31</v>
      </c>
      <c r="F35" s="79">
        <v>6522</v>
      </c>
      <c r="G35" s="80" t="s">
        <v>31</v>
      </c>
      <c r="H35" s="77">
        <f t="shared" si="1"/>
        <v>6522</v>
      </c>
      <c r="I35" s="78" t="s">
        <v>31</v>
      </c>
      <c r="J35" s="78" t="s">
        <v>31</v>
      </c>
      <c r="K35" s="79">
        <v>6522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358607.72</v>
      </c>
      <c r="D49" s="128">
        <f>SUM(D50,D295)</f>
        <v>183764.72</v>
      </c>
      <c r="E49" s="128">
        <f>SUM(E50,E295)</f>
        <v>168321</v>
      </c>
      <c r="F49" s="128">
        <f>SUM(F50,F295)</f>
        <v>6522</v>
      </c>
      <c r="G49" s="129">
        <f>SUM(G50,G295)</f>
        <v>0</v>
      </c>
      <c r="H49" s="127">
        <f t="shared" ref="H49:H111" si="3">SUM(I49:L49)</f>
        <v>387881</v>
      </c>
      <c r="I49" s="128">
        <f>SUM(I50,I295)</f>
        <v>174632</v>
      </c>
      <c r="J49" s="128">
        <f>SUM(J50,J295)</f>
        <v>206727</v>
      </c>
      <c r="K49" s="128">
        <f>SUM(K50,K295)</f>
        <v>6522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358607.72</v>
      </c>
      <c r="D50" s="134">
        <f>SUM(D51,D191)</f>
        <v>183764.72</v>
      </c>
      <c r="E50" s="134">
        <f>SUM(E51,E191)</f>
        <v>168321</v>
      </c>
      <c r="F50" s="134">
        <f>SUM(F51,F191)</f>
        <v>6522</v>
      </c>
      <c r="G50" s="135">
        <f>SUM(G51,G191)</f>
        <v>0</v>
      </c>
      <c r="H50" s="133">
        <f t="shared" si="3"/>
        <v>387881</v>
      </c>
      <c r="I50" s="134">
        <f>SUM(I51,I191)</f>
        <v>174632</v>
      </c>
      <c r="J50" s="134">
        <f>SUM(J51,J191)</f>
        <v>206727</v>
      </c>
      <c r="K50" s="134">
        <f>SUM(K51,K191)</f>
        <v>6522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352316.72</v>
      </c>
      <c r="D51" s="139">
        <f>SUM(D52,D73,D170,D184)</f>
        <v>178281.72</v>
      </c>
      <c r="E51" s="139">
        <f>SUM(E52,E73,E170,E184)</f>
        <v>167513</v>
      </c>
      <c r="F51" s="139">
        <f>SUM(F52,F73,F170,F184)</f>
        <v>6522</v>
      </c>
      <c r="G51" s="140">
        <f>SUM(G52,G73,G170,G184)</f>
        <v>0</v>
      </c>
      <c r="H51" s="138">
        <f t="shared" si="3"/>
        <v>383200</v>
      </c>
      <c r="I51" s="139">
        <f>SUM(I52,I73,I170,I184)</f>
        <v>169951</v>
      </c>
      <c r="J51" s="139">
        <f>SUM(J52,J73,J170,J184)</f>
        <v>206727</v>
      </c>
      <c r="K51" s="139">
        <f>SUM(K52,K73,K170,K184)</f>
        <v>6522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273604.71999999997</v>
      </c>
      <c r="D52" s="144">
        <f>SUM(D53,D66)</f>
        <v>106091.72</v>
      </c>
      <c r="E52" s="144">
        <f>SUM(E53,E66)</f>
        <v>167513</v>
      </c>
      <c r="F52" s="144">
        <f>SUM(F53,F66)</f>
        <v>0</v>
      </c>
      <c r="G52" s="145">
        <f>SUM(G53,G66)</f>
        <v>0</v>
      </c>
      <c r="H52" s="143">
        <f t="shared" si="3"/>
        <v>311767</v>
      </c>
      <c r="I52" s="144">
        <f>SUM(I53,I66)</f>
        <v>105040</v>
      </c>
      <c r="J52" s="144">
        <f>SUM(J53,J66)</f>
        <v>206727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242543.72</v>
      </c>
      <c r="D53" s="74">
        <f>SUM(D54,D57,D65)</f>
        <v>76230.720000000001</v>
      </c>
      <c r="E53" s="74">
        <f>SUM(E54,E57,E65)</f>
        <v>166313</v>
      </c>
      <c r="F53" s="74">
        <f>SUM(F54,F57,F65)</f>
        <v>0</v>
      </c>
      <c r="G53" s="148">
        <f>SUM(G54,G57,G65)</f>
        <v>0</v>
      </c>
      <c r="H53" s="68">
        <f t="shared" si="3"/>
        <v>240532</v>
      </c>
      <c r="I53" s="74">
        <f>SUM(I54,I57,I65)</f>
        <v>75438</v>
      </c>
      <c r="J53" s="74">
        <f>SUM(J54,J57,J65)</f>
        <v>165094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232681</v>
      </c>
      <c r="D54" s="152">
        <f>SUM(D55:D56)</f>
        <v>70597</v>
      </c>
      <c r="E54" s="152">
        <f>SUM(E55:E56)</f>
        <v>162084</v>
      </c>
      <c r="F54" s="152">
        <f>SUM(F55:F56)</f>
        <v>0</v>
      </c>
      <c r="G54" s="153">
        <f>SUM(G55:G56)</f>
        <v>0</v>
      </c>
      <c r="H54" s="151">
        <f t="shared" si="3"/>
        <v>231457</v>
      </c>
      <c r="I54" s="152">
        <f>SUM(I55:I56)</f>
        <v>70597</v>
      </c>
      <c r="J54" s="152">
        <f>SUM(J55:J56)</f>
        <v>160860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232681</v>
      </c>
      <c r="D56" s="85">
        <v>70597</v>
      </c>
      <c r="E56" s="85">
        <v>162084</v>
      </c>
      <c r="F56" s="85"/>
      <c r="G56" s="157"/>
      <c r="H56" s="83">
        <f t="shared" si="3"/>
        <v>231457</v>
      </c>
      <c r="I56" s="85">
        <v>70597</v>
      </c>
      <c r="J56" s="85">
        <v>160860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9862.7200000000012</v>
      </c>
      <c r="D57" s="160">
        <f>SUM(D58:D64)</f>
        <v>5633.72</v>
      </c>
      <c r="E57" s="160">
        <f>SUM(E58:E64)</f>
        <v>4229</v>
      </c>
      <c r="F57" s="160">
        <f>SUM(F58:F64)</f>
        <v>0</v>
      </c>
      <c r="G57" s="161">
        <f>SUM(G58:G64)</f>
        <v>0</v>
      </c>
      <c r="H57" s="83">
        <f t="shared" si="3"/>
        <v>9075</v>
      </c>
      <c r="I57" s="160">
        <f>SUM(I58:I64)</f>
        <v>4841</v>
      </c>
      <c r="J57" s="160">
        <f>SUM(J58:J64)</f>
        <v>4234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1883</v>
      </c>
      <c r="D60" s="85">
        <v>360</v>
      </c>
      <c r="E60" s="85">
        <v>1523</v>
      </c>
      <c r="F60" s="85"/>
      <c r="G60" s="157"/>
      <c r="H60" s="83">
        <f t="shared" si="3"/>
        <v>1524</v>
      </c>
      <c r="I60" s="85"/>
      <c r="J60" s="85">
        <v>1524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432.72</v>
      </c>
      <c r="D61" s="85">
        <v>432.72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3713</v>
      </c>
      <c r="D62" s="85">
        <v>1854</v>
      </c>
      <c r="E62" s="85">
        <v>1859</v>
      </c>
      <c r="F62" s="85"/>
      <c r="G62" s="157"/>
      <c r="H62" s="83">
        <f t="shared" si="3"/>
        <v>3712</v>
      </c>
      <c r="I62" s="85">
        <v>1854</v>
      </c>
      <c r="J62" s="85">
        <v>1858</v>
      </c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847</v>
      </c>
      <c r="D64" s="85">
        <v>0</v>
      </c>
      <c r="E64" s="85">
        <v>847</v>
      </c>
      <c r="F64" s="85"/>
      <c r="G64" s="157"/>
      <c r="H64" s="83">
        <f t="shared" si="3"/>
        <v>852</v>
      </c>
      <c r="I64" s="85"/>
      <c r="J64" s="85">
        <v>852</v>
      </c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>
        <v>0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31061</v>
      </c>
      <c r="D66" s="74">
        <f>SUM(D67:D68)</f>
        <v>29861</v>
      </c>
      <c r="E66" s="74">
        <f>SUM(E67:E68)</f>
        <v>1200</v>
      </c>
      <c r="F66" s="74">
        <f>SUM(F67:F68)</f>
        <v>0</v>
      </c>
      <c r="G66" s="166">
        <f>SUM(G67:G68)</f>
        <v>0</v>
      </c>
      <c r="H66" s="68">
        <f t="shared" si="3"/>
        <v>71235</v>
      </c>
      <c r="I66" s="74">
        <f>SUM(I67:I68)</f>
        <v>29602</v>
      </c>
      <c r="J66" s="74">
        <f>SUM(J67:J68)</f>
        <v>41633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19198</v>
      </c>
      <c r="D67" s="79">
        <v>19198</v>
      </c>
      <c r="E67" s="79"/>
      <c r="F67" s="79"/>
      <c r="G67" s="155"/>
      <c r="H67" s="77">
        <f t="shared" si="3"/>
        <v>59331</v>
      </c>
      <c r="I67" s="79">
        <v>19198</v>
      </c>
      <c r="J67" s="79">
        <v>40133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11863</v>
      </c>
      <c r="D68" s="160">
        <f>SUM(D69:D72)</f>
        <v>10663</v>
      </c>
      <c r="E68" s="160">
        <f>SUM(E69:E72)</f>
        <v>1200</v>
      </c>
      <c r="F68" s="160">
        <f>SUM(F69:F72)</f>
        <v>0</v>
      </c>
      <c r="G68" s="161">
        <f>SUM(G69:G72)</f>
        <v>0</v>
      </c>
      <c r="H68" s="83">
        <f t="shared" si="3"/>
        <v>11904</v>
      </c>
      <c r="I68" s="160">
        <f>SUM(I69:I72)</f>
        <v>10404</v>
      </c>
      <c r="J68" s="160">
        <f>SUM(J69:J72)</f>
        <v>1500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5713</v>
      </c>
      <c r="D69" s="85">
        <v>4513</v>
      </c>
      <c r="E69" s="85">
        <v>1200</v>
      </c>
      <c r="F69" s="85"/>
      <c r="G69" s="157"/>
      <c r="H69" s="83">
        <f t="shared" si="3"/>
        <v>5754</v>
      </c>
      <c r="I69" s="85">
        <v>4254</v>
      </c>
      <c r="J69" s="85">
        <v>1500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6150</v>
      </c>
      <c r="D71" s="85">
        <v>6150</v>
      </c>
      <c r="E71" s="85"/>
      <c r="F71" s="85"/>
      <c r="G71" s="157"/>
      <c r="H71" s="83">
        <f t="shared" si="3"/>
        <v>6150</v>
      </c>
      <c r="I71" s="85">
        <v>6150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78712</v>
      </c>
      <c r="D73" s="144">
        <f>SUM(D74,D81,D128,D161,D162,D169)</f>
        <v>72190</v>
      </c>
      <c r="E73" s="144">
        <f>SUM(E74,E81,E128,E161,E162,E169)</f>
        <v>0</v>
      </c>
      <c r="F73" s="144">
        <f>SUM(F74,F81,F128,F161,F162,F169)</f>
        <v>6522</v>
      </c>
      <c r="G73" s="145">
        <f>SUM(G74,G81,G128,G161,G162,G169)</f>
        <v>0</v>
      </c>
      <c r="H73" s="143">
        <f t="shared" si="3"/>
        <v>71433</v>
      </c>
      <c r="I73" s="144">
        <f>SUM(I74,I81,I128,I161,I162,I169)</f>
        <v>64911</v>
      </c>
      <c r="J73" s="144">
        <f>SUM(J74,J81,J128,J161,J162,J169)</f>
        <v>0</v>
      </c>
      <c r="K73" s="144">
        <f>SUM(K74,K81,K128,K161,K162,K169)</f>
        <v>6522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180</v>
      </c>
      <c r="D74" s="74">
        <f>SUM(D75,D78)</f>
        <v>180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180</v>
      </c>
      <c r="I74" s="74">
        <f>SUM(I75,I78)</f>
        <v>180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180</v>
      </c>
      <c r="D75" s="169">
        <f>SUM(D76:D77)</f>
        <v>180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180</v>
      </c>
      <c r="I75" s="169">
        <f>SUM(I76:I77)</f>
        <v>180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180</v>
      </c>
      <c r="D77" s="85">
        <v>180</v>
      </c>
      <c r="E77" s="85"/>
      <c r="F77" s="85"/>
      <c r="G77" s="157"/>
      <c r="H77" s="83">
        <f t="shared" si="3"/>
        <v>180</v>
      </c>
      <c r="I77" s="85">
        <v>180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67295</v>
      </c>
      <c r="D81" s="74">
        <f>SUM(D82,D87,D93,D101,D110,D114,D120,D126)</f>
        <v>61423</v>
      </c>
      <c r="E81" s="74">
        <f>SUM(E82,E87,E93,E101,E110,E114,E120,E126)</f>
        <v>0</v>
      </c>
      <c r="F81" s="74">
        <f>SUM(F82,F87,F93,F101,F110,F114,F120,F126)</f>
        <v>5872</v>
      </c>
      <c r="G81" s="166">
        <f>SUM(G82,G87,G93,G101,G110,G114,G120,G126)</f>
        <v>0</v>
      </c>
      <c r="H81" s="68">
        <f t="shared" si="3"/>
        <v>60321</v>
      </c>
      <c r="I81" s="74">
        <f>SUM(I82,I87,I93,I101,I110,I114,I120,I126)</f>
        <v>54449</v>
      </c>
      <c r="J81" s="74">
        <f>SUM(J82,J87,J93,J101,J110,J114,J120,J126)</f>
        <v>0</v>
      </c>
      <c r="K81" s="74">
        <f>SUM(K82,K87,K93,K101,K110,K114,K120,K126)</f>
        <v>5872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2536</v>
      </c>
      <c r="D82" s="152">
        <f>SUM(D83:D86)</f>
        <v>2536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2324</v>
      </c>
      <c r="I82" s="152">
        <f>SUM(I83:I86)</f>
        <v>2324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1754</v>
      </c>
      <c r="D84" s="85">
        <v>1754</v>
      </c>
      <c r="E84" s="85"/>
      <c r="F84" s="85"/>
      <c r="G84" s="157"/>
      <c r="H84" s="83">
        <f t="shared" si="3"/>
        <v>1607</v>
      </c>
      <c r="I84" s="85">
        <v>1607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432</v>
      </c>
      <c r="D85" s="85">
        <v>432</v>
      </c>
      <c r="E85" s="85"/>
      <c r="F85" s="85"/>
      <c r="G85" s="157"/>
      <c r="H85" s="83">
        <f t="shared" si="3"/>
        <v>367</v>
      </c>
      <c r="I85" s="85">
        <v>367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350</v>
      </c>
      <c r="D86" s="85">
        <v>350</v>
      </c>
      <c r="E86" s="85"/>
      <c r="F86" s="85"/>
      <c r="G86" s="157"/>
      <c r="H86" s="83">
        <f t="shared" si="3"/>
        <v>350</v>
      </c>
      <c r="I86" s="85">
        <v>350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46980</v>
      </c>
      <c r="D87" s="160">
        <f>SUM(D88:D92)</f>
        <v>44445</v>
      </c>
      <c r="E87" s="160">
        <f>SUM(E88:E92)</f>
        <v>0</v>
      </c>
      <c r="F87" s="160">
        <f>SUM(F88:F92)</f>
        <v>2535</v>
      </c>
      <c r="G87" s="161">
        <f>SUM(G88:G92)</f>
        <v>0</v>
      </c>
      <c r="H87" s="83">
        <f t="shared" si="3"/>
        <v>41712</v>
      </c>
      <c r="I87" s="160">
        <f>SUM(I88:I92)</f>
        <v>39177</v>
      </c>
      <c r="J87" s="160">
        <f>SUM(J88:J92)</f>
        <v>0</v>
      </c>
      <c r="K87" s="160">
        <f>SUM(K88:K92)</f>
        <v>2535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24358</v>
      </c>
      <c r="D88" s="85">
        <v>24358</v>
      </c>
      <c r="E88" s="85"/>
      <c r="F88" s="85"/>
      <c r="G88" s="157"/>
      <c r="H88" s="83">
        <f t="shared" si="3"/>
        <v>26779</v>
      </c>
      <c r="I88" s="85">
        <v>26779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3131</v>
      </c>
      <c r="D89" s="85">
        <v>2831</v>
      </c>
      <c r="E89" s="85"/>
      <c r="F89" s="85">
        <v>300</v>
      </c>
      <c r="G89" s="157"/>
      <c r="H89" s="83">
        <f t="shared" si="3"/>
        <v>1805</v>
      </c>
      <c r="I89" s="85">
        <v>1505</v>
      </c>
      <c r="J89" s="85"/>
      <c r="K89" s="85">
        <v>300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18711</v>
      </c>
      <c r="D90" s="85">
        <v>16476</v>
      </c>
      <c r="E90" s="85"/>
      <c r="F90" s="85">
        <v>2235</v>
      </c>
      <c r="G90" s="157"/>
      <c r="H90" s="83">
        <f t="shared" si="3"/>
        <v>12348</v>
      </c>
      <c r="I90" s="85">
        <v>10113</v>
      </c>
      <c r="J90" s="85"/>
      <c r="K90" s="85">
        <v>2235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780</v>
      </c>
      <c r="D91" s="85">
        <v>780</v>
      </c>
      <c r="E91" s="85"/>
      <c r="F91" s="85"/>
      <c r="G91" s="157"/>
      <c r="H91" s="83">
        <f t="shared" si="3"/>
        <v>780</v>
      </c>
      <c r="I91" s="85">
        <v>780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5215</v>
      </c>
      <c r="D93" s="160">
        <f>SUM(D94:D100)</f>
        <v>4715</v>
      </c>
      <c r="E93" s="160">
        <f>SUM(E94:E100)</f>
        <v>0</v>
      </c>
      <c r="F93" s="160">
        <f>SUM(F94:F100)</f>
        <v>500</v>
      </c>
      <c r="G93" s="161">
        <f>SUM(G94:G100)</f>
        <v>0</v>
      </c>
      <c r="H93" s="83">
        <f t="shared" si="3"/>
        <v>4965</v>
      </c>
      <c r="I93" s="160">
        <f>SUM(I94:I100)</f>
        <v>4465</v>
      </c>
      <c r="J93" s="160">
        <f>SUM(J94:J100)</f>
        <v>0</v>
      </c>
      <c r="K93" s="160">
        <f>SUM(K94:K100)</f>
        <v>500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500</v>
      </c>
      <c r="D94" s="85"/>
      <c r="E94" s="85"/>
      <c r="F94" s="85">
        <v>500</v>
      </c>
      <c r="G94" s="157"/>
      <c r="H94" s="83">
        <f t="shared" si="3"/>
        <v>500</v>
      </c>
      <c r="I94" s="85"/>
      <c r="J94" s="85"/>
      <c r="K94" s="85">
        <v>500</v>
      </c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1475</v>
      </c>
      <c r="D95" s="85">
        <v>1475</v>
      </c>
      <c r="E95" s="85"/>
      <c r="F95" s="85"/>
      <c r="G95" s="157"/>
      <c r="H95" s="83">
        <f t="shared" si="3"/>
        <v>1475</v>
      </c>
      <c r="I95" s="85">
        <v>1475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700</v>
      </c>
      <c r="D97" s="85">
        <v>700</v>
      </c>
      <c r="E97" s="85"/>
      <c r="F97" s="85"/>
      <c r="G97" s="157"/>
      <c r="H97" s="83">
        <f t="shared" si="3"/>
        <v>450</v>
      </c>
      <c r="I97" s="85">
        <v>450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100</v>
      </c>
      <c r="D98" s="85">
        <v>100</v>
      </c>
      <c r="E98" s="85"/>
      <c r="F98" s="85"/>
      <c r="G98" s="157"/>
      <c r="H98" s="83">
        <f t="shared" si="3"/>
        <v>100</v>
      </c>
      <c r="I98" s="85">
        <v>100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2440</v>
      </c>
      <c r="D100" s="85">
        <v>2440</v>
      </c>
      <c r="E100" s="85"/>
      <c r="F100" s="85"/>
      <c r="G100" s="157"/>
      <c r="H100" s="83">
        <f t="shared" si="3"/>
        <v>2440</v>
      </c>
      <c r="I100" s="85">
        <v>2440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11244</v>
      </c>
      <c r="D101" s="160">
        <f>SUM(D102:D109)</f>
        <v>9607</v>
      </c>
      <c r="E101" s="160">
        <f>SUM(E102:E109)</f>
        <v>0</v>
      </c>
      <c r="F101" s="160">
        <f>SUM(F102:F109)</f>
        <v>1637</v>
      </c>
      <c r="G101" s="161">
        <f>SUM(G102:G109)</f>
        <v>0</v>
      </c>
      <c r="H101" s="83">
        <f t="shared" si="3"/>
        <v>7660</v>
      </c>
      <c r="I101" s="160">
        <f>SUM(I102:I109)</f>
        <v>6023</v>
      </c>
      <c r="J101" s="160">
        <f>SUM(J102:J109)</f>
        <v>0</v>
      </c>
      <c r="K101" s="160">
        <f>SUM(K102:K109)</f>
        <v>1637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1528</v>
      </c>
      <c r="D104" s="85">
        <v>1528</v>
      </c>
      <c r="E104" s="85"/>
      <c r="F104" s="85"/>
      <c r="G104" s="157"/>
      <c r="H104" s="83">
        <f t="shared" si="3"/>
        <v>688</v>
      </c>
      <c r="I104" s="85">
        <v>688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9601</v>
      </c>
      <c r="D105" s="85">
        <v>8064</v>
      </c>
      <c r="E105" s="85"/>
      <c r="F105" s="85">
        <v>1537</v>
      </c>
      <c r="G105" s="157"/>
      <c r="H105" s="83">
        <f t="shared" si="3"/>
        <v>6857</v>
      </c>
      <c r="I105" s="85">
        <v>5320</v>
      </c>
      <c r="J105" s="85"/>
      <c r="K105" s="85">
        <v>1537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115</v>
      </c>
      <c r="D109" s="85">
        <v>15</v>
      </c>
      <c r="E109" s="85"/>
      <c r="F109" s="85">
        <v>100</v>
      </c>
      <c r="G109" s="157"/>
      <c r="H109" s="83">
        <f t="shared" si="3"/>
        <v>115</v>
      </c>
      <c r="I109" s="85">
        <v>15</v>
      </c>
      <c r="J109" s="85"/>
      <c r="K109" s="85">
        <v>100</v>
      </c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120</v>
      </c>
      <c r="D110" s="160">
        <f>SUM(D111:D113)</f>
        <v>120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120</v>
      </c>
      <c r="I110" s="160">
        <f>SUM(I111:I113)</f>
        <v>120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120</v>
      </c>
      <c r="D113" s="85">
        <v>120</v>
      </c>
      <c r="E113" s="85"/>
      <c r="F113" s="85"/>
      <c r="G113" s="157"/>
      <c r="H113" s="83">
        <f>SUM(I113:L113)</f>
        <v>120</v>
      </c>
      <c r="I113" s="85">
        <v>120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1200</v>
      </c>
      <c r="D120" s="160">
        <f>SUM(D121:D125)</f>
        <v>0</v>
      </c>
      <c r="E120" s="160">
        <f>SUM(E121:E125)</f>
        <v>0</v>
      </c>
      <c r="F120" s="160">
        <f>SUM(F121:F125)</f>
        <v>1200</v>
      </c>
      <c r="G120" s="161">
        <f>SUM(G121:G125)</f>
        <v>0</v>
      </c>
      <c r="H120" s="83">
        <f t="shared" si="5"/>
        <v>3540</v>
      </c>
      <c r="I120" s="160">
        <f>SUM(I121:I125)</f>
        <v>2340</v>
      </c>
      <c r="J120" s="160">
        <f>SUM(J121:J125)</f>
        <v>0</v>
      </c>
      <c r="K120" s="160">
        <f>SUM(K121:K125)</f>
        <v>1200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2340</v>
      </c>
      <c r="I122" s="85">
        <v>2340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1200</v>
      </c>
      <c r="D125" s="85"/>
      <c r="E125" s="85"/>
      <c r="F125" s="85">
        <v>1200</v>
      </c>
      <c r="G125" s="157"/>
      <c r="H125" s="83">
        <f t="shared" si="5"/>
        <v>1200</v>
      </c>
      <c r="I125" s="85"/>
      <c r="J125" s="85"/>
      <c r="K125" s="85">
        <v>1200</v>
      </c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11210</v>
      </c>
      <c r="D128" s="74">
        <f>SUM(D129,D133,D137,D138,D141,D148,D156,D157,D160)</f>
        <v>10560</v>
      </c>
      <c r="E128" s="74">
        <f>SUM(E129,E133,E137,E138,E141,E148,E156,E157,E160)</f>
        <v>0</v>
      </c>
      <c r="F128" s="74">
        <f>SUM(F129,F133,F137,F138,F141,F148,F156,F157,F160)</f>
        <v>650</v>
      </c>
      <c r="G128" s="166">
        <f>SUM(G129,G133,G137,G138,G141,G148,G156,G157,G160)</f>
        <v>0</v>
      </c>
      <c r="H128" s="68">
        <f t="shared" si="5"/>
        <v>10905</v>
      </c>
      <c r="I128" s="74">
        <f>SUM(I129,I133,I137,I138,I141,I148,I156,I157,I160)</f>
        <v>10255</v>
      </c>
      <c r="J128" s="74">
        <f>SUM(J129,J133,J137,J138,J141,J148,J156,J157,J160)</f>
        <v>0</v>
      </c>
      <c r="K128" s="74">
        <f>SUM(K129,K133,K137,K138,K141,K148,K156,K157,K160)</f>
        <v>650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5981</v>
      </c>
      <c r="D129" s="169">
        <f>SUM(D130:D132)</f>
        <v>5981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5981</v>
      </c>
      <c r="I129" s="169">
        <f>SUM(I130:I132)</f>
        <v>5981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951</v>
      </c>
      <c r="D130" s="85">
        <v>951</v>
      </c>
      <c r="E130" s="85"/>
      <c r="F130" s="85"/>
      <c r="G130" s="157"/>
      <c r="H130" s="83">
        <f t="shared" si="5"/>
        <v>951</v>
      </c>
      <c r="I130" s="85">
        <v>951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5030</v>
      </c>
      <c r="D131" s="85">
        <v>5030</v>
      </c>
      <c r="E131" s="85"/>
      <c r="F131" s="85"/>
      <c r="G131" s="157"/>
      <c r="H131" s="83">
        <f t="shared" si="5"/>
        <v>5030</v>
      </c>
      <c r="I131" s="85">
        <v>5030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410</v>
      </c>
      <c r="D133" s="160">
        <f>SUM(D134:D136)</f>
        <v>210</v>
      </c>
      <c r="E133" s="160">
        <f>SUM(E134:E136)</f>
        <v>0</v>
      </c>
      <c r="F133" s="160">
        <f>SUM(F134:F136)</f>
        <v>200</v>
      </c>
      <c r="G133" s="161">
        <f>SUM(G134:G136)</f>
        <v>0</v>
      </c>
      <c r="H133" s="83">
        <f t="shared" si="5"/>
        <v>405</v>
      </c>
      <c r="I133" s="160">
        <f>SUM(I134:I136)</f>
        <v>205</v>
      </c>
      <c r="J133" s="160">
        <f>SUM(J134:J136)</f>
        <v>0</v>
      </c>
      <c r="K133" s="160">
        <f>SUM(K134:K136)</f>
        <v>200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410</v>
      </c>
      <c r="D135" s="85">
        <v>210</v>
      </c>
      <c r="E135" s="85"/>
      <c r="F135" s="85">
        <v>200</v>
      </c>
      <c r="G135" s="157"/>
      <c r="H135" s="83">
        <f t="shared" si="5"/>
        <v>405</v>
      </c>
      <c r="I135" s="85">
        <v>205</v>
      </c>
      <c r="J135" s="85"/>
      <c r="K135" s="85">
        <v>200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100</v>
      </c>
      <c r="D138" s="160">
        <f>SUM(D139:D140)</f>
        <v>100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100</v>
      </c>
      <c r="I138" s="160">
        <f>SUM(I139:I140)</f>
        <v>100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100</v>
      </c>
      <c r="D139" s="85">
        <v>100</v>
      </c>
      <c r="E139" s="85"/>
      <c r="F139" s="85"/>
      <c r="G139" s="157"/>
      <c r="H139" s="83">
        <f t="shared" si="5"/>
        <v>100</v>
      </c>
      <c r="I139" s="85">
        <v>100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3515</v>
      </c>
      <c r="D141" s="152">
        <f>SUM(D142:D147)</f>
        <v>3065</v>
      </c>
      <c r="E141" s="152">
        <f>SUM(E142:E147)</f>
        <v>0</v>
      </c>
      <c r="F141" s="152">
        <f>SUM(F142:F147)</f>
        <v>450</v>
      </c>
      <c r="G141" s="153">
        <f>SUM(G142:G147)</f>
        <v>0</v>
      </c>
      <c r="H141" s="151">
        <f t="shared" si="5"/>
        <v>3235</v>
      </c>
      <c r="I141" s="152">
        <f>SUM(I142:I147)</f>
        <v>2785</v>
      </c>
      <c r="J141" s="152">
        <f>SUM(J142:J147)</f>
        <v>0</v>
      </c>
      <c r="K141" s="152">
        <f>SUM(K142:K147)</f>
        <v>450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1400</v>
      </c>
      <c r="D142" s="79">
        <v>1250</v>
      </c>
      <c r="E142" s="79"/>
      <c r="F142" s="79">
        <v>150</v>
      </c>
      <c r="G142" s="155"/>
      <c r="H142" s="77">
        <f t="shared" si="5"/>
        <v>1400</v>
      </c>
      <c r="I142" s="79">
        <v>1250</v>
      </c>
      <c r="J142" s="79"/>
      <c r="K142" s="79">
        <v>150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1485</v>
      </c>
      <c r="D143" s="85">
        <v>1185</v>
      </c>
      <c r="E143" s="85"/>
      <c r="F143" s="85">
        <v>300</v>
      </c>
      <c r="G143" s="157"/>
      <c r="H143" s="83">
        <f t="shared" si="5"/>
        <v>1485</v>
      </c>
      <c r="I143" s="85">
        <v>1185</v>
      </c>
      <c r="J143" s="85"/>
      <c r="K143" s="85">
        <v>300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630</v>
      </c>
      <c r="D146" s="85">
        <v>630</v>
      </c>
      <c r="E146" s="85"/>
      <c r="F146" s="85"/>
      <c r="G146" s="157"/>
      <c r="H146" s="83">
        <f t="shared" si="5"/>
        <v>350</v>
      </c>
      <c r="I146" s="85">
        <v>350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>
        <v>0</v>
      </c>
      <c r="E151" s="85">
        <v>0</v>
      </c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1034</v>
      </c>
      <c r="D156" s="163">
        <v>1034</v>
      </c>
      <c r="E156" s="163"/>
      <c r="F156" s="163"/>
      <c r="G156" s="164"/>
      <c r="H156" s="151">
        <f t="shared" si="5"/>
        <v>1034</v>
      </c>
      <c r="I156" s="163">
        <v>1034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170</v>
      </c>
      <c r="D160" s="163">
        <v>170</v>
      </c>
      <c r="E160" s="163"/>
      <c r="F160" s="163"/>
      <c r="G160" s="164"/>
      <c r="H160" s="151">
        <f t="shared" si="5"/>
        <v>150</v>
      </c>
      <c r="I160" s="163">
        <v>150</v>
      </c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27</v>
      </c>
      <c r="D161" s="175">
        <v>27</v>
      </c>
      <c r="E161" s="175"/>
      <c r="F161" s="175"/>
      <c r="G161" s="176"/>
      <c r="H161" s="68">
        <f t="shared" si="5"/>
        <v>27</v>
      </c>
      <c r="I161" s="175">
        <v>27</v>
      </c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6291</v>
      </c>
      <c r="D191" s="139">
        <f>SUM(D192,D231,D266,D279,D283)</f>
        <v>5483</v>
      </c>
      <c r="E191" s="139">
        <f>SUM(E192,E231,E266,E279,E283)</f>
        <v>808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4681</v>
      </c>
      <c r="I191" s="139">
        <f>SUM(I192,I231,I266,I279,I283)</f>
        <v>4681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6291</v>
      </c>
      <c r="D192" s="144">
        <f>D193+D201+D227</f>
        <v>5483</v>
      </c>
      <c r="E192" s="144">
        <f>E193+E201+E227</f>
        <v>808</v>
      </c>
      <c r="F192" s="144">
        <f>F193+F201+F227</f>
        <v>0</v>
      </c>
      <c r="G192" s="144">
        <f>G193+G201+G227</f>
        <v>0</v>
      </c>
      <c r="H192" s="143">
        <f t="shared" si="8"/>
        <v>4681</v>
      </c>
      <c r="I192" s="144">
        <f>I193+I201+I227</f>
        <v>4681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665</v>
      </c>
      <c r="I193" s="74">
        <f>I194+I195+I198+I199+I200</f>
        <v>665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665</v>
      </c>
      <c r="I195" s="160">
        <f>I196+I197</f>
        <v>665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665</v>
      </c>
      <c r="I196" s="85">
        <v>665</v>
      </c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6291</v>
      </c>
      <c r="D201" s="74">
        <f>D202+D212+D213+D222+D223+D224+D226</f>
        <v>5483</v>
      </c>
      <c r="E201" s="74">
        <f>E202+E212+E213+E222+E223+E224+E226</f>
        <v>808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4016</v>
      </c>
      <c r="I201" s="74">
        <f>I202+I212+I213+I222+I223+I224+I226</f>
        <v>4016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6291</v>
      </c>
      <c r="D213" s="160">
        <f>SUM(D214:D221)</f>
        <v>5483</v>
      </c>
      <c r="E213" s="160">
        <f>SUM(E214:E221)</f>
        <v>808</v>
      </c>
      <c r="F213" s="160">
        <f>SUM(F214:F221)</f>
        <v>0</v>
      </c>
      <c r="G213" s="161">
        <f>SUM(G214:G221)</f>
        <v>0</v>
      </c>
      <c r="H213" s="83">
        <f t="shared" si="8"/>
        <v>4016</v>
      </c>
      <c r="I213" s="160">
        <f>SUM(I214:I221)</f>
        <v>4016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2161</v>
      </c>
      <c r="D216" s="85">
        <v>1353</v>
      </c>
      <c r="E216" s="85">
        <v>808</v>
      </c>
      <c r="F216" s="85"/>
      <c r="G216" s="157"/>
      <c r="H216" s="83">
        <f t="shared" si="8"/>
        <v>1353</v>
      </c>
      <c r="I216" s="85">
        <v>1353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2250</v>
      </c>
      <c r="D220" s="85">
        <v>2250</v>
      </c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1880</v>
      </c>
      <c r="D221" s="85">
        <v>1880</v>
      </c>
      <c r="E221" s="85"/>
      <c r="F221" s="85"/>
      <c r="G221" s="157"/>
      <c r="H221" s="83">
        <f t="shared" si="8"/>
        <v>2663</v>
      </c>
      <c r="I221" s="85">
        <v>2663</v>
      </c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301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301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301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358607.72</v>
      </c>
      <c r="D298" s="260">
        <f t="shared" si="11"/>
        <v>183764.72</v>
      </c>
      <c r="E298" s="260">
        <f t="shared" si="11"/>
        <v>168321</v>
      </c>
      <c r="F298" s="260">
        <f t="shared" si="11"/>
        <v>6522</v>
      </c>
      <c r="G298" s="261">
        <f t="shared" si="11"/>
        <v>0</v>
      </c>
      <c r="H298" s="262">
        <f t="shared" si="11"/>
        <v>387881</v>
      </c>
      <c r="I298" s="260">
        <f t="shared" si="11"/>
        <v>174632</v>
      </c>
      <c r="J298" s="260">
        <f t="shared" si="11"/>
        <v>206727</v>
      </c>
      <c r="K298" s="260">
        <f t="shared" si="11"/>
        <v>6522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0.27999999999883585</v>
      </c>
      <c r="D300" s="266">
        <f>SUM(D25,D26,D42)-D50</f>
        <v>0.27999999999883585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0</v>
      </c>
      <c r="I302" s="266">
        <f t="shared" si="12"/>
        <v>0</v>
      </c>
      <c r="J302" s="266">
        <f t="shared" si="12"/>
        <v>0</v>
      </c>
      <c r="K302" s="266">
        <f t="shared" si="12"/>
        <v>0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0</v>
      </c>
      <c r="I303" s="266">
        <f t="shared" si="13"/>
        <v>0</v>
      </c>
      <c r="J303" s="266">
        <f t="shared" si="13"/>
        <v>0</v>
      </c>
      <c r="K303" s="266">
        <f t="shared" si="13"/>
        <v>0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09.28.1.&amp;"Arial,Regular"&amp;10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334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335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336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337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/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338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35234</v>
      </c>
      <c r="D21" s="40">
        <f>SUM(D22,D25,D26,D42)</f>
        <v>35234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35234</v>
      </c>
      <c r="I21" s="40">
        <f>SUM(I22,I25,I26,I42)</f>
        <v>35234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150</v>
      </c>
      <c r="D22" s="46">
        <f>SUM(D23:D24)</f>
        <v>150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150</v>
      </c>
      <c r="I22" s="46">
        <f>SUM(I23:I24)</f>
        <v>150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150</v>
      </c>
      <c r="D24" s="58">
        <v>150</v>
      </c>
      <c r="E24" s="58"/>
      <c r="F24" s="58"/>
      <c r="G24" s="59"/>
      <c r="H24" s="57">
        <f t="shared" si="1"/>
        <v>150</v>
      </c>
      <c r="I24" s="58">
        <v>150</v>
      </c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380</v>
      </c>
      <c r="D25" s="63">
        <f>230+150</f>
        <v>380</v>
      </c>
      <c r="E25" s="63"/>
      <c r="F25" s="64" t="s">
        <v>31</v>
      </c>
      <c r="G25" s="65" t="s">
        <v>31</v>
      </c>
      <c r="H25" s="62">
        <f t="shared" si="1"/>
        <v>380</v>
      </c>
      <c r="I25" s="63">
        <v>380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34704</v>
      </c>
      <c r="D26" s="69">
        <f>34704</f>
        <v>34704</v>
      </c>
      <c r="E26" s="70" t="s">
        <v>31</v>
      </c>
      <c r="F26" s="70" t="s">
        <v>31</v>
      </c>
      <c r="G26" s="71" t="s">
        <v>31</v>
      </c>
      <c r="H26" s="68">
        <f t="shared" si="1"/>
        <v>34704</v>
      </c>
      <c r="I26" s="72">
        <v>34704</v>
      </c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35234</v>
      </c>
      <c r="D49" s="128">
        <f>SUM(D50,D295)</f>
        <v>35234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35234</v>
      </c>
      <c r="I49" s="128">
        <f>SUM(I50,I295)</f>
        <v>35234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35084</v>
      </c>
      <c r="D50" s="134">
        <f>SUM(D51,D191)</f>
        <v>35084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35084</v>
      </c>
      <c r="I50" s="134">
        <f>SUM(I51,I191)</f>
        <v>35084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35084</v>
      </c>
      <c r="D51" s="139">
        <f>SUM(D52,D73,D170,D184)</f>
        <v>35084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35084</v>
      </c>
      <c r="I51" s="139">
        <f>SUM(I52,I73,I170,I184)</f>
        <v>35084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33554</v>
      </c>
      <c r="D52" s="144">
        <f>SUM(D53,D66)</f>
        <v>33554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33554</v>
      </c>
      <c r="I52" s="144">
        <f>SUM(I53,I66)</f>
        <v>33554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27040</v>
      </c>
      <c r="D53" s="74">
        <f>SUM(D54,D57,D65)</f>
        <v>27040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27040</v>
      </c>
      <c r="I53" s="74">
        <f>SUM(I54,I57,I65)</f>
        <v>27040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27040</v>
      </c>
      <c r="D65" s="163">
        <v>27040</v>
      </c>
      <c r="E65" s="163"/>
      <c r="F65" s="163"/>
      <c r="G65" s="164"/>
      <c r="H65" s="151">
        <f t="shared" si="3"/>
        <v>27040</v>
      </c>
      <c r="I65" s="163">
        <v>27040</v>
      </c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6514</v>
      </c>
      <c r="D66" s="74">
        <f>SUM(D67:D68)</f>
        <v>6514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6514</v>
      </c>
      <c r="I66" s="74">
        <f>SUM(I67:I68)</f>
        <v>6514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6514</v>
      </c>
      <c r="D67" s="79">
        <v>6514</v>
      </c>
      <c r="E67" s="79"/>
      <c r="F67" s="79"/>
      <c r="G67" s="155"/>
      <c r="H67" s="77">
        <f t="shared" si="3"/>
        <v>6514</v>
      </c>
      <c r="I67" s="79">
        <v>6514</v>
      </c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1530</v>
      </c>
      <c r="D73" s="144">
        <f>SUM(D74,D81,D128,D161,D162,D169)</f>
        <v>1530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1530</v>
      </c>
      <c r="I73" s="144">
        <f>SUM(I74,I81,I128,I161,I162,I169)</f>
        <v>1530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230</v>
      </c>
      <c r="D81" s="74">
        <f>SUM(D82,D87,D93,D101,D110,D114,D120,D126)</f>
        <v>230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230</v>
      </c>
      <c r="I81" s="74">
        <f>SUM(I82,I87,I93,I101,I110,I114,I120,I126)</f>
        <v>230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230</v>
      </c>
      <c r="D82" s="152">
        <f>SUM(D83:D86)</f>
        <v>230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230</v>
      </c>
      <c r="I82" s="152">
        <f>SUM(I83:I86)</f>
        <v>230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230</v>
      </c>
      <c r="D85" s="85">
        <v>230</v>
      </c>
      <c r="E85" s="85"/>
      <c r="F85" s="85"/>
      <c r="G85" s="157"/>
      <c r="H85" s="83">
        <f t="shared" si="3"/>
        <v>230</v>
      </c>
      <c r="I85" s="85">
        <v>230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1300</v>
      </c>
      <c r="D128" s="74">
        <f>SUM(D129,D133,D137,D138,D141,D148,D156,D157,D160)</f>
        <v>1300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1300</v>
      </c>
      <c r="I128" s="74">
        <f>SUM(I129,I133,I137,I138,I141,I148,I156,I157,I160)</f>
        <v>1300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1300</v>
      </c>
      <c r="D133" s="160">
        <f>SUM(D134:D136)</f>
        <v>1300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1300</v>
      </c>
      <c r="I133" s="160">
        <f>SUM(I134:I136)</f>
        <v>1300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1300</v>
      </c>
      <c r="D135" s="85">
        <v>1300</v>
      </c>
      <c r="E135" s="85"/>
      <c r="F135" s="85"/>
      <c r="G135" s="157"/>
      <c r="H135" s="83">
        <f t="shared" si="5"/>
        <v>1300</v>
      </c>
      <c r="I135" s="85">
        <v>1300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150</v>
      </c>
      <c r="D295" s="160">
        <f>SUM(D296:D297)</f>
        <v>150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150</v>
      </c>
      <c r="I295" s="160">
        <f>SUM(I296:I297)</f>
        <v>150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150</v>
      </c>
      <c r="D297" s="79">
        <v>150</v>
      </c>
      <c r="E297" s="79"/>
      <c r="F297" s="79"/>
      <c r="G297" s="155"/>
      <c r="H297" s="77">
        <f t="shared" si="44"/>
        <v>150</v>
      </c>
      <c r="I297" s="79">
        <v>150</v>
      </c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35234</v>
      </c>
      <c r="D298" s="260">
        <f>SUM(D295,D283,D279,D266,D231,D192,D184,D170,D73,D52)</f>
        <v>35234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35234</v>
      </c>
      <c r="I298" s="260">
        <f>SUM(I295,I283,I279,I266,I231,I192,I184,I170,I73,I52)</f>
        <v>35234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&amp;R&amp;"Times New Roman,Regular"&amp;8Tāme Nr. 09.1.6.</oddHeader>
    <oddFooter>&amp;L&amp;D;&amp;T&amp;R&amp;P(&amp;N)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509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514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511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512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37890</v>
      </c>
      <c r="D21" s="40">
        <f>SUM(D22,D25,D26,D42)</f>
        <v>33023</v>
      </c>
      <c r="E21" s="40">
        <f>SUM(E22,E25)</f>
        <v>4867</v>
      </c>
      <c r="F21" s="40">
        <f>SUM(F22,F27)</f>
        <v>0</v>
      </c>
      <c r="G21" s="41">
        <f>SUM(G22,G44)</f>
        <v>0</v>
      </c>
      <c r="H21" s="39">
        <f t="shared" ref="H21:H46" si="1">SUM(I21:L21)</f>
        <v>38615</v>
      </c>
      <c r="I21" s="40">
        <f>SUM(I22,I25,I26,I42)</f>
        <v>27750</v>
      </c>
      <c r="J21" s="40">
        <f>SUM(J22,J25)</f>
        <v>10865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37890</v>
      </c>
      <c r="D25" s="63">
        <v>33023</v>
      </c>
      <c r="E25" s="63">
        <v>4867</v>
      </c>
      <c r="F25" s="64" t="s">
        <v>31</v>
      </c>
      <c r="G25" s="65" t="s">
        <v>31</v>
      </c>
      <c r="H25" s="62">
        <f t="shared" si="1"/>
        <v>38615</v>
      </c>
      <c r="I25" s="63">
        <f>I49</f>
        <v>27750</v>
      </c>
      <c r="J25" s="63">
        <f>J49</f>
        <v>10865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37890</v>
      </c>
      <c r="D49" s="128">
        <f>SUM(D50,D295)</f>
        <v>33023</v>
      </c>
      <c r="E49" s="128">
        <f>SUM(E50,E295)</f>
        <v>4867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38615</v>
      </c>
      <c r="I49" s="128">
        <f>SUM(I50,I295)</f>
        <v>27750</v>
      </c>
      <c r="J49" s="128">
        <f>SUM(J50,J295)</f>
        <v>10865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37890</v>
      </c>
      <c r="D50" s="134">
        <f>SUM(D51,D191)</f>
        <v>33023</v>
      </c>
      <c r="E50" s="134">
        <f>SUM(E51,E191)</f>
        <v>4867</v>
      </c>
      <c r="F50" s="134">
        <f>SUM(F51,F191)</f>
        <v>0</v>
      </c>
      <c r="G50" s="135">
        <f>SUM(G51,G191)</f>
        <v>0</v>
      </c>
      <c r="H50" s="133">
        <f t="shared" si="3"/>
        <v>38615</v>
      </c>
      <c r="I50" s="134">
        <f>SUM(I51,I191)</f>
        <v>27750</v>
      </c>
      <c r="J50" s="134">
        <f>SUM(J51,J191)</f>
        <v>10865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37890</v>
      </c>
      <c r="D51" s="139">
        <f>SUM(D52,D73,D170,D184)</f>
        <v>33023</v>
      </c>
      <c r="E51" s="139">
        <f>SUM(E52,E73,E170,E184)</f>
        <v>4867</v>
      </c>
      <c r="F51" s="139">
        <f>SUM(F52,F73,F170,F184)</f>
        <v>0</v>
      </c>
      <c r="G51" s="140">
        <f>SUM(G52,G73,G170,G184)</f>
        <v>0</v>
      </c>
      <c r="H51" s="138">
        <f t="shared" si="3"/>
        <v>38615</v>
      </c>
      <c r="I51" s="139">
        <f>SUM(I52,I73,I170,I184)</f>
        <v>27750</v>
      </c>
      <c r="J51" s="139">
        <f>SUM(J52,J73,J170,J184)</f>
        <v>10865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37890</v>
      </c>
      <c r="D73" s="144">
        <f>SUM(D74,D81,D128,D161,D162,D169)</f>
        <v>33023</v>
      </c>
      <c r="E73" s="144">
        <f>SUM(E74,E81,E128,E161,E162,E169)</f>
        <v>4867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38615</v>
      </c>
      <c r="I73" s="144">
        <f>SUM(I74,I81,I128,I161,I162,I169)</f>
        <v>27750</v>
      </c>
      <c r="J73" s="144">
        <f>SUM(J74,J81,J128,J161,J162,J169)</f>
        <v>10865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37890</v>
      </c>
      <c r="D128" s="74">
        <f>SUM(D129,D133,D137,D138,D141,D148,D156,D157,D160)</f>
        <v>33023</v>
      </c>
      <c r="E128" s="74">
        <f>SUM(E129,E133,E137,E138,E141,E148,E156,E157,E160)</f>
        <v>4867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38615</v>
      </c>
      <c r="I128" s="74">
        <f>SUM(I129,I133,I137,I138,I141,I148,I156,I157,I160)</f>
        <v>27750</v>
      </c>
      <c r="J128" s="74">
        <f>SUM(J129,J133,J137,J138,J141,J148,J156,J157,J160)</f>
        <v>10865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37890</v>
      </c>
      <c r="D148" s="160">
        <f>SUM(D149:D155)</f>
        <v>33023</v>
      </c>
      <c r="E148" s="160">
        <f>SUM(E149:E155)</f>
        <v>4867</v>
      </c>
      <c r="F148" s="160">
        <f>SUM(F149:F155)</f>
        <v>0</v>
      </c>
      <c r="G148" s="161">
        <f>SUM(G149:G155)</f>
        <v>0</v>
      </c>
      <c r="H148" s="83">
        <f t="shared" si="5"/>
        <v>38615</v>
      </c>
      <c r="I148" s="160">
        <f>SUM(I149:I155)</f>
        <v>27750</v>
      </c>
      <c r="J148" s="160">
        <f>SUM(J149:J155)</f>
        <v>10865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37890</v>
      </c>
      <c r="D151" s="85">
        <v>33023</v>
      </c>
      <c r="E151" s="85">
        <v>4867</v>
      </c>
      <c r="F151" s="85"/>
      <c r="G151" s="157"/>
      <c r="H151" s="83">
        <f t="shared" si="5"/>
        <v>38615</v>
      </c>
      <c r="I151" s="85">
        <v>27750</v>
      </c>
      <c r="J151" s="85">
        <v>10865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hidden="1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hidden="1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hidden="1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hidden="1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hidden="1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hidden="1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hidden="1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hidden="1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hidden="1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37890</v>
      </c>
      <c r="D298" s="260">
        <f>SUM(D295,D283,D279,D266,D231,D192,D184,D170,D73,D52)</f>
        <v>33023</v>
      </c>
      <c r="E298" s="260">
        <f t="shared" ref="E298:G298" si="61">SUM(E295,E283,E279,E266,E231,E192,E184,E170,E73,E52)</f>
        <v>4867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38615</v>
      </c>
      <c r="I298" s="260">
        <f>SUM(I295,I283,I279,I266,I231,I192,I184,I170,I73,I52)</f>
        <v>27750</v>
      </c>
      <c r="J298" s="260">
        <f t="shared" ref="J298:L298" si="62">SUM(J295,J283,J279,J266,J231,J192,J184,J170,J73,J52)</f>
        <v>10865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Nr.09.28.2.</oddHeader>
    <oddFooter xml:space="preserve">&amp;L&amp;"Times New Roman,Regular"&amp;8&amp;D; &amp;T&amp;R&amp;"Times New Roman,Regular"&amp;8&amp;P (&amp;N)
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515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516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407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517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518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519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454297</v>
      </c>
      <c r="D21" s="40">
        <f>SUM(D22,D25,D26,D42)</f>
        <v>11096</v>
      </c>
      <c r="E21" s="40">
        <f>SUM(E22,E25)</f>
        <v>436620</v>
      </c>
      <c r="F21" s="40">
        <f>SUM(F22,F27)</f>
        <v>6581</v>
      </c>
      <c r="G21" s="41">
        <f>SUM(G22,G44)</f>
        <v>0</v>
      </c>
      <c r="H21" s="39">
        <f t="shared" ref="H21:H46" si="1">SUM(I21:L21)</f>
        <v>453294</v>
      </c>
      <c r="I21" s="40">
        <f>SUM(I22,I25,I26,I42)</f>
        <v>10093</v>
      </c>
      <c r="J21" s="40">
        <f>SUM(J22,J25)</f>
        <v>436620</v>
      </c>
      <c r="K21" s="40">
        <f>SUM(K22,K27)</f>
        <v>6581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447716</v>
      </c>
      <c r="D25" s="63">
        <v>11096</v>
      </c>
      <c r="E25" s="63">
        <v>436620</v>
      </c>
      <c r="F25" s="64" t="s">
        <v>31</v>
      </c>
      <c r="G25" s="65" t="s">
        <v>31</v>
      </c>
      <c r="H25" s="62">
        <f t="shared" si="1"/>
        <v>446713</v>
      </c>
      <c r="I25" s="63">
        <v>10093</v>
      </c>
      <c r="J25" s="63">
        <v>436620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6581</v>
      </c>
      <c r="D27" s="70" t="s">
        <v>31</v>
      </c>
      <c r="E27" s="70" t="s">
        <v>31</v>
      </c>
      <c r="F27" s="74">
        <f>SUM(F28,F32,F34,F37)</f>
        <v>6581</v>
      </c>
      <c r="G27" s="71" t="s">
        <v>31</v>
      </c>
      <c r="H27" s="68">
        <f t="shared" si="1"/>
        <v>6581</v>
      </c>
      <c r="I27" s="70" t="s">
        <v>31</v>
      </c>
      <c r="J27" s="70" t="s">
        <v>31</v>
      </c>
      <c r="K27" s="74">
        <f>SUM(K28,K32,K34,K37)</f>
        <v>6581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2670</v>
      </c>
      <c r="D28" s="70" t="s">
        <v>31</v>
      </c>
      <c r="E28" s="70" t="s">
        <v>31</v>
      </c>
      <c r="F28" s="74">
        <f>SUM(F29:F31)</f>
        <v>2670</v>
      </c>
      <c r="G28" s="71" t="s">
        <v>31</v>
      </c>
      <c r="H28" s="68">
        <f t="shared" si="1"/>
        <v>2670</v>
      </c>
      <c r="I28" s="70" t="s">
        <v>31</v>
      </c>
      <c r="J28" s="70" t="s">
        <v>31</v>
      </c>
      <c r="K28" s="74">
        <f>SUM(K29:K31)</f>
        <v>2670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2670</v>
      </c>
      <c r="D30" s="84" t="s">
        <v>31</v>
      </c>
      <c r="E30" s="84" t="s">
        <v>31</v>
      </c>
      <c r="F30" s="85">
        <v>2670</v>
      </c>
      <c r="G30" s="86" t="s">
        <v>31</v>
      </c>
      <c r="H30" s="83">
        <f t="shared" si="1"/>
        <v>2670</v>
      </c>
      <c r="I30" s="84" t="s">
        <v>31</v>
      </c>
      <c r="J30" s="84" t="s">
        <v>31</v>
      </c>
      <c r="K30" s="85">
        <v>2670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2330</v>
      </c>
      <c r="D34" s="70" t="s">
        <v>31</v>
      </c>
      <c r="E34" s="70" t="s">
        <v>31</v>
      </c>
      <c r="F34" s="74">
        <f>SUM(F35:F36)</f>
        <v>2330</v>
      </c>
      <c r="G34" s="71" t="s">
        <v>31</v>
      </c>
      <c r="H34" s="68">
        <f t="shared" si="1"/>
        <v>2330</v>
      </c>
      <c r="I34" s="70" t="s">
        <v>31</v>
      </c>
      <c r="J34" s="70" t="s">
        <v>31</v>
      </c>
      <c r="K34" s="74">
        <f>SUM(K35:K36)</f>
        <v>2330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2330</v>
      </c>
      <c r="D35" s="78" t="s">
        <v>31</v>
      </c>
      <c r="E35" s="78" t="s">
        <v>31</v>
      </c>
      <c r="F35" s="79">
        <v>2330</v>
      </c>
      <c r="G35" s="80" t="s">
        <v>31</v>
      </c>
      <c r="H35" s="77">
        <f t="shared" si="1"/>
        <v>2330</v>
      </c>
      <c r="I35" s="78" t="s">
        <v>31</v>
      </c>
      <c r="J35" s="78" t="s">
        <v>31</v>
      </c>
      <c r="K35" s="79">
        <v>2330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1581</v>
      </c>
      <c r="D37" s="70" t="s">
        <v>31</v>
      </c>
      <c r="E37" s="70" t="s">
        <v>31</v>
      </c>
      <c r="F37" s="74">
        <f>SUM(F38:F41)</f>
        <v>1581</v>
      </c>
      <c r="G37" s="71" t="s">
        <v>31</v>
      </c>
      <c r="H37" s="68">
        <f t="shared" si="1"/>
        <v>1581</v>
      </c>
      <c r="I37" s="70" t="s">
        <v>31</v>
      </c>
      <c r="J37" s="70" t="s">
        <v>31</v>
      </c>
      <c r="K37" s="74">
        <f>SUM(K38:K41)</f>
        <v>1581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1581</v>
      </c>
      <c r="D41" s="84" t="s">
        <v>31</v>
      </c>
      <c r="E41" s="84" t="s">
        <v>31</v>
      </c>
      <c r="F41" s="85">
        <v>1581</v>
      </c>
      <c r="G41" s="86" t="s">
        <v>31</v>
      </c>
      <c r="H41" s="83">
        <f t="shared" si="1"/>
        <v>1581</v>
      </c>
      <c r="I41" s="84" t="s">
        <v>31</v>
      </c>
      <c r="J41" s="84" t="s">
        <v>31</v>
      </c>
      <c r="K41" s="85">
        <v>1581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454297.18</v>
      </c>
      <c r="D49" s="128">
        <f>SUM(D50,D295)</f>
        <v>11096.2</v>
      </c>
      <c r="E49" s="128">
        <f>SUM(E50,E295)</f>
        <v>436619.98</v>
      </c>
      <c r="F49" s="128">
        <f>SUM(F50,F295)</f>
        <v>6581</v>
      </c>
      <c r="G49" s="129">
        <f>SUM(G50,G295)</f>
        <v>0</v>
      </c>
      <c r="H49" s="127">
        <f t="shared" ref="H49:H111" si="3">SUM(I49:L49)</f>
        <v>453294</v>
      </c>
      <c r="I49" s="128">
        <f>SUM(I50,I295)</f>
        <v>10093</v>
      </c>
      <c r="J49" s="128">
        <f>SUM(J50,J295)</f>
        <v>436620</v>
      </c>
      <c r="K49" s="128">
        <f>SUM(K50,K295)</f>
        <v>6581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454297.18</v>
      </c>
      <c r="D50" s="134">
        <f>SUM(D51,D191)</f>
        <v>11096.2</v>
      </c>
      <c r="E50" s="134">
        <f>SUM(E51,E191)</f>
        <v>436619.98</v>
      </c>
      <c r="F50" s="134">
        <f>SUM(F51,F191)</f>
        <v>6581</v>
      </c>
      <c r="G50" s="135">
        <f>SUM(G51,G191)</f>
        <v>0</v>
      </c>
      <c r="H50" s="133">
        <f t="shared" si="3"/>
        <v>452642</v>
      </c>
      <c r="I50" s="134">
        <f>SUM(I51,I191)</f>
        <v>10093</v>
      </c>
      <c r="J50" s="134">
        <f>SUM(J51,J191)</f>
        <v>436620</v>
      </c>
      <c r="K50" s="134">
        <f>SUM(K51,K191)</f>
        <v>5929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446317.18</v>
      </c>
      <c r="D51" s="139">
        <f>SUM(D52,D73,D170,D184)</f>
        <v>11096.2</v>
      </c>
      <c r="E51" s="139">
        <f>SUM(E52,E73,E170,E184)</f>
        <v>428639.98</v>
      </c>
      <c r="F51" s="139">
        <f>SUM(F52,F73,F170,F184)</f>
        <v>6581</v>
      </c>
      <c r="G51" s="140">
        <f>SUM(G52,G73,G170,G184)</f>
        <v>0</v>
      </c>
      <c r="H51" s="138">
        <f t="shared" si="3"/>
        <v>448128</v>
      </c>
      <c r="I51" s="139">
        <f>SUM(I52,I73,I170,I184)</f>
        <v>10093</v>
      </c>
      <c r="J51" s="139">
        <f>SUM(J52,J73,J170,J184)</f>
        <v>432106</v>
      </c>
      <c r="K51" s="139">
        <f>SUM(K52,K73,K170,K184)</f>
        <v>5929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349463.18</v>
      </c>
      <c r="D52" s="144">
        <f>SUM(D53,D66)</f>
        <v>11096.2</v>
      </c>
      <c r="E52" s="144">
        <f>SUM(E53,E66)</f>
        <v>337714.98</v>
      </c>
      <c r="F52" s="144">
        <f>SUM(F53,F66)</f>
        <v>652</v>
      </c>
      <c r="G52" s="145">
        <f>SUM(G53,G66)</f>
        <v>0</v>
      </c>
      <c r="H52" s="143">
        <f t="shared" si="3"/>
        <v>359161</v>
      </c>
      <c r="I52" s="144">
        <f>SUM(I53,I66)</f>
        <v>10093</v>
      </c>
      <c r="J52" s="144">
        <f>SUM(J53,J66)</f>
        <v>349068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275272.18</v>
      </c>
      <c r="D53" s="74">
        <f>SUM(D54,D57,D65)</f>
        <v>4488.2</v>
      </c>
      <c r="E53" s="74">
        <f>SUM(E54,E57,E65)</f>
        <v>270258.98</v>
      </c>
      <c r="F53" s="74">
        <f>SUM(F54,F57,F65)</f>
        <v>525</v>
      </c>
      <c r="G53" s="148">
        <f>SUM(G54,G57,G65)</f>
        <v>0</v>
      </c>
      <c r="H53" s="68">
        <f t="shared" si="3"/>
        <v>278348</v>
      </c>
      <c r="I53" s="74">
        <f>SUM(I54,I57,I65)</f>
        <v>3485</v>
      </c>
      <c r="J53" s="74">
        <f>SUM(J54,J57,J65)</f>
        <v>274863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239477</v>
      </c>
      <c r="D54" s="152">
        <f>SUM(D55:D56)</f>
        <v>3126</v>
      </c>
      <c r="E54" s="152">
        <f>SUM(E55:E56)</f>
        <v>236351</v>
      </c>
      <c r="F54" s="152">
        <f>SUM(F55:F56)</f>
        <v>0</v>
      </c>
      <c r="G54" s="153">
        <f>SUM(G55:G56)</f>
        <v>0</v>
      </c>
      <c r="H54" s="151">
        <f t="shared" si="3"/>
        <v>238061</v>
      </c>
      <c r="I54" s="152">
        <f>SUM(I55:I56)</f>
        <v>3126</v>
      </c>
      <c r="J54" s="152">
        <f>SUM(J55:J56)</f>
        <v>234935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 t="s">
        <v>390</v>
      </c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239477</v>
      </c>
      <c r="D56" s="85">
        <v>3126</v>
      </c>
      <c r="E56" s="85">
        <v>236351</v>
      </c>
      <c r="F56" s="85"/>
      <c r="G56" s="157"/>
      <c r="H56" s="83">
        <f t="shared" si="3"/>
        <v>238061</v>
      </c>
      <c r="I56" s="85">
        <v>3126</v>
      </c>
      <c r="J56" s="85">
        <f>79127+155808</f>
        <v>234935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35420.179999999993</v>
      </c>
      <c r="D57" s="160">
        <f>SUM(D58:D64)</f>
        <v>1362.2</v>
      </c>
      <c r="E57" s="160">
        <f>SUM(E58:E64)</f>
        <v>33907.979999999996</v>
      </c>
      <c r="F57" s="160">
        <f>SUM(F58:F64)</f>
        <v>150</v>
      </c>
      <c r="G57" s="161">
        <f>SUM(G58:G64)</f>
        <v>0</v>
      </c>
      <c r="H57" s="83">
        <f t="shared" si="3"/>
        <v>40287</v>
      </c>
      <c r="I57" s="160">
        <f>SUM(I58:I64)</f>
        <v>359</v>
      </c>
      <c r="J57" s="160">
        <f>SUM(J58:J64)</f>
        <v>39928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1809</v>
      </c>
      <c r="D58" s="85"/>
      <c r="E58" s="85">
        <v>1809</v>
      </c>
      <c r="F58" s="85"/>
      <c r="G58" s="157"/>
      <c r="H58" s="83">
        <f t="shared" si="3"/>
        <v>2365</v>
      </c>
      <c r="I58" s="85"/>
      <c r="J58" s="85">
        <v>2365</v>
      </c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130</v>
      </c>
      <c r="D59" s="85"/>
      <c r="E59" s="85">
        <v>130</v>
      </c>
      <c r="F59" s="85"/>
      <c r="G59" s="157"/>
      <c r="H59" s="83">
        <f t="shared" si="3"/>
        <v>622</v>
      </c>
      <c r="I59" s="85"/>
      <c r="J59" s="85">
        <v>622</v>
      </c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29546</v>
      </c>
      <c r="D60" s="85">
        <v>359</v>
      </c>
      <c r="E60" s="85">
        <v>29187</v>
      </c>
      <c r="F60" s="85"/>
      <c r="G60" s="157"/>
      <c r="H60" s="83">
        <f t="shared" si="3"/>
        <v>36225</v>
      </c>
      <c r="I60" s="85">
        <v>359</v>
      </c>
      <c r="J60" s="85">
        <f>4702+31164</f>
        <v>35866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606.98</v>
      </c>
      <c r="D61" s="85"/>
      <c r="E61" s="85">
        <v>606.98</v>
      </c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3328.2</v>
      </c>
      <c r="D62" s="85">
        <v>1003.2</v>
      </c>
      <c r="E62" s="85">
        <v>2175</v>
      </c>
      <c r="F62" s="85">
        <v>150</v>
      </c>
      <c r="G62" s="157"/>
      <c r="H62" s="83">
        <f t="shared" si="3"/>
        <v>1075</v>
      </c>
      <c r="I62" s="85"/>
      <c r="J62" s="85">
        <v>1075</v>
      </c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375</v>
      </c>
      <c r="D65" s="163"/>
      <c r="E65" s="163"/>
      <c r="F65" s="163">
        <v>375</v>
      </c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74191</v>
      </c>
      <c r="D66" s="74">
        <f>SUM(D67:D68)</f>
        <v>6608</v>
      </c>
      <c r="E66" s="74">
        <f>SUM(E67:E68)</f>
        <v>67456</v>
      </c>
      <c r="F66" s="74">
        <f>SUM(F67:F68)</f>
        <v>127</v>
      </c>
      <c r="G66" s="166">
        <f>SUM(G67:G68)</f>
        <v>0</v>
      </c>
      <c r="H66" s="68">
        <f t="shared" si="3"/>
        <v>80813</v>
      </c>
      <c r="I66" s="74">
        <f>SUM(I67:I68)</f>
        <v>6608</v>
      </c>
      <c r="J66" s="74">
        <f>SUM(J67:J68)</f>
        <v>74205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67842</v>
      </c>
      <c r="D67" s="79">
        <v>1959</v>
      </c>
      <c r="E67" s="79">
        <v>65756</v>
      </c>
      <c r="F67" s="79">
        <v>127</v>
      </c>
      <c r="G67" s="155"/>
      <c r="H67" s="77">
        <f t="shared" si="3"/>
        <v>68429</v>
      </c>
      <c r="I67" s="79">
        <v>1959</v>
      </c>
      <c r="J67" s="79">
        <f>21410+45060</f>
        <v>66470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6349</v>
      </c>
      <c r="D68" s="160">
        <f>SUM(D69:D72)</f>
        <v>4649</v>
      </c>
      <c r="E68" s="160">
        <f>SUM(E69:E72)</f>
        <v>1700</v>
      </c>
      <c r="F68" s="160">
        <f>SUM(F69:F72)</f>
        <v>0</v>
      </c>
      <c r="G68" s="161">
        <f>SUM(G69:G72)</f>
        <v>0</v>
      </c>
      <c r="H68" s="83">
        <f t="shared" si="3"/>
        <v>12384</v>
      </c>
      <c r="I68" s="160">
        <f>SUM(I69:I72)</f>
        <v>4649</v>
      </c>
      <c r="J68" s="160">
        <f>SUM(J69:J72)</f>
        <v>7735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6349</v>
      </c>
      <c r="D69" s="85">
        <v>4649</v>
      </c>
      <c r="E69" s="85">
        <v>1700</v>
      </c>
      <c r="F69" s="85"/>
      <c r="G69" s="157"/>
      <c r="H69" s="83">
        <f t="shared" si="3"/>
        <v>5634</v>
      </c>
      <c r="I69" s="85">
        <v>4649</v>
      </c>
      <c r="J69" s="85">
        <v>985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6750</v>
      </c>
      <c r="I71" s="85"/>
      <c r="J71" s="85">
        <v>6750</v>
      </c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96854</v>
      </c>
      <c r="D73" s="144">
        <f>SUM(D74,D81,D128,D161,D162,D169)</f>
        <v>0</v>
      </c>
      <c r="E73" s="144">
        <f>SUM(E74,E81,E128,E161,E162,E169)</f>
        <v>90925</v>
      </c>
      <c r="F73" s="144">
        <f>SUM(F74,F81,F128,F161,F162,F169)</f>
        <v>5929</v>
      </c>
      <c r="G73" s="145">
        <f>SUM(G74,G81,G128,G161,G162,G169)</f>
        <v>0</v>
      </c>
      <c r="H73" s="143">
        <f t="shared" si="3"/>
        <v>88967</v>
      </c>
      <c r="I73" s="144">
        <f>SUM(I74,I81,I128,I161,I162,I169)</f>
        <v>0</v>
      </c>
      <c r="J73" s="144">
        <f>SUM(J74,J81,J128,J161,J162,J169)</f>
        <v>83038</v>
      </c>
      <c r="K73" s="144">
        <f>SUM(K74,K81,K128,K161,K162,K169)</f>
        <v>5929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150</v>
      </c>
      <c r="D74" s="74">
        <f>SUM(D75,D78)</f>
        <v>0</v>
      </c>
      <c r="E74" s="74">
        <f>SUM(E75,E78)</f>
        <v>150</v>
      </c>
      <c r="F74" s="74">
        <f>SUM(F75,F78)</f>
        <v>0</v>
      </c>
      <c r="G74" s="166">
        <f>SUM(G75,G78)</f>
        <v>0</v>
      </c>
      <c r="H74" s="68">
        <f t="shared" si="3"/>
        <v>150</v>
      </c>
      <c r="I74" s="74">
        <f>SUM(I75,I78)</f>
        <v>0</v>
      </c>
      <c r="J74" s="74">
        <f>SUM(J75,J78)</f>
        <v>150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150</v>
      </c>
      <c r="D75" s="169">
        <f>SUM(D76:D77)</f>
        <v>0</v>
      </c>
      <c r="E75" s="169">
        <f>SUM(E76:E77)</f>
        <v>150</v>
      </c>
      <c r="F75" s="169">
        <f>SUM(F76:F77)</f>
        <v>0</v>
      </c>
      <c r="G75" s="170">
        <f>SUM(G76:G77)</f>
        <v>0</v>
      </c>
      <c r="H75" s="77">
        <f t="shared" si="3"/>
        <v>150</v>
      </c>
      <c r="I75" s="169">
        <f>SUM(I76:I77)</f>
        <v>0</v>
      </c>
      <c r="J75" s="169">
        <f>SUM(J76:J77)</f>
        <v>150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150</v>
      </c>
      <c r="D77" s="85"/>
      <c r="E77" s="85">
        <v>150</v>
      </c>
      <c r="F77" s="85"/>
      <c r="G77" s="157"/>
      <c r="H77" s="83">
        <f t="shared" si="3"/>
        <v>150</v>
      </c>
      <c r="I77" s="85"/>
      <c r="J77" s="85">
        <v>150</v>
      </c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27508</v>
      </c>
      <c r="D81" s="74">
        <f>SUM(D82,D87,D93,D101,D110,D114,D120,D126)</f>
        <v>0</v>
      </c>
      <c r="E81" s="74">
        <f>SUM(E82,E87,E93,E101,E110,E114,E120,E126)</f>
        <v>25930</v>
      </c>
      <c r="F81" s="74">
        <f>SUM(F82,F87,F93,F101,F110,F114,F120,F126)</f>
        <v>1578</v>
      </c>
      <c r="G81" s="166">
        <f>SUM(G82,G87,G93,G101,G110,G114,G120,G126)</f>
        <v>0</v>
      </c>
      <c r="H81" s="68">
        <f t="shared" si="3"/>
        <v>25548</v>
      </c>
      <c r="I81" s="74">
        <f>SUM(I82,I87,I93,I101,I110,I114,I120,I126)</f>
        <v>0</v>
      </c>
      <c r="J81" s="74">
        <f>SUM(J82,J87,J93,J101,J110,J114,J120,J126)</f>
        <v>23970</v>
      </c>
      <c r="K81" s="74">
        <f>SUM(K82,K87,K93,K101,K110,K114,K120,K126)</f>
        <v>1578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2140</v>
      </c>
      <c r="D82" s="152">
        <f>SUM(D83:D86)</f>
        <v>0</v>
      </c>
      <c r="E82" s="152">
        <f>SUM(E83:E86)</f>
        <v>2020</v>
      </c>
      <c r="F82" s="152">
        <f>SUM(F83:F86)</f>
        <v>120</v>
      </c>
      <c r="G82" s="152">
        <f>SUM(G83:G86)</f>
        <v>0</v>
      </c>
      <c r="H82" s="151">
        <f t="shared" si="3"/>
        <v>2054</v>
      </c>
      <c r="I82" s="152">
        <f>SUM(I83:I86)</f>
        <v>0</v>
      </c>
      <c r="J82" s="152">
        <f>SUM(J83:J86)</f>
        <v>1934</v>
      </c>
      <c r="K82" s="152">
        <f>SUM(K83:K86)</f>
        <v>120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1394</v>
      </c>
      <c r="D84" s="85"/>
      <c r="E84" s="85">
        <v>1274</v>
      </c>
      <c r="F84" s="85">
        <v>120</v>
      </c>
      <c r="G84" s="157"/>
      <c r="H84" s="83">
        <f t="shared" si="3"/>
        <v>1308</v>
      </c>
      <c r="I84" s="85"/>
      <c r="J84" s="85">
        <v>1188</v>
      </c>
      <c r="K84" s="85">
        <v>120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336</v>
      </c>
      <c r="D85" s="85"/>
      <c r="E85" s="85">
        <v>336</v>
      </c>
      <c r="F85" s="85"/>
      <c r="G85" s="157"/>
      <c r="H85" s="83">
        <f t="shared" si="3"/>
        <v>336</v>
      </c>
      <c r="I85" s="85"/>
      <c r="J85" s="85">
        <v>336</v>
      </c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410</v>
      </c>
      <c r="D86" s="85"/>
      <c r="E86" s="85">
        <v>410</v>
      </c>
      <c r="F86" s="85"/>
      <c r="G86" s="157"/>
      <c r="H86" s="83">
        <f t="shared" si="3"/>
        <v>410</v>
      </c>
      <c r="I86" s="85"/>
      <c r="J86" s="85">
        <v>410</v>
      </c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9860</v>
      </c>
      <c r="D87" s="160">
        <f>SUM(D88:D92)</f>
        <v>0</v>
      </c>
      <c r="E87" s="160">
        <f>SUM(E88:E92)</f>
        <v>9000</v>
      </c>
      <c r="F87" s="160">
        <f>SUM(F88:F92)</f>
        <v>860</v>
      </c>
      <c r="G87" s="161">
        <f>SUM(G88:G92)</f>
        <v>0</v>
      </c>
      <c r="H87" s="83">
        <f t="shared" si="3"/>
        <v>10539</v>
      </c>
      <c r="I87" s="160">
        <f>SUM(I88:I92)</f>
        <v>0</v>
      </c>
      <c r="J87" s="160">
        <f>SUM(J88:J92)</f>
        <v>9679</v>
      </c>
      <c r="K87" s="160">
        <f>SUM(K88:K92)</f>
        <v>860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2660</v>
      </c>
      <c r="D89" s="85"/>
      <c r="E89" s="85">
        <v>2300</v>
      </c>
      <c r="F89" s="85">
        <v>360</v>
      </c>
      <c r="G89" s="157"/>
      <c r="H89" s="83">
        <f t="shared" si="3"/>
        <v>3260</v>
      </c>
      <c r="I89" s="85"/>
      <c r="J89" s="85">
        <v>2900</v>
      </c>
      <c r="K89" s="85">
        <v>360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6400</v>
      </c>
      <c r="D90" s="85"/>
      <c r="E90" s="85">
        <v>6000</v>
      </c>
      <c r="F90" s="85">
        <v>400</v>
      </c>
      <c r="G90" s="157"/>
      <c r="H90" s="83">
        <f t="shared" si="3"/>
        <v>6479</v>
      </c>
      <c r="I90" s="85"/>
      <c r="J90" s="85">
        <v>6079</v>
      </c>
      <c r="K90" s="85">
        <v>400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800</v>
      </c>
      <c r="D91" s="85"/>
      <c r="E91" s="85">
        <v>700</v>
      </c>
      <c r="F91" s="85">
        <v>100</v>
      </c>
      <c r="G91" s="157"/>
      <c r="H91" s="83">
        <f t="shared" si="3"/>
        <v>800</v>
      </c>
      <c r="I91" s="85"/>
      <c r="J91" s="85">
        <v>700</v>
      </c>
      <c r="K91" s="85">
        <v>100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2952</v>
      </c>
      <c r="D93" s="160">
        <f>SUM(D94:D100)</f>
        <v>0</v>
      </c>
      <c r="E93" s="160">
        <f>SUM(E94:E100)</f>
        <v>2942</v>
      </c>
      <c r="F93" s="160">
        <f>SUM(F94:F100)</f>
        <v>10</v>
      </c>
      <c r="G93" s="161">
        <f>SUM(G94:G100)</f>
        <v>0</v>
      </c>
      <c r="H93" s="83">
        <f t="shared" si="3"/>
        <v>2811</v>
      </c>
      <c r="I93" s="160">
        <f>SUM(I94:I100)</f>
        <v>0</v>
      </c>
      <c r="J93" s="160">
        <f>SUM(J94:J100)</f>
        <v>2801</v>
      </c>
      <c r="K93" s="160">
        <f>SUM(K94:K100)</f>
        <v>10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1242</v>
      </c>
      <c r="D95" s="85"/>
      <c r="E95" s="85">
        <v>1242</v>
      </c>
      <c r="F95" s="85"/>
      <c r="G95" s="157"/>
      <c r="H95" s="83">
        <f t="shared" si="3"/>
        <v>1242</v>
      </c>
      <c r="I95" s="85"/>
      <c r="J95" s="85">
        <v>1242</v>
      </c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600</v>
      </c>
      <c r="D97" s="85"/>
      <c r="E97" s="85">
        <v>600</v>
      </c>
      <c r="F97" s="85"/>
      <c r="G97" s="157"/>
      <c r="H97" s="83">
        <f t="shared" si="3"/>
        <v>459</v>
      </c>
      <c r="I97" s="85"/>
      <c r="J97" s="85">
        <v>459</v>
      </c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600</v>
      </c>
      <c r="D98" s="85"/>
      <c r="E98" s="85">
        <v>600</v>
      </c>
      <c r="F98" s="85"/>
      <c r="G98" s="157"/>
      <c r="H98" s="83">
        <f t="shared" si="3"/>
        <v>600</v>
      </c>
      <c r="I98" s="85"/>
      <c r="J98" s="85">
        <v>600</v>
      </c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10</v>
      </c>
      <c r="D99" s="85"/>
      <c r="E99" s="85"/>
      <c r="F99" s="85">
        <v>10</v>
      </c>
      <c r="G99" s="157"/>
      <c r="H99" s="83">
        <f t="shared" si="3"/>
        <v>10</v>
      </c>
      <c r="I99" s="85"/>
      <c r="J99" s="85"/>
      <c r="K99" s="85">
        <v>10</v>
      </c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500</v>
      </c>
      <c r="D100" s="85"/>
      <c r="E100" s="85">
        <v>500</v>
      </c>
      <c r="F100" s="85"/>
      <c r="G100" s="157"/>
      <c r="H100" s="83">
        <f t="shared" si="3"/>
        <v>500</v>
      </c>
      <c r="I100" s="85"/>
      <c r="J100" s="85">
        <v>500</v>
      </c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11056</v>
      </c>
      <c r="D101" s="160">
        <f>SUM(D102:D109)</f>
        <v>0</v>
      </c>
      <c r="E101" s="160">
        <f>SUM(E102:E109)</f>
        <v>10468</v>
      </c>
      <c r="F101" s="160">
        <f>SUM(F102:F109)</f>
        <v>588</v>
      </c>
      <c r="G101" s="161">
        <f>SUM(G102:G109)</f>
        <v>0</v>
      </c>
      <c r="H101" s="83">
        <f t="shared" si="3"/>
        <v>8644</v>
      </c>
      <c r="I101" s="160">
        <f>SUM(I102:I109)</f>
        <v>0</v>
      </c>
      <c r="J101" s="160">
        <f>SUM(J102:J109)</f>
        <v>8056</v>
      </c>
      <c r="K101" s="160">
        <f>SUM(K102:K109)</f>
        <v>588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4500</v>
      </c>
      <c r="D102" s="85"/>
      <c r="E102" s="85">
        <v>4500</v>
      </c>
      <c r="F102" s="85"/>
      <c r="G102" s="157"/>
      <c r="H102" s="83">
        <f t="shared" si="3"/>
        <v>2500</v>
      </c>
      <c r="I102" s="85"/>
      <c r="J102" s="85">
        <f>4500-2000</f>
        <v>2500</v>
      </c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3430</v>
      </c>
      <c r="D103" s="85"/>
      <c r="E103" s="85">
        <v>3123</v>
      </c>
      <c r="F103" s="85">
        <v>307</v>
      </c>
      <c r="G103" s="157"/>
      <c r="H103" s="83">
        <f t="shared" si="3"/>
        <v>1400</v>
      </c>
      <c r="I103" s="85"/>
      <c r="J103" s="85">
        <f>2093-1000</f>
        <v>1093</v>
      </c>
      <c r="K103" s="85">
        <v>307</v>
      </c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340</v>
      </c>
      <c r="D104" s="85"/>
      <c r="E104" s="85">
        <v>340</v>
      </c>
      <c r="F104" s="85"/>
      <c r="G104" s="157"/>
      <c r="H104" s="83">
        <f t="shared" si="3"/>
        <v>340</v>
      </c>
      <c r="I104" s="85"/>
      <c r="J104" s="85">
        <v>340</v>
      </c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1856</v>
      </c>
      <c r="D105" s="85"/>
      <c r="E105" s="85">
        <v>1725</v>
      </c>
      <c r="F105" s="85">
        <v>131</v>
      </c>
      <c r="G105" s="157"/>
      <c r="H105" s="83">
        <f t="shared" si="3"/>
        <v>3474</v>
      </c>
      <c r="I105" s="85"/>
      <c r="J105" s="85">
        <f>1725+1618</f>
        <v>3343</v>
      </c>
      <c r="K105" s="85">
        <v>131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380</v>
      </c>
      <c r="D107" s="85"/>
      <c r="E107" s="85">
        <v>380</v>
      </c>
      <c r="F107" s="85"/>
      <c r="G107" s="157"/>
      <c r="H107" s="83">
        <f t="shared" si="3"/>
        <v>380</v>
      </c>
      <c r="I107" s="85"/>
      <c r="J107" s="85">
        <v>380</v>
      </c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550</v>
      </c>
      <c r="D109" s="85"/>
      <c r="E109" s="85">
        <v>400</v>
      </c>
      <c r="F109" s="85">
        <v>150</v>
      </c>
      <c r="G109" s="157"/>
      <c r="H109" s="83">
        <f t="shared" si="3"/>
        <v>550</v>
      </c>
      <c r="I109" s="85"/>
      <c r="J109" s="85">
        <v>400</v>
      </c>
      <c r="K109" s="85">
        <v>150</v>
      </c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1500</v>
      </c>
      <c r="D120" s="160">
        <f>SUM(D121:D125)</f>
        <v>0</v>
      </c>
      <c r="E120" s="160">
        <f>SUM(E121:E125)</f>
        <v>1500</v>
      </c>
      <c r="F120" s="160">
        <f>SUM(F121:F125)</f>
        <v>0</v>
      </c>
      <c r="G120" s="161">
        <f>SUM(G121:G125)</f>
        <v>0</v>
      </c>
      <c r="H120" s="83">
        <f t="shared" si="5"/>
        <v>1500</v>
      </c>
      <c r="I120" s="160">
        <f>SUM(I121:I125)</f>
        <v>0</v>
      </c>
      <c r="J120" s="160">
        <f>SUM(J121:J125)</f>
        <v>1500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1500</v>
      </c>
      <c r="D125" s="85"/>
      <c r="E125" s="85">
        <v>1500</v>
      </c>
      <c r="F125" s="85"/>
      <c r="G125" s="157"/>
      <c r="H125" s="83">
        <f t="shared" si="5"/>
        <v>1500</v>
      </c>
      <c r="I125" s="85"/>
      <c r="J125" s="85">
        <v>1500</v>
      </c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68452</v>
      </c>
      <c r="D128" s="74">
        <f>SUM(D129,D133,D137,D138,D141,D148,D156,D157,D160)</f>
        <v>0</v>
      </c>
      <c r="E128" s="74">
        <f>SUM(E129,E133,E137,E138,E141,E148,E156,E157,E160)</f>
        <v>64101</v>
      </c>
      <c r="F128" s="74">
        <f>SUM(F129,F133,F137,F138,F141,F148,F156,F157,F160)</f>
        <v>4351</v>
      </c>
      <c r="G128" s="166">
        <f>SUM(G129,G133,G137,G138,G141,G148,G156,G157,G160)</f>
        <v>0</v>
      </c>
      <c r="H128" s="68">
        <f t="shared" si="5"/>
        <v>62525</v>
      </c>
      <c r="I128" s="74">
        <f>SUM(I129,I133,I137,I138,I141,I148,I156,I157,I160)</f>
        <v>0</v>
      </c>
      <c r="J128" s="74">
        <f>SUM(J129,J133,J137,J138,J141,J148,J156,J157,J160)</f>
        <v>58174</v>
      </c>
      <c r="K128" s="74">
        <f>SUM(K129,K133,K137,K138,K141,K148,K156,K157,K160)</f>
        <v>4351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5711</v>
      </c>
      <c r="D129" s="169">
        <f>SUM(D130:D132)</f>
        <v>0</v>
      </c>
      <c r="E129" s="169">
        <f>SUM(E130:E132)</f>
        <v>5611</v>
      </c>
      <c r="F129" s="169">
        <f>SUM(F130:F132)</f>
        <v>100</v>
      </c>
      <c r="G129" s="170">
        <f>SUM(G130:G132)</f>
        <v>0</v>
      </c>
      <c r="H129" s="77">
        <f t="shared" si="5"/>
        <v>5211</v>
      </c>
      <c r="I129" s="169">
        <f>SUM(I130:I132)</f>
        <v>0</v>
      </c>
      <c r="J129" s="169">
        <f>SUM(J130:J132)</f>
        <v>5111</v>
      </c>
      <c r="K129" s="169">
        <f>SUM(K130:K132)</f>
        <v>100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1250</v>
      </c>
      <c r="D130" s="85"/>
      <c r="E130" s="85">
        <v>1150</v>
      </c>
      <c r="F130" s="85">
        <v>100</v>
      </c>
      <c r="G130" s="157"/>
      <c r="H130" s="83">
        <f t="shared" si="5"/>
        <v>1250</v>
      </c>
      <c r="I130" s="85"/>
      <c r="J130" s="85">
        <v>1150</v>
      </c>
      <c r="K130" s="85">
        <v>100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4461</v>
      </c>
      <c r="D131" s="85"/>
      <c r="E131" s="85">
        <v>4461</v>
      </c>
      <c r="F131" s="85"/>
      <c r="G131" s="157"/>
      <c r="H131" s="83">
        <f t="shared" si="5"/>
        <v>3961</v>
      </c>
      <c r="I131" s="85"/>
      <c r="J131" s="85">
        <f>4461-500</f>
        <v>3961</v>
      </c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17218</v>
      </c>
      <c r="D133" s="160">
        <f>SUM(D134:D136)</f>
        <v>0</v>
      </c>
      <c r="E133" s="160">
        <f>SUM(E134:E136)</f>
        <v>16063</v>
      </c>
      <c r="F133" s="160">
        <f>SUM(F134:F136)</f>
        <v>1155</v>
      </c>
      <c r="G133" s="161">
        <f>SUM(G134:G136)</f>
        <v>0</v>
      </c>
      <c r="H133" s="83">
        <f t="shared" si="5"/>
        <v>17099</v>
      </c>
      <c r="I133" s="160">
        <f>SUM(I134:I136)</f>
        <v>0</v>
      </c>
      <c r="J133" s="160">
        <f>SUM(J134:J136)</f>
        <v>15944</v>
      </c>
      <c r="K133" s="160">
        <f>SUM(K134:K136)</f>
        <v>1155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12001</v>
      </c>
      <c r="D134" s="85"/>
      <c r="E134" s="85">
        <v>12001</v>
      </c>
      <c r="F134" s="85"/>
      <c r="G134" s="157"/>
      <c r="H134" s="83">
        <f t="shared" si="5"/>
        <v>12001</v>
      </c>
      <c r="I134" s="85"/>
      <c r="J134" s="85">
        <v>12001</v>
      </c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5217</v>
      </c>
      <c r="D135" s="85"/>
      <c r="E135" s="85">
        <v>4062</v>
      </c>
      <c r="F135" s="85">
        <v>1155</v>
      </c>
      <c r="G135" s="157"/>
      <c r="H135" s="83">
        <f t="shared" si="5"/>
        <v>5098</v>
      </c>
      <c r="I135" s="85"/>
      <c r="J135" s="85">
        <v>3943</v>
      </c>
      <c r="K135" s="85">
        <v>1155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600</v>
      </c>
      <c r="D138" s="160">
        <f>SUM(D139:D140)</f>
        <v>0</v>
      </c>
      <c r="E138" s="160">
        <f>SUM(E139:E140)</f>
        <v>600</v>
      </c>
      <c r="F138" s="160">
        <f>SUM(F139:F140)</f>
        <v>0</v>
      </c>
      <c r="G138" s="161">
        <f>SUM(G139:G140)</f>
        <v>0</v>
      </c>
      <c r="H138" s="83">
        <f t="shared" si="5"/>
        <v>600</v>
      </c>
      <c r="I138" s="160">
        <f>SUM(I139:I140)</f>
        <v>0</v>
      </c>
      <c r="J138" s="160">
        <f>SUM(J139:J140)</f>
        <v>600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600</v>
      </c>
      <c r="D139" s="85"/>
      <c r="E139" s="85">
        <v>600</v>
      </c>
      <c r="F139" s="85"/>
      <c r="G139" s="157"/>
      <c r="H139" s="83">
        <f t="shared" si="5"/>
        <v>600</v>
      </c>
      <c r="I139" s="85"/>
      <c r="J139" s="85">
        <v>600</v>
      </c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7230</v>
      </c>
      <c r="D141" s="152">
        <f>SUM(D142:D147)</f>
        <v>0</v>
      </c>
      <c r="E141" s="152">
        <f>SUM(E142:E147)</f>
        <v>7070</v>
      </c>
      <c r="F141" s="152">
        <f>SUM(F142:F147)</f>
        <v>160</v>
      </c>
      <c r="G141" s="153">
        <f>SUM(G142:G147)</f>
        <v>0</v>
      </c>
      <c r="H141" s="151">
        <f t="shared" si="5"/>
        <v>6430</v>
      </c>
      <c r="I141" s="152">
        <f>SUM(I142:I147)</f>
        <v>0</v>
      </c>
      <c r="J141" s="152">
        <f>SUM(J142:J147)</f>
        <v>6270</v>
      </c>
      <c r="K141" s="152">
        <f>SUM(K142:K147)</f>
        <v>160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3220</v>
      </c>
      <c r="D142" s="79"/>
      <c r="E142" s="79">
        <v>3220</v>
      </c>
      <c r="F142" s="79"/>
      <c r="G142" s="155"/>
      <c r="H142" s="77">
        <f t="shared" si="5"/>
        <v>3220</v>
      </c>
      <c r="I142" s="79"/>
      <c r="J142" s="79">
        <v>3220</v>
      </c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3120</v>
      </c>
      <c r="D143" s="85"/>
      <c r="E143" s="85">
        <v>3000</v>
      </c>
      <c r="F143" s="85">
        <v>120</v>
      </c>
      <c r="G143" s="157"/>
      <c r="H143" s="83">
        <f t="shared" si="5"/>
        <v>2320</v>
      </c>
      <c r="I143" s="85"/>
      <c r="J143" s="85">
        <v>2200</v>
      </c>
      <c r="K143" s="85">
        <v>120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50</v>
      </c>
      <c r="D144" s="85"/>
      <c r="E144" s="85">
        <v>50</v>
      </c>
      <c r="F144" s="85"/>
      <c r="G144" s="157"/>
      <c r="H144" s="83">
        <f t="shared" si="5"/>
        <v>50</v>
      </c>
      <c r="I144" s="85"/>
      <c r="J144" s="85">
        <v>50</v>
      </c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100</v>
      </c>
      <c r="D145" s="85"/>
      <c r="E145" s="85">
        <v>100</v>
      </c>
      <c r="F145" s="85"/>
      <c r="G145" s="157"/>
      <c r="H145" s="83">
        <f t="shared" si="5"/>
        <v>100</v>
      </c>
      <c r="I145" s="85"/>
      <c r="J145" s="85">
        <v>100</v>
      </c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740</v>
      </c>
      <c r="D146" s="85"/>
      <c r="E146" s="85">
        <v>700</v>
      </c>
      <c r="F146" s="85">
        <v>40</v>
      </c>
      <c r="G146" s="157"/>
      <c r="H146" s="83">
        <f t="shared" si="5"/>
        <v>740</v>
      </c>
      <c r="I146" s="85"/>
      <c r="J146" s="85">
        <v>700</v>
      </c>
      <c r="K146" s="85">
        <v>40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28826</v>
      </c>
      <c r="D148" s="160">
        <f>SUM(D149:D155)</f>
        <v>0</v>
      </c>
      <c r="E148" s="160">
        <f>SUM(E149:E155)</f>
        <v>25890</v>
      </c>
      <c r="F148" s="160">
        <f>SUM(F149:F155)</f>
        <v>2936</v>
      </c>
      <c r="G148" s="161">
        <f>SUM(G149:G155)</f>
        <v>0</v>
      </c>
      <c r="H148" s="83">
        <f t="shared" si="5"/>
        <v>30318</v>
      </c>
      <c r="I148" s="160">
        <f>SUM(I149:I155)</f>
        <v>0</v>
      </c>
      <c r="J148" s="160">
        <f>SUM(J149:J155)</f>
        <v>27382</v>
      </c>
      <c r="K148" s="160">
        <f>SUM(K149:K155)</f>
        <v>2936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2800</v>
      </c>
      <c r="D149" s="85"/>
      <c r="E149" s="85">
        <v>2500</v>
      </c>
      <c r="F149" s="85">
        <v>300</v>
      </c>
      <c r="G149" s="157"/>
      <c r="H149" s="83">
        <f t="shared" si="5"/>
        <v>2800</v>
      </c>
      <c r="I149" s="85"/>
      <c r="J149" s="85">
        <v>2500</v>
      </c>
      <c r="K149" s="85">
        <v>300</v>
      </c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700</v>
      </c>
      <c r="D150" s="85"/>
      <c r="E150" s="85">
        <v>500</v>
      </c>
      <c r="F150" s="85">
        <v>200</v>
      </c>
      <c r="G150" s="157"/>
      <c r="H150" s="83">
        <f t="shared" si="5"/>
        <v>700</v>
      </c>
      <c r="I150" s="85"/>
      <c r="J150" s="85">
        <v>500</v>
      </c>
      <c r="K150" s="85">
        <v>200</v>
      </c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24826</v>
      </c>
      <c r="D151" s="85"/>
      <c r="E151" s="85">
        <v>22390</v>
      </c>
      <c r="F151" s="85">
        <v>2436</v>
      </c>
      <c r="G151" s="157"/>
      <c r="H151" s="83">
        <f t="shared" si="5"/>
        <v>26318</v>
      </c>
      <c r="I151" s="85"/>
      <c r="J151" s="85">
        <f>24880-998</f>
        <v>23882</v>
      </c>
      <c r="K151" s="85">
        <v>2436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500</v>
      </c>
      <c r="D155" s="85"/>
      <c r="E155" s="85">
        <v>500</v>
      </c>
      <c r="F155" s="85"/>
      <c r="G155" s="157"/>
      <c r="H155" s="83">
        <f t="shared" si="5"/>
        <v>500</v>
      </c>
      <c r="I155" s="85"/>
      <c r="J155" s="85">
        <v>500</v>
      </c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8367</v>
      </c>
      <c r="D156" s="163"/>
      <c r="E156" s="163">
        <v>8367</v>
      </c>
      <c r="F156" s="163"/>
      <c r="G156" s="164"/>
      <c r="H156" s="151">
        <f t="shared" si="5"/>
        <v>2367</v>
      </c>
      <c r="I156" s="163"/>
      <c r="J156" s="163">
        <f>4367-2000</f>
        <v>2367</v>
      </c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500</v>
      </c>
      <c r="D160" s="163"/>
      <c r="E160" s="163">
        <v>500</v>
      </c>
      <c r="F160" s="163"/>
      <c r="G160" s="164"/>
      <c r="H160" s="151">
        <f t="shared" si="5"/>
        <v>500</v>
      </c>
      <c r="I160" s="163"/>
      <c r="J160" s="163">
        <v>500</v>
      </c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300</v>
      </c>
      <c r="D161" s="175"/>
      <c r="E161" s="175">
        <v>300</v>
      </c>
      <c r="F161" s="175"/>
      <c r="G161" s="176"/>
      <c r="H161" s="68">
        <f t="shared" si="5"/>
        <v>300</v>
      </c>
      <c r="I161" s="175"/>
      <c r="J161" s="175">
        <v>300</v>
      </c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444</v>
      </c>
      <c r="D162" s="74">
        <f>SUM(D163,D168)</f>
        <v>0</v>
      </c>
      <c r="E162" s="74">
        <f>SUM(E163,E168)</f>
        <v>444</v>
      </c>
      <c r="F162" s="74">
        <f>SUM(F163,F168)</f>
        <v>0</v>
      </c>
      <c r="G162" s="74">
        <f>SUM(G163,G168)</f>
        <v>0</v>
      </c>
      <c r="H162" s="68">
        <f t="shared" si="5"/>
        <v>444</v>
      </c>
      <c r="I162" s="74">
        <f>SUM(I163,I168)</f>
        <v>0</v>
      </c>
      <c r="J162" s="74">
        <f>SUM(J163,J168)</f>
        <v>444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444</v>
      </c>
      <c r="D163" s="169">
        <f>SUM(D164:D167)</f>
        <v>0</v>
      </c>
      <c r="E163" s="169">
        <f>SUM(E164:E167)</f>
        <v>444</v>
      </c>
      <c r="F163" s="169">
        <f>SUM(F164:F167)</f>
        <v>0</v>
      </c>
      <c r="G163" s="169">
        <f>SUM(G164:G167)</f>
        <v>0</v>
      </c>
      <c r="H163" s="77">
        <f t="shared" si="5"/>
        <v>444</v>
      </c>
      <c r="I163" s="169">
        <f>SUM(I164:I167)</f>
        <v>0</v>
      </c>
      <c r="J163" s="169">
        <f>SUM(J164:J167)</f>
        <v>444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160</v>
      </c>
      <c r="D166" s="85"/>
      <c r="E166" s="85">
        <v>160</v>
      </c>
      <c r="F166" s="85"/>
      <c r="G166" s="157"/>
      <c r="H166" s="83">
        <f t="shared" si="5"/>
        <v>160</v>
      </c>
      <c r="I166" s="85"/>
      <c r="J166" s="85">
        <v>160</v>
      </c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284</v>
      </c>
      <c r="D167" s="85"/>
      <c r="E167" s="85">
        <v>284</v>
      </c>
      <c r="F167" s="85" t="s">
        <v>390</v>
      </c>
      <c r="G167" s="157"/>
      <c r="H167" s="83">
        <f t="shared" si="5"/>
        <v>284</v>
      </c>
      <c r="I167" s="85"/>
      <c r="J167" s="85">
        <v>284</v>
      </c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7980</v>
      </c>
      <c r="D191" s="139">
        <f>SUM(D192,D231,D266,D279,D283)</f>
        <v>0</v>
      </c>
      <c r="E191" s="139">
        <f>SUM(E192,E231,E266,E279,E283)</f>
        <v>7980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4514</v>
      </c>
      <c r="I191" s="139">
        <f>SUM(I192,I231,I266,I279,I283)</f>
        <v>0</v>
      </c>
      <c r="J191" s="139">
        <f>SUM(J192,J231,J266,J279,J283)</f>
        <v>4514</v>
      </c>
      <c r="K191" s="139">
        <f>SUM(K192,K231,K266,K279,K283)</f>
        <v>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7980</v>
      </c>
      <c r="D192" s="144">
        <f>D193+D201+D227</f>
        <v>0</v>
      </c>
      <c r="E192" s="144">
        <f>E193+E201+E227</f>
        <v>7980</v>
      </c>
      <c r="F192" s="144">
        <f>F193+F201+F227</f>
        <v>0</v>
      </c>
      <c r="G192" s="144">
        <f>G193+G201+G227</f>
        <v>0</v>
      </c>
      <c r="H192" s="143">
        <f t="shared" si="8"/>
        <v>4514</v>
      </c>
      <c r="I192" s="144">
        <f>I193+I201+I227</f>
        <v>0</v>
      </c>
      <c r="J192" s="144">
        <f>J193+J201+J227</f>
        <v>4514</v>
      </c>
      <c r="K192" s="144">
        <f>K193+K201+K227</f>
        <v>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360</v>
      </c>
      <c r="D193" s="74">
        <f>D194+D195+D198+D199+D200</f>
        <v>0</v>
      </c>
      <c r="E193" s="74">
        <f>E194+E195+E198+E199+E200</f>
        <v>360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360</v>
      </c>
      <c r="D195" s="160">
        <f>D196+D197</f>
        <v>0</v>
      </c>
      <c r="E195" s="160">
        <f>E196+E197</f>
        <v>360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360</v>
      </c>
      <c r="D196" s="85"/>
      <c r="E196" s="85">
        <v>360</v>
      </c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7620</v>
      </c>
      <c r="D201" s="74">
        <f>D202+D212+D213+D222+D223+D224+D226</f>
        <v>0</v>
      </c>
      <c r="E201" s="74">
        <f>E202+E212+E213+E222+E223+E224+E226</f>
        <v>7620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4514</v>
      </c>
      <c r="I201" s="74">
        <f>I202+I212+I213+I222+I223+I224+I226</f>
        <v>0</v>
      </c>
      <c r="J201" s="74">
        <f>J202+J212+J213+J222+J223+J224+J226</f>
        <v>4514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7620</v>
      </c>
      <c r="D213" s="160">
        <f>SUM(D214:D221)</f>
        <v>0</v>
      </c>
      <c r="E213" s="160">
        <f>SUM(E214:E221)</f>
        <v>7620</v>
      </c>
      <c r="F213" s="160">
        <f>SUM(F214:F221)</f>
        <v>0</v>
      </c>
      <c r="G213" s="161">
        <f>SUM(G214:G221)</f>
        <v>0</v>
      </c>
      <c r="H213" s="83">
        <f t="shared" si="8"/>
        <v>4514</v>
      </c>
      <c r="I213" s="160">
        <f>SUM(I214:I221)</f>
        <v>0</v>
      </c>
      <c r="J213" s="160">
        <f>SUM(J214:J221)</f>
        <v>4514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2314</v>
      </c>
      <c r="D215" s="85"/>
      <c r="E215" s="85">
        <v>2314</v>
      </c>
      <c r="F215" s="85"/>
      <c r="G215" s="157"/>
      <c r="H215" s="83">
        <f t="shared" si="8"/>
        <v>2314</v>
      </c>
      <c r="I215" s="85"/>
      <c r="J215" s="85">
        <v>2314</v>
      </c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1500</v>
      </c>
      <c r="D216" s="85"/>
      <c r="E216" s="85">
        <v>1500</v>
      </c>
      <c r="F216" s="85"/>
      <c r="G216" s="157"/>
      <c r="H216" s="83">
        <f t="shared" si="8"/>
        <v>500</v>
      </c>
      <c r="I216" s="85"/>
      <c r="J216" s="85">
        <v>500</v>
      </c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2106</v>
      </c>
      <c r="D220" s="85"/>
      <c r="E220" s="85">
        <v>2106</v>
      </c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1700</v>
      </c>
      <c r="D221" s="85"/>
      <c r="E221" s="85">
        <v>1700</v>
      </c>
      <c r="F221" s="85"/>
      <c r="G221" s="157"/>
      <c r="H221" s="83">
        <f t="shared" si="8"/>
        <v>1700</v>
      </c>
      <c r="I221" s="85"/>
      <c r="J221" s="85">
        <v>1700</v>
      </c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301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301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301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97">
        <v>8000</v>
      </c>
      <c r="B279" s="142" t="s">
        <v>281</v>
      </c>
      <c r="C279" s="298">
        <f t="shared" si="9"/>
        <v>0</v>
      </c>
      <c r="D279" s="299">
        <f>SUM(D280:D282)</f>
        <v>0</v>
      </c>
      <c r="E279" s="299">
        <f>SUM(E280:E282)</f>
        <v>0</v>
      </c>
      <c r="F279" s="299">
        <f>SUM(F280:F282)</f>
        <v>0</v>
      </c>
      <c r="G279" s="299">
        <f>SUM(G280:G282)</f>
        <v>0</v>
      </c>
      <c r="H279" s="298">
        <f t="shared" si="10"/>
        <v>0</v>
      </c>
      <c r="I279" s="299">
        <f>SUM(I280:I282)</f>
        <v>0</v>
      </c>
      <c r="J279" s="299">
        <f>SUM(J280:J282)</f>
        <v>0</v>
      </c>
      <c r="K279" s="299">
        <f>SUM(K280:K282)</f>
        <v>0</v>
      </c>
      <c r="L279" s="300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97">
        <v>9000</v>
      </c>
      <c r="B283" s="142" t="s">
        <v>285</v>
      </c>
      <c r="C283" s="207">
        <f t="shared" si="9"/>
        <v>0</v>
      </c>
      <c r="D283" s="299">
        <f>SUM(D284)</f>
        <v>0</v>
      </c>
      <c r="E283" s="299">
        <f>SUM(E284)</f>
        <v>0</v>
      </c>
      <c r="F283" s="299">
        <f>SUM(F284)</f>
        <v>0</v>
      </c>
      <c r="G283" s="299">
        <f>SUM(G284)</f>
        <v>0</v>
      </c>
      <c r="H283" s="143">
        <f t="shared" si="10"/>
        <v>0</v>
      </c>
      <c r="I283" s="299">
        <f>SUM(I284)</f>
        <v>0</v>
      </c>
      <c r="J283" s="299">
        <f>SUM(J284)</f>
        <v>0</v>
      </c>
      <c r="K283" s="299">
        <f>SUM(K284)</f>
        <v>0</v>
      </c>
      <c r="L283" s="300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652</v>
      </c>
      <c r="I295" s="160">
        <f>SUM(I296:I297)</f>
        <v>0</v>
      </c>
      <c r="J295" s="160">
        <f>SUM(J296:J297)</f>
        <v>0</v>
      </c>
      <c r="K295" s="160">
        <f>SUM(K296:K297)</f>
        <v>652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652</v>
      </c>
      <c r="I297" s="79"/>
      <c r="J297" s="79"/>
      <c r="K297" s="79">
        <v>652</v>
      </c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454297.18</v>
      </c>
      <c r="D298" s="260">
        <f t="shared" si="11"/>
        <v>11096.2</v>
      </c>
      <c r="E298" s="260">
        <f t="shared" si="11"/>
        <v>436619.98</v>
      </c>
      <c r="F298" s="260">
        <f t="shared" si="11"/>
        <v>6581</v>
      </c>
      <c r="G298" s="261">
        <f t="shared" si="11"/>
        <v>0</v>
      </c>
      <c r="H298" s="262">
        <f t="shared" si="11"/>
        <v>453294</v>
      </c>
      <c r="I298" s="260">
        <f t="shared" si="11"/>
        <v>10093</v>
      </c>
      <c r="J298" s="260">
        <f t="shared" si="11"/>
        <v>436620</v>
      </c>
      <c r="K298" s="260">
        <f t="shared" si="11"/>
        <v>6581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-0.17999999998210114</v>
      </c>
      <c r="D300" s="266">
        <f>SUM(D25,D26,D42)-D50</f>
        <v>-0.2000000000007276</v>
      </c>
      <c r="E300" s="266">
        <f>SUM(E25,E26,E42)-E50</f>
        <v>2.0000000018626451E-2</v>
      </c>
      <c r="F300" s="266">
        <f>F27-F50</f>
        <v>0</v>
      </c>
      <c r="G300" s="267">
        <f>G44-G50</f>
        <v>0</v>
      </c>
      <c r="H300" s="265">
        <f>SUM(I300:L300)</f>
        <v>652</v>
      </c>
      <c r="I300" s="266">
        <f>SUM(I25,I26,I42)-I50</f>
        <v>0</v>
      </c>
      <c r="J300" s="266">
        <f>SUM(J25,J26,J42)-J50</f>
        <v>0</v>
      </c>
      <c r="K300" s="266">
        <f>K27-K50</f>
        <v>652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-652</v>
      </c>
      <c r="I302" s="266">
        <f t="shared" si="12"/>
        <v>0</v>
      </c>
      <c r="J302" s="266">
        <f t="shared" si="12"/>
        <v>0</v>
      </c>
      <c r="K302" s="266">
        <f t="shared" si="12"/>
        <v>-652</v>
      </c>
      <c r="L302" s="271">
        <f t="shared" si="12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-652</v>
      </c>
      <c r="I303" s="266">
        <f t="shared" si="13"/>
        <v>0</v>
      </c>
      <c r="J303" s="266">
        <f t="shared" si="13"/>
        <v>0</v>
      </c>
      <c r="K303" s="266">
        <f t="shared" si="13"/>
        <v>-652</v>
      </c>
      <c r="L303" s="271">
        <f t="shared" si="13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 Tāme Nr. 09.29.1.</oddHeader>
    <oddFooter>&amp;L&amp;"Times New Roman,Regular"&amp;8&amp;D; &amp;T&amp;R&amp;"Times New Roman,Regular"&amp;8&amp;P (&amp;N)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520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521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522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528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524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525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526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527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216300</v>
      </c>
      <c r="D21" s="40">
        <f>SUM(D22,D25,D26,D42)</f>
        <v>188800</v>
      </c>
      <c r="E21" s="40">
        <f>SUM(E22,E25)</f>
        <v>0</v>
      </c>
      <c r="F21" s="40">
        <f>SUM(F22,F27)</f>
        <v>27500</v>
      </c>
      <c r="G21" s="41">
        <f>SUM(G22,G44)</f>
        <v>0</v>
      </c>
      <c r="H21" s="39">
        <f t="shared" ref="H21:H46" si="1">SUM(I21:L21)</f>
        <v>279551</v>
      </c>
      <c r="I21" s="40">
        <f>SUM(I22,I25,I26,I42)</f>
        <v>184229</v>
      </c>
      <c r="J21" s="40">
        <f>SUM(J22,J25)</f>
        <v>67822</v>
      </c>
      <c r="K21" s="40">
        <f>SUM(K22,K27)</f>
        <v>27500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13500</v>
      </c>
      <c r="D22" s="46">
        <f>SUM(D23:D24)</f>
        <v>0</v>
      </c>
      <c r="E22" s="46">
        <f>SUM(E23:E24)</f>
        <v>0</v>
      </c>
      <c r="F22" s="46">
        <f>SUM(F23:F24)</f>
        <v>13500</v>
      </c>
      <c r="G22" s="47">
        <f>SUM(G23:G24)</f>
        <v>0</v>
      </c>
      <c r="H22" s="45">
        <f t="shared" si="1"/>
        <v>13500</v>
      </c>
      <c r="I22" s="46">
        <f>SUM(I23:I24)</f>
        <v>0</v>
      </c>
      <c r="J22" s="46">
        <f>SUM(J23:J24)</f>
        <v>0</v>
      </c>
      <c r="K22" s="46">
        <f>SUM(K23:K24)</f>
        <v>13500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13500</v>
      </c>
      <c r="D24" s="58"/>
      <c r="E24" s="58"/>
      <c r="F24" s="58">
        <v>13500</v>
      </c>
      <c r="G24" s="59"/>
      <c r="H24" s="57">
        <f t="shared" si="1"/>
        <v>13500</v>
      </c>
      <c r="I24" s="58"/>
      <c r="J24" s="58"/>
      <c r="K24" s="58">
        <v>13500</v>
      </c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188800</v>
      </c>
      <c r="D25" s="63">
        <v>188800</v>
      </c>
      <c r="E25" s="63"/>
      <c r="F25" s="64" t="s">
        <v>31</v>
      </c>
      <c r="G25" s="65" t="s">
        <v>31</v>
      </c>
      <c r="H25" s="62">
        <f t="shared" si="1"/>
        <v>252051</v>
      </c>
      <c r="I25" s="63">
        <v>184229</v>
      </c>
      <c r="J25" s="63">
        <v>67822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14000</v>
      </c>
      <c r="D27" s="70" t="s">
        <v>31</v>
      </c>
      <c r="E27" s="70" t="s">
        <v>31</v>
      </c>
      <c r="F27" s="74">
        <f>SUM(F28,F32,F34,F37)</f>
        <v>14000</v>
      </c>
      <c r="G27" s="71" t="s">
        <v>31</v>
      </c>
      <c r="H27" s="68">
        <f t="shared" si="1"/>
        <v>14000</v>
      </c>
      <c r="I27" s="70" t="s">
        <v>31</v>
      </c>
      <c r="J27" s="70" t="s">
        <v>31</v>
      </c>
      <c r="K27" s="74">
        <f>SUM(K28,K32,K34,K37)</f>
        <v>14000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2500</v>
      </c>
      <c r="D34" s="70" t="s">
        <v>31</v>
      </c>
      <c r="E34" s="70" t="s">
        <v>31</v>
      </c>
      <c r="F34" s="74">
        <f>SUM(F35:F36)</f>
        <v>2500</v>
      </c>
      <c r="G34" s="71" t="s">
        <v>31</v>
      </c>
      <c r="H34" s="68">
        <f t="shared" si="1"/>
        <v>2500</v>
      </c>
      <c r="I34" s="70" t="s">
        <v>31</v>
      </c>
      <c r="J34" s="70" t="s">
        <v>31</v>
      </c>
      <c r="K34" s="74">
        <f>SUM(K35:K36)</f>
        <v>2500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2500</v>
      </c>
      <c r="D35" s="78" t="s">
        <v>31</v>
      </c>
      <c r="E35" s="78" t="s">
        <v>31</v>
      </c>
      <c r="F35" s="79">
        <v>2500</v>
      </c>
      <c r="G35" s="80" t="s">
        <v>31</v>
      </c>
      <c r="H35" s="77">
        <f t="shared" si="1"/>
        <v>2500</v>
      </c>
      <c r="I35" s="78" t="s">
        <v>31</v>
      </c>
      <c r="J35" s="78" t="s">
        <v>31</v>
      </c>
      <c r="K35" s="79">
        <v>2500</v>
      </c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11500</v>
      </c>
      <c r="D37" s="70" t="s">
        <v>31</v>
      </c>
      <c r="E37" s="70" t="s">
        <v>31</v>
      </c>
      <c r="F37" s="74">
        <f>SUM(F38:F41)</f>
        <v>11500</v>
      </c>
      <c r="G37" s="71" t="s">
        <v>31</v>
      </c>
      <c r="H37" s="68">
        <f t="shared" si="1"/>
        <v>11500</v>
      </c>
      <c r="I37" s="70" t="s">
        <v>31</v>
      </c>
      <c r="J37" s="70" t="s">
        <v>31</v>
      </c>
      <c r="K37" s="74">
        <f>SUM(K38:K41)</f>
        <v>11500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11500</v>
      </c>
      <c r="D41" s="84" t="s">
        <v>31</v>
      </c>
      <c r="E41" s="84" t="s">
        <v>31</v>
      </c>
      <c r="F41" s="85">
        <v>11500</v>
      </c>
      <c r="G41" s="86" t="s">
        <v>31</v>
      </c>
      <c r="H41" s="83">
        <f t="shared" si="1"/>
        <v>11500</v>
      </c>
      <c r="I41" s="84" t="s">
        <v>31</v>
      </c>
      <c r="J41" s="84" t="s">
        <v>31</v>
      </c>
      <c r="K41" s="85">
        <v>11500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216300</v>
      </c>
      <c r="D49" s="128">
        <f>SUM(D50,D295)</f>
        <v>188800</v>
      </c>
      <c r="E49" s="128">
        <f>SUM(E50,E295)</f>
        <v>0</v>
      </c>
      <c r="F49" s="128">
        <f>SUM(F50,F295)</f>
        <v>27500</v>
      </c>
      <c r="G49" s="129">
        <f>SUM(G50,G295)</f>
        <v>0</v>
      </c>
      <c r="H49" s="127">
        <f t="shared" ref="H49:H111" si="3">SUM(I49:L49)</f>
        <v>279551</v>
      </c>
      <c r="I49" s="128">
        <f>SUM(I50,I295)</f>
        <v>184229</v>
      </c>
      <c r="J49" s="128">
        <f>SUM(J50,J295)</f>
        <v>67822</v>
      </c>
      <c r="K49" s="128">
        <f>SUM(K50,K295)</f>
        <v>27500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209094</v>
      </c>
      <c r="D50" s="134">
        <f>SUM(D51,D191)</f>
        <v>188800</v>
      </c>
      <c r="E50" s="134">
        <f>SUM(E51,E191)</f>
        <v>0</v>
      </c>
      <c r="F50" s="134">
        <f>SUM(F51,F191)</f>
        <v>20294</v>
      </c>
      <c r="G50" s="135">
        <f>SUM(G51,G191)</f>
        <v>0</v>
      </c>
      <c r="H50" s="133">
        <f t="shared" si="3"/>
        <v>274550</v>
      </c>
      <c r="I50" s="134">
        <f>SUM(I51,I191)</f>
        <v>184229</v>
      </c>
      <c r="J50" s="134">
        <f>SUM(J51,J191)</f>
        <v>67822</v>
      </c>
      <c r="K50" s="134">
        <f>SUM(K51,K191)</f>
        <v>22499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203548</v>
      </c>
      <c r="D51" s="139">
        <f>SUM(D52,D73,D170,D184)</f>
        <v>185252</v>
      </c>
      <c r="E51" s="139">
        <f>SUM(E52,E73,E170,E184)</f>
        <v>0</v>
      </c>
      <c r="F51" s="139">
        <f>SUM(F52,F73,F170,F184)</f>
        <v>18296</v>
      </c>
      <c r="G51" s="140">
        <f>SUM(G52,G73,G170,G184)</f>
        <v>0</v>
      </c>
      <c r="H51" s="138">
        <f t="shared" si="3"/>
        <v>270350</v>
      </c>
      <c r="I51" s="139">
        <f>SUM(I52,I73,I170,I184)</f>
        <v>181229</v>
      </c>
      <c r="J51" s="139">
        <f>SUM(J52,J73,J170,J184)</f>
        <v>67822</v>
      </c>
      <c r="K51" s="139">
        <f>SUM(K52,K73,K170,K184)</f>
        <v>21299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150943</v>
      </c>
      <c r="D52" s="144">
        <f>SUM(D53,D66)</f>
        <v>150943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219544</v>
      </c>
      <c r="I52" s="144">
        <f>SUM(I53,I66)</f>
        <v>149935</v>
      </c>
      <c r="J52" s="144">
        <f>SUM(J53,J66)</f>
        <v>67822</v>
      </c>
      <c r="K52" s="144">
        <f>SUM(K53,K66)</f>
        <v>1787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114181</v>
      </c>
      <c r="D53" s="74">
        <f>SUM(D54,D57,D65)</f>
        <v>114181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168669</v>
      </c>
      <c r="I53" s="74">
        <f>SUM(I54,I57,I65)</f>
        <v>113173</v>
      </c>
      <c r="J53" s="74">
        <f>SUM(J54,J57,J65)</f>
        <v>54056</v>
      </c>
      <c r="K53" s="74">
        <f>SUM(K54,K57,K65)</f>
        <v>1440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111424</v>
      </c>
      <c r="D54" s="152">
        <f>SUM(D55:D56)</f>
        <v>111424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166920</v>
      </c>
      <c r="I54" s="152">
        <f>SUM(I55:I56)</f>
        <v>111424</v>
      </c>
      <c r="J54" s="152">
        <f>SUM(J55:J56)</f>
        <v>54056</v>
      </c>
      <c r="K54" s="152">
        <f>SUM(K55:K56)</f>
        <v>1440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111424</v>
      </c>
      <c r="D56" s="85">
        <v>111424</v>
      </c>
      <c r="E56" s="85"/>
      <c r="F56" s="85"/>
      <c r="G56" s="157"/>
      <c r="H56" s="83">
        <f t="shared" si="3"/>
        <v>166920</v>
      </c>
      <c r="I56" s="85">
        <v>111424</v>
      </c>
      <c r="J56" s="85">
        <f>46716+7340</f>
        <v>54056</v>
      </c>
      <c r="K56" s="85">
        <v>1440</v>
      </c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2757</v>
      </c>
      <c r="D57" s="160">
        <f>SUM(D58:D64)</f>
        <v>2757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1749</v>
      </c>
      <c r="I57" s="160">
        <f>SUM(I58:I64)</f>
        <v>1749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1008</v>
      </c>
      <c r="D61" s="85">
        <v>1008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1523</v>
      </c>
      <c r="D62" s="85">
        <v>1523</v>
      </c>
      <c r="E62" s="85"/>
      <c r="F62" s="85"/>
      <c r="G62" s="157"/>
      <c r="H62" s="83">
        <f t="shared" si="3"/>
        <v>1523</v>
      </c>
      <c r="I62" s="85">
        <v>1523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226</v>
      </c>
      <c r="D64" s="85">
        <v>226</v>
      </c>
      <c r="E64" s="85"/>
      <c r="F64" s="85"/>
      <c r="G64" s="157"/>
      <c r="H64" s="83">
        <f t="shared" si="3"/>
        <v>226</v>
      </c>
      <c r="I64" s="85">
        <v>226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36762</v>
      </c>
      <c r="D66" s="74">
        <f>SUM(D67:D68)</f>
        <v>36762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50875</v>
      </c>
      <c r="I66" s="74">
        <f>SUM(I67:I68)</f>
        <v>36762</v>
      </c>
      <c r="J66" s="74">
        <f>SUM(J67:J68)</f>
        <v>13766</v>
      </c>
      <c r="K66" s="74">
        <f>SUM(K67:K68)</f>
        <v>347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28234</v>
      </c>
      <c r="D67" s="79">
        <v>28234</v>
      </c>
      <c r="E67" s="79"/>
      <c r="F67" s="79"/>
      <c r="G67" s="155"/>
      <c r="H67" s="77">
        <f t="shared" si="3"/>
        <v>41747</v>
      </c>
      <c r="I67" s="79">
        <v>28234</v>
      </c>
      <c r="J67" s="79">
        <f>11374+1792</f>
        <v>13166</v>
      </c>
      <c r="K67" s="79">
        <v>347</v>
      </c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8528</v>
      </c>
      <c r="D68" s="160">
        <f>SUM(D69:D72)</f>
        <v>8528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9128</v>
      </c>
      <c r="I68" s="160">
        <f>SUM(I69:I72)</f>
        <v>8528</v>
      </c>
      <c r="J68" s="160">
        <f>SUM(J69:J72)</f>
        <v>600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4028</v>
      </c>
      <c r="D69" s="85">
        <v>4028</v>
      </c>
      <c r="E69" s="85"/>
      <c r="F69" s="85"/>
      <c r="G69" s="157"/>
      <c r="H69" s="83">
        <f t="shared" si="3"/>
        <v>4628</v>
      </c>
      <c r="I69" s="85">
        <v>4028</v>
      </c>
      <c r="J69" s="85">
        <f>500+100</f>
        <v>600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4500</v>
      </c>
      <c r="D71" s="85">
        <v>4500</v>
      </c>
      <c r="E71" s="85"/>
      <c r="F71" s="85"/>
      <c r="G71" s="157"/>
      <c r="H71" s="83">
        <f t="shared" si="3"/>
        <v>4500</v>
      </c>
      <c r="I71" s="85">
        <v>4500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52605</v>
      </c>
      <c r="D73" s="144">
        <f>SUM(D74,D81,D128,D161,D162,D169)</f>
        <v>34309</v>
      </c>
      <c r="E73" s="144">
        <f>SUM(E74,E81,E128,E161,E162,E169)</f>
        <v>0</v>
      </c>
      <c r="F73" s="144">
        <f>SUM(F74,F81,F128,F161,F162,F169)</f>
        <v>18296</v>
      </c>
      <c r="G73" s="145">
        <f>SUM(G74,G81,G128,G161,G162,G169)</f>
        <v>0</v>
      </c>
      <c r="H73" s="143">
        <f t="shared" si="3"/>
        <v>50806</v>
      </c>
      <c r="I73" s="144">
        <f>SUM(I74,I81,I128,I161,I162,I169)</f>
        <v>31294</v>
      </c>
      <c r="J73" s="144">
        <f>SUM(J74,J81,J128,J161,J162,J169)</f>
        <v>0</v>
      </c>
      <c r="K73" s="144">
        <f>SUM(K74,K81,K128,K161,K162,K169)</f>
        <v>19512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41048</v>
      </c>
      <c r="D81" s="74">
        <f>SUM(D82,D87,D93,D101,D110,D114,D120,D126)</f>
        <v>27243</v>
      </c>
      <c r="E81" s="74">
        <f>SUM(E82,E87,E93,E101,E110,E114,E120,E126)</f>
        <v>0</v>
      </c>
      <c r="F81" s="74">
        <f>SUM(F82,F87,F93,F101,F110,F114,F120,F126)</f>
        <v>13805</v>
      </c>
      <c r="G81" s="166">
        <f>SUM(G82,G87,G93,G101,G110,G114,G120,G126)</f>
        <v>0</v>
      </c>
      <c r="H81" s="68">
        <f t="shared" si="3"/>
        <v>38959</v>
      </c>
      <c r="I81" s="74">
        <f>SUM(I82,I87,I93,I101,I110,I114,I120,I126)</f>
        <v>24154</v>
      </c>
      <c r="J81" s="74">
        <f>SUM(J82,J87,J93,J101,J110,J114,J120,J126)</f>
        <v>0</v>
      </c>
      <c r="K81" s="74">
        <f>SUM(K82,K87,K93,K101,K110,K114,K120,K126)</f>
        <v>14805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1293</v>
      </c>
      <c r="D82" s="152">
        <f>SUM(D83:D86)</f>
        <v>863</v>
      </c>
      <c r="E82" s="152">
        <f>SUM(E83:E86)</f>
        <v>0</v>
      </c>
      <c r="F82" s="152">
        <f>SUM(F83:F86)</f>
        <v>430</v>
      </c>
      <c r="G82" s="152">
        <f>SUM(G83:G86)</f>
        <v>0</v>
      </c>
      <c r="H82" s="151">
        <f t="shared" si="3"/>
        <v>1293</v>
      </c>
      <c r="I82" s="152">
        <f>SUM(I83:I86)</f>
        <v>863</v>
      </c>
      <c r="J82" s="152">
        <f>SUM(J83:J86)</f>
        <v>0</v>
      </c>
      <c r="K82" s="152">
        <f>SUM(K83:K86)</f>
        <v>430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950</v>
      </c>
      <c r="D84" s="85">
        <v>650</v>
      </c>
      <c r="E84" s="85"/>
      <c r="F84" s="85">
        <v>300</v>
      </c>
      <c r="G84" s="157"/>
      <c r="H84" s="83">
        <f t="shared" si="3"/>
        <v>950</v>
      </c>
      <c r="I84" s="85">
        <v>650</v>
      </c>
      <c r="J84" s="85"/>
      <c r="K84" s="85">
        <v>300</v>
      </c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263</v>
      </c>
      <c r="D85" s="85">
        <v>183</v>
      </c>
      <c r="E85" s="85"/>
      <c r="F85" s="85">
        <v>80</v>
      </c>
      <c r="G85" s="157"/>
      <c r="H85" s="83">
        <f t="shared" si="3"/>
        <v>263</v>
      </c>
      <c r="I85" s="85">
        <v>183</v>
      </c>
      <c r="J85" s="85"/>
      <c r="K85" s="85">
        <v>80</v>
      </c>
      <c r="L85" s="158"/>
    </row>
    <row r="86" spans="1:12" x14ac:dyDescent="0.25">
      <c r="A86" s="56">
        <v>2219</v>
      </c>
      <c r="B86" s="82" t="s">
        <v>88</v>
      </c>
      <c r="C86" s="83">
        <f t="shared" si="2"/>
        <v>80</v>
      </c>
      <c r="D86" s="85">
        <v>30</v>
      </c>
      <c r="E86" s="85"/>
      <c r="F86" s="85">
        <v>50</v>
      </c>
      <c r="G86" s="157"/>
      <c r="H86" s="83">
        <f t="shared" si="3"/>
        <v>80</v>
      </c>
      <c r="I86" s="85">
        <v>30</v>
      </c>
      <c r="J86" s="85"/>
      <c r="K86" s="85">
        <v>50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8612</v>
      </c>
      <c r="D87" s="160">
        <f>SUM(D88:D92)</f>
        <v>7077</v>
      </c>
      <c r="E87" s="160">
        <f>SUM(E88:E92)</f>
        <v>0</v>
      </c>
      <c r="F87" s="160">
        <f>SUM(F88:F92)</f>
        <v>1535</v>
      </c>
      <c r="G87" s="161">
        <f>SUM(G88:G92)</f>
        <v>0</v>
      </c>
      <c r="H87" s="83">
        <f t="shared" si="3"/>
        <v>8380</v>
      </c>
      <c r="I87" s="160">
        <f>SUM(I88:I92)</f>
        <v>6845</v>
      </c>
      <c r="J87" s="160">
        <f>SUM(J88:J92)</f>
        <v>0</v>
      </c>
      <c r="K87" s="160">
        <f>SUM(K88:K92)</f>
        <v>1535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6358</v>
      </c>
      <c r="D88" s="85">
        <v>5258</v>
      </c>
      <c r="E88" s="85"/>
      <c r="F88" s="85">
        <v>1100</v>
      </c>
      <c r="G88" s="157"/>
      <c r="H88" s="83">
        <f t="shared" si="3"/>
        <v>6358</v>
      </c>
      <c r="I88" s="85">
        <v>5258</v>
      </c>
      <c r="J88" s="85"/>
      <c r="K88" s="85">
        <v>1100</v>
      </c>
      <c r="L88" s="158"/>
    </row>
    <row r="89" spans="1:12" x14ac:dyDescent="0.25">
      <c r="A89" s="56">
        <v>2222</v>
      </c>
      <c r="B89" s="82" t="s">
        <v>91</v>
      </c>
      <c r="C89" s="83">
        <f t="shared" si="2"/>
        <v>728</v>
      </c>
      <c r="D89" s="85">
        <v>528</v>
      </c>
      <c r="E89" s="85"/>
      <c r="F89" s="85">
        <v>200</v>
      </c>
      <c r="G89" s="157"/>
      <c r="H89" s="83">
        <f t="shared" si="3"/>
        <v>496</v>
      </c>
      <c r="I89" s="85">
        <v>296</v>
      </c>
      <c r="J89" s="85"/>
      <c r="K89" s="85">
        <v>200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1293</v>
      </c>
      <c r="D90" s="85">
        <v>1193</v>
      </c>
      <c r="E90" s="85"/>
      <c r="F90" s="85">
        <v>100</v>
      </c>
      <c r="G90" s="157"/>
      <c r="H90" s="83">
        <f t="shared" si="3"/>
        <v>1293</v>
      </c>
      <c r="I90" s="85">
        <v>1193</v>
      </c>
      <c r="J90" s="85"/>
      <c r="K90" s="85">
        <v>100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233</v>
      </c>
      <c r="D91" s="85">
        <v>98</v>
      </c>
      <c r="E91" s="85"/>
      <c r="F91" s="85">
        <v>135</v>
      </c>
      <c r="G91" s="157"/>
      <c r="H91" s="83">
        <f t="shared" si="3"/>
        <v>233</v>
      </c>
      <c r="I91" s="85">
        <v>98</v>
      </c>
      <c r="J91" s="85"/>
      <c r="K91" s="85">
        <v>135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1728</v>
      </c>
      <c r="D93" s="160">
        <f>SUM(D94:D100)</f>
        <v>1603</v>
      </c>
      <c r="E93" s="160">
        <f>SUM(E94:E100)</f>
        <v>0</v>
      </c>
      <c r="F93" s="160">
        <f>SUM(F94:F100)</f>
        <v>125</v>
      </c>
      <c r="G93" s="161">
        <f>SUM(G94:G100)</f>
        <v>0</v>
      </c>
      <c r="H93" s="83">
        <f t="shared" si="3"/>
        <v>1443</v>
      </c>
      <c r="I93" s="160">
        <f>SUM(I94:I100)</f>
        <v>1318</v>
      </c>
      <c r="J93" s="160">
        <f>SUM(J94:J100)</f>
        <v>0</v>
      </c>
      <c r="K93" s="160">
        <f>SUM(K94:K100)</f>
        <v>125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610</v>
      </c>
      <c r="D95" s="85">
        <v>610</v>
      </c>
      <c r="E95" s="85"/>
      <c r="F95" s="85"/>
      <c r="G95" s="157"/>
      <c r="H95" s="83">
        <f t="shared" si="3"/>
        <v>610</v>
      </c>
      <c r="I95" s="85">
        <v>610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753</v>
      </c>
      <c r="D97" s="85">
        <v>753</v>
      </c>
      <c r="E97" s="85"/>
      <c r="F97" s="85"/>
      <c r="G97" s="157"/>
      <c r="H97" s="83">
        <f t="shared" si="3"/>
        <v>468</v>
      </c>
      <c r="I97" s="85">
        <v>468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75</v>
      </c>
      <c r="D98" s="85"/>
      <c r="E98" s="85"/>
      <c r="F98" s="85">
        <v>75</v>
      </c>
      <c r="G98" s="157"/>
      <c r="H98" s="83">
        <f t="shared" si="3"/>
        <v>75</v>
      </c>
      <c r="I98" s="85"/>
      <c r="J98" s="85"/>
      <c r="K98" s="85">
        <v>75</v>
      </c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290</v>
      </c>
      <c r="D100" s="85">
        <v>240</v>
      </c>
      <c r="E100" s="85"/>
      <c r="F100" s="85">
        <v>50</v>
      </c>
      <c r="G100" s="157"/>
      <c r="H100" s="83">
        <f t="shared" si="3"/>
        <v>290</v>
      </c>
      <c r="I100" s="85">
        <v>240</v>
      </c>
      <c r="J100" s="85"/>
      <c r="K100" s="85">
        <v>50</v>
      </c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2162</v>
      </c>
      <c r="D101" s="160">
        <f>SUM(D102:D109)</f>
        <v>1643</v>
      </c>
      <c r="E101" s="160">
        <f>SUM(E102:E109)</f>
        <v>0</v>
      </c>
      <c r="F101" s="160">
        <f>SUM(F102:F109)</f>
        <v>519</v>
      </c>
      <c r="G101" s="161">
        <f>SUM(G102:G109)</f>
        <v>0</v>
      </c>
      <c r="H101" s="83">
        <f t="shared" si="3"/>
        <v>2162</v>
      </c>
      <c r="I101" s="160">
        <f>SUM(I102:I109)</f>
        <v>1643</v>
      </c>
      <c r="J101" s="160">
        <f>SUM(J102:J109)</f>
        <v>0</v>
      </c>
      <c r="K101" s="160">
        <f>SUM(K102:K109)</f>
        <v>519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350</v>
      </c>
      <c r="D103" s="85">
        <v>350</v>
      </c>
      <c r="E103" s="85"/>
      <c r="F103" s="85"/>
      <c r="G103" s="157"/>
      <c r="H103" s="83">
        <f t="shared" si="3"/>
        <v>350</v>
      </c>
      <c r="I103" s="85">
        <v>350</v>
      </c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200</v>
      </c>
      <c r="D104" s="85">
        <v>50</v>
      </c>
      <c r="E104" s="85"/>
      <c r="F104" s="85">
        <v>150</v>
      </c>
      <c r="G104" s="157"/>
      <c r="H104" s="83">
        <f t="shared" si="3"/>
        <v>200</v>
      </c>
      <c r="I104" s="85">
        <v>50</v>
      </c>
      <c r="J104" s="85"/>
      <c r="K104" s="85">
        <v>150</v>
      </c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1288</v>
      </c>
      <c r="D105" s="85">
        <v>1013</v>
      </c>
      <c r="E105" s="85"/>
      <c r="F105" s="85">
        <v>275</v>
      </c>
      <c r="G105" s="157"/>
      <c r="H105" s="83">
        <f t="shared" si="3"/>
        <v>1288</v>
      </c>
      <c r="I105" s="85">
        <v>1013</v>
      </c>
      <c r="J105" s="85"/>
      <c r="K105" s="85">
        <v>275</v>
      </c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324</v>
      </c>
      <c r="D107" s="85">
        <v>230</v>
      </c>
      <c r="E107" s="85"/>
      <c r="F107" s="85">
        <v>94</v>
      </c>
      <c r="G107" s="157"/>
      <c r="H107" s="83">
        <f t="shared" si="3"/>
        <v>324</v>
      </c>
      <c r="I107" s="85">
        <v>230</v>
      </c>
      <c r="J107" s="85"/>
      <c r="K107" s="85">
        <v>94</v>
      </c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17983</v>
      </c>
      <c r="D114" s="160">
        <f>SUM(D115:D119)</f>
        <v>7422</v>
      </c>
      <c r="E114" s="160">
        <f>SUM(E115:E119)</f>
        <v>0</v>
      </c>
      <c r="F114" s="160">
        <f>SUM(F115:F119)</f>
        <v>10561</v>
      </c>
      <c r="G114" s="161">
        <f>SUM(G115:G119)</f>
        <v>0</v>
      </c>
      <c r="H114" s="83">
        <f t="shared" ref="H114:H185" si="5">SUM(I114:L114)</f>
        <v>16411</v>
      </c>
      <c r="I114" s="160">
        <f>SUM(I115:I119)</f>
        <v>5850</v>
      </c>
      <c r="J114" s="160">
        <f>SUM(J115:J119)</f>
        <v>0</v>
      </c>
      <c r="K114" s="160">
        <f>SUM(K115:K119)</f>
        <v>10561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15840</v>
      </c>
      <c r="D115" s="85">
        <f>5180+1260</f>
        <v>6440</v>
      </c>
      <c r="E115" s="85"/>
      <c r="F115" s="85">
        <v>9400</v>
      </c>
      <c r="G115" s="157"/>
      <c r="H115" s="83">
        <f t="shared" si="5"/>
        <v>14400</v>
      </c>
      <c r="I115" s="85">
        <v>5000</v>
      </c>
      <c r="J115" s="85"/>
      <c r="K115" s="85">
        <v>9400</v>
      </c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2098</v>
      </c>
      <c r="D116" s="85">
        <f>709+273</f>
        <v>982</v>
      </c>
      <c r="E116" s="85"/>
      <c r="F116" s="85">
        <v>1116</v>
      </c>
      <c r="G116" s="157"/>
      <c r="H116" s="83">
        <f t="shared" si="5"/>
        <v>1966</v>
      </c>
      <c r="I116" s="85">
        <v>850</v>
      </c>
      <c r="J116" s="85"/>
      <c r="K116" s="85">
        <v>1116</v>
      </c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45</v>
      </c>
      <c r="D119" s="85"/>
      <c r="E119" s="85"/>
      <c r="F119" s="85">
        <v>45</v>
      </c>
      <c r="G119" s="157"/>
      <c r="H119" s="83">
        <f t="shared" si="5"/>
        <v>45</v>
      </c>
      <c r="I119" s="85"/>
      <c r="J119" s="85"/>
      <c r="K119" s="85">
        <v>45</v>
      </c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9270</v>
      </c>
      <c r="D120" s="160">
        <f>SUM(D121:D125)</f>
        <v>8635</v>
      </c>
      <c r="E120" s="160">
        <f>SUM(E121:E125)</f>
        <v>0</v>
      </c>
      <c r="F120" s="160">
        <f>SUM(F121:F125)</f>
        <v>635</v>
      </c>
      <c r="G120" s="161">
        <f>SUM(G121:G125)</f>
        <v>0</v>
      </c>
      <c r="H120" s="83">
        <f t="shared" si="5"/>
        <v>9270</v>
      </c>
      <c r="I120" s="160">
        <f>SUM(I121:I125)</f>
        <v>7635</v>
      </c>
      <c r="J120" s="160">
        <f>SUM(J121:J125)</f>
        <v>0</v>
      </c>
      <c r="K120" s="160">
        <f>SUM(K121:K125)</f>
        <v>1635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6885</v>
      </c>
      <c r="D122" s="85">
        <v>6885</v>
      </c>
      <c r="E122" s="85"/>
      <c r="F122" s="85"/>
      <c r="G122" s="157"/>
      <c r="H122" s="83">
        <f t="shared" si="5"/>
        <v>6885</v>
      </c>
      <c r="I122" s="85">
        <v>6885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2385</v>
      </c>
      <c r="D125" s="85">
        <v>1750</v>
      </c>
      <c r="E125" s="85"/>
      <c r="F125" s="85">
        <v>635</v>
      </c>
      <c r="G125" s="157"/>
      <c r="H125" s="83">
        <f t="shared" si="5"/>
        <v>2385</v>
      </c>
      <c r="I125" s="85">
        <v>750</v>
      </c>
      <c r="J125" s="85"/>
      <c r="K125" s="85">
        <v>1635</v>
      </c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11432</v>
      </c>
      <c r="D128" s="74">
        <f>SUM(D129,D133,D137,D138,D141,D148,D156,D157,D160)</f>
        <v>6966</v>
      </c>
      <c r="E128" s="74">
        <f>SUM(E129,E133,E137,E138,E141,E148,E156,E157,E160)</f>
        <v>0</v>
      </c>
      <c r="F128" s="74">
        <f>SUM(F129,F133,F137,F138,F141,F148,F156,F157,F160)</f>
        <v>4466</v>
      </c>
      <c r="G128" s="166">
        <f>SUM(G129,G133,G137,G138,G141,G148,G156,G157,G160)</f>
        <v>0</v>
      </c>
      <c r="H128" s="68">
        <f t="shared" si="5"/>
        <v>11722</v>
      </c>
      <c r="I128" s="74">
        <f>SUM(I129,I133,I137,I138,I141,I148,I156,I157,I160)</f>
        <v>7040</v>
      </c>
      <c r="J128" s="74">
        <f>SUM(J129,J133,J137,J138,J141,J148,J156,J157,J160)</f>
        <v>0</v>
      </c>
      <c r="K128" s="74">
        <f>SUM(K129,K133,K137,K138,K141,K148,K156,K157,K160)</f>
        <v>4682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985</v>
      </c>
      <c r="D129" s="169">
        <f>SUM(D130:D132)</f>
        <v>140</v>
      </c>
      <c r="E129" s="169">
        <f>SUM(E130:E132)</f>
        <v>0</v>
      </c>
      <c r="F129" s="169">
        <f>SUM(F130:F132)</f>
        <v>845</v>
      </c>
      <c r="G129" s="170">
        <f>SUM(G130:G132)</f>
        <v>0</v>
      </c>
      <c r="H129" s="77">
        <f t="shared" si="5"/>
        <v>1335</v>
      </c>
      <c r="I129" s="169">
        <f>SUM(I130:I132)</f>
        <v>490</v>
      </c>
      <c r="J129" s="169">
        <f>SUM(J130:J132)</f>
        <v>0</v>
      </c>
      <c r="K129" s="169">
        <f>SUM(K130:K132)</f>
        <v>845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180</v>
      </c>
      <c r="D130" s="85"/>
      <c r="E130" s="85"/>
      <c r="F130" s="85">
        <v>180</v>
      </c>
      <c r="G130" s="157"/>
      <c r="H130" s="83">
        <f t="shared" si="5"/>
        <v>180</v>
      </c>
      <c r="I130" s="85"/>
      <c r="J130" s="85"/>
      <c r="K130" s="85">
        <v>180</v>
      </c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805</v>
      </c>
      <c r="D131" s="85">
        <v>140</v>
      </c>
      <c r="E131" s="85"/>
      <c r="F131" s="85">
        <v>665</v>
      </c>
      <c r="G131" s="157"/>
      <c r="H131" s="83">
        <f t="shared" si="5"/>
        <v>1155</v>
      </c>
      <c r="I131" s="85">
        <f>140+350</f>
        <v>490</v>
      </c>
      <c r="J131" s="85"/>
      <c r="K131" s="85">
        <v>665</v>
      </c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1287</v>
      </c>
      <c r="D133" s="160">
        <f>SUM(D134:D136)</f>
        <v>576</v>
      </c>
      <c r="E133" s="160">
        <f>SUM(E134:E136)</f>
        <v>0</v>
      </c>
      <c r="F133" s="160">
        <f>SUM(F134:F136)</f>
        <v>711</v>
      </c>
      <c r="G133" s="161">
        <f>SUM(G134:G136)</f>
        <v>0</v>
      </c>
      <c r="H133" s="83">
        <f t="shared" si="5"/>
        <v>1227</v>
      </c>
      <c r="I133" s="160">
        <f>SUM(I134:I136)</f>
        <v>300</v>
      </c>
      <c r="J133" s="160">
        <f>SUM(J134:J136)</f>
        <v>0</v>
      </c>
      <c r="K133" s="160">
        <f>SUM(K134:K136)</f>
        <v>927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1287</v>
      </c>
      <c r="D135" s="85">
        <v>576</v>
      </c>
      <c r="E135" s="85"/>
      <c r="F135" s="85">
        <v>711</v>
      </c>
      <c r="G135" s="157"/>
      <c r="H135" s="83">
        <f t="shared" si="5"/>
        <v>1227</v>
      </c>
      <c r="I135" s="85">
        <f>576-276</f>
        <v>300</v>
      </c>
      <c r="J135" s="85"/>
      <c r="K135" s="85">
        <f>651+276</f>
        <v>927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200</v>
      </c>
      <c r="D138" s="160">
        <f>SUM(D139:D140)</f>
        <v>50</v>
      </c>
      <c r="E138" s="160">
        <f>SUM(E139:E140)</f>
        <v>0</v>
      </c>
      <c r="F138" s="160">
        <f>SUM(F139:F140)</f>
        <v>150</v>
      </c>
      <c r="G138" s="161">
        <f>SUM(G139:G140)</f>
        <v>0</v>
      </c>
      <c r="H138" s="83">
        <f t="shared" si="5"/>
        <v>200</v>
      </c>
      <c r="I138" s="160">
        <f>SUM(I139:I140)</f>
        <v>50</v>
      </c>
      <c r="J138" s="160">
        <f>SUM(J139:J140)</f>
        <v>0</v>
      </c>
      <c r="K138" s="160">
        <f>SUM(K139:K140)</f>
        <v>150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200</v>
      </c>
      <c r="D139" s="85">
        <v>50</v>
      </c>
      <c r="E139" s="85"/>
      <c r="F139" s="85">
        <v>150</v>
      </c>
      <c r="G139" s="157"/>
      <c r="H139" s="83">
        <f t="shared" si="5"/>
        <v>200</v>
      </c>
      <c r="I139" s="85">
        <v>50</v>
      </c>
      <c r="J139" s="85"/>
      <c r="K139" s="85">
        <v>150</v>
      </c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1060</v>
      </c>
      <c r="D141" s="152">
        <f>SUM(D142:D147)</f>
        <v>150</v>
      </c>
      <c r="E141" s="152">
        <f>SUM(E142:E147)</f>
        <v>0</v>
      </c>
      <c r="F141" s="152">
        <f>SUM(F142:F147)</f>
        <v>910</v>
      </c>
      <c r="G141" s="153">
        <f>SUM(G142:G147)</f>
        <v>0</v>
      </c>
      <c r="H141" s="151">
        <f t="shared" si="5"/>
        <v>1060</v>
      </c>
      <c r="I141" s="152">
        <f>SUM(I142:I147)</f>
        <v>150</v>
      </c>
      <c r="J141" s="152">
        <f>SUM(J142:J147)</f>
        <v>0</v>
      </c>
      <c r="K141" s="152">
        <f>SUM(K142:K147)</f>
        <v>910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410</v>
      </c>
      <c r="D142" s="79"/>
      <c r="E142" s="79"/>
      <c r="F142" s="79">
        <v>410</v>
      </c>
      <c r="G142" s="155"/>
      <c r="H142" s="77">
        <f t="shared" si="5"/>
        <v>410</v>
      </c>
      <c r="I142" s="79"/>
      <c r="J142" s="79"/>
      <c r="K142" s="79">
        <v>410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300</v>
      </c>
      <c r="D143" s="85">
        <v>100</v>
      </c>
      <c r="E143" s="85"/>
      <c r="F143" s="85">
        <v>200</v>
      </c>
      <c r="G143" s="157"/>
      <c r="H143" s="83">
        <f t="shared" si="5"/>
        <v>300</v>
      </c>
      <c r="I143" s="85">
        <v>100</v>
      </c>
      <c r="J143" s="85"/>
      <c r="K143" s="85">
        <v>200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200</v>
      </c>
      <c r="D145" s="85"/>
      <c r="E145" s="85"/>
      <c r="F145" s="85">
        <v>200</v>
      </c>
      <c r="G145" s="157"/>
      <c r="H145" s="83">
        <f t="shared" si="5"/>
        <v>200</v>
      </c>
      <c r="I145" s="85"/>
      <c r="J145" s="85"/>
      <c r="K145" s="85">
        <v>200</v>
      </c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150</v>
      </c>
      <c r="D146" s="85">
        <v>50</v>
      </c>
      <c r="E146" s="85"/>
      <c r="F146" s="85">
        <v>100</v>
      </c>
      <c r="G146" s="157"/>
      <c r="H146" s="83">
        <f t="shared" si="5"/>
        <v>150</v>
      </c>
      <c r="I146" s="85">
        <v>50</v>
      </c>
      <c r="J146" s="85"/>
      <c r="K146" s="85">
        <v>100</v>
      </c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5750</v>
      </c>
      <c r="D148" s="160">
        <f>SUM(D149:D155)</f>
        <v>5000</v>
      </c>
      <c r="E148" s="160">
        <f>SUM(E149:E155)</f>
        <v>0</v>
      </c>
      <c r="F148" s="160">
        <f>SUM(F149:F155)</f>
        <v>750</v>
      </c>
      <c r="G148" s="161">
        <f>SUM(G149:G155)</f>
        <v>0</v>
      </c>
      <c r="H148" s="83">
        <f t="shared" si="5"/>
        <v>5750</v>
      </c>
      <c r="I148" s="160">
        <f>SUM(I149:I155)</f>
        <v>5000</v>
      </c>
      <c r="J148" s="160">
        <f>SUM(J149:J155)</f>
        <v>0</v>
      </c>
      <c r="K148" s="160">
        <f>SUM(K149:K155)</f>
        <v>750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5750</v>
      </c>
      <c r="D149" s="85">
        <v>5000</v>
      </c>
      <c r="E149" s="85"/>
      <c r="F149" s="85">
        <v>750</v>
      </c>
      <c r="G149" s="157"/>
      <c r="H149" s="83">
        <f t="shared" si="5"/>
        <v>5750</v>
      </c>
      <c r="I149" s="85">
        <v>5000</v>
      </c>
      <c r="J149" s="85"/>
      <c r="K149" s="85">
        <v>750</v>
      </c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1350</v>
      </c>
      <c r="D156" s="163">
        <v>550</v>
      </c>
      <c r="E156" s="163"/>
      <c r="F156" s="163">
        <v>800</v>
      </c>
      <c r="G156" s="164"/>
      <c r="H156" s="151">
        <f t="shared" si="5"/>
        <v>1350</v>
      </c>
      <c r="I156" s="163">
        <f>50+500</f>
        <v>550</v>
      </c>
      <c r="J156" s="163"/>
      <c r="K156" s="163">
        <v>800</v>
      </c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800</v>
      </c>
      <c r="D160" s="163">
        <v>500</v>
      </c>
      <c r="E160" s="163"/>
      <c r="F160" s="163">
        <v>300</v>
      </c>
      <c r="G160" s="164"/>
      <c r="H160" s="151">
        <f t="shared" si="5"/>
        <v>800</v>
      </c>
      <c r="I160" s="163">
        <v>500</v>
      </c>
      <c r="J160" s="163"/>
      <c r="K160" s="163">
        <v>300</v>
      </c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25</v>
      </c>
      <c r="D161" s="175"/>
      <c r="E161" s="175"/>
      <c r="F161" s="175">
        <v>25</v>
      </c>
      <c r="G161" s="176"/>
      <c r="H161" s="68">
        <f t="shared" si="5"/>
        <v>25</v>
      </c>
      <c r="I161" s="175"/>
      <c r="J161" s="175"/>
      <c r="K161" s="175">
        <v>25</v>
      </c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100</v>
      </c>
      <c r="D162" s="74">
        <f>SUM(D163,D168)</f>
        <v>100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100</v>
      </c>
      <c r="I162" s="74">
        <f>SUM(I163,I168)</f>
        <v>100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100</v>
      </c>
      <c r="D163" s="169">
        <f>SUM(D164:D167)</f>
        <v>100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100</v>
      </c>
      <c r="I163" s="169">
        <f>SUM(I164:I167)</f>
        <v>100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100</v>
      </c>
      <c r="D167" s="85">
        <v>100</v>
      </c>
      <c r="E167" s="85"/>
      <c r="F167" s="85"/>
      <c r="G167" s="157"/>
      <c r="H167" s="83">
        <f t="shared" si="5"/>
        <v>100</v>
      </c>
      <c r="I167" s="85">
        <v>100</v>
      </c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5546</v>
      </c>
      <c r="D191" s="139">
        <f>SUM(D192,D231,D266,D279,D283)</f>
        <v>3548</v>
      </c>
      <c r="E191" s="139">
        <f t="shared" ref="E191:G191" si="21">SUM(E192,E231,E266,E279,E283)</f>
        <v>0</v>
      </c>
      <c r="F191" s="139">
        <f t="shared" si="21"/>
        <v>1998</v>
      </c>
      <c r="G191" s="139">
        <f t="shared" si="21"/>
        <v>0</v>
      </c>
      <c r="H191" s="138">
        <f t="shared" si="20"/>
        <v>4200</v>
      </c>
      <c r="I191" s="139">
        <f>SUM(I192,I231,I266,I279,I283)</f>
        <v>3000</v>
      </c>
      <c r="J191" s="139">
        <f t="shared" ref="J191:L191" si="22">SUM(J192,J231,J266,J279,J283)</f>
        <v>0</v>
      </c>
      <c r="K191" s="139">
        <f t="shared" si="22"/>
        <v>1200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5546</v>
      </c>
      <c r="D192" s="144">
        <f>D193+D201+D227</f>
        <v>3548</v>
      </c>
      <c r="E192" s="144">
        <f t="shared" ref="E192:G192" si="23">E193+E201+E227</f>
        <v>0</v>
      </c>
      <c r="F192" s="144">
        <f t="shared" si="23"/>
        <v>1998</v>
      </c>
      <c r="G192" s="144">
        <f t="shared" si="23"/>
        <v>0</v>
      </c>
      <c r="H192" s="143">
        <f t="shared" si="20"/>
        <v>4200</v>
      </c>
      <c r="I192" s="144">
        <f>I193+I201+I227</f>
        <v>3000</v>
      </c>
      <c r="J192" s="144">
        <f t="shared" ref="J192:L192" si="24">J193+J201+J227</f>
        <v>0</v>
      </c>
      <c r="K192" s="144">
        <f t="shared" si="24"/>
        <v>1200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196</v>
      </c>
      <c r="D193" s="74">
        <f>D194+D195+D198+D199+D200</f>
        <v>98</v>
      </c>
      <c r="E193" s="74">
        <f>E194+E195+E198+E199+E200</f>
        <v>0</v>
      </c>
      <c r="F193" s="74">
        <f>F194+F195+F198+F199+F200</f>
        <v>98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196</v>
      </c>
      <c r="D195" s="160">
        <f>D196+D197</f>
        <v>98</v>
      </c>
      <c r="E195" s="160">
        <f>E196+E197</f>
        <v>0</v>
      </c>
      <c r="F195" s="160">
        <f>F196+F197</f>
        <v>98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196</v>
      </c>
      <c r="D196" s="85">
        <v>98</v>
      </c>
      <c r="E196" s="85"/>
      <c r="F196" s="85">
        <v>98</v>
      </c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5350</v>
      </c>
      <c r="D201" s="74">
        <f>D202+D212+D213+D222+D223+D224+D226</f>
        <v>3450</v>
      </c>
      <c r="E201" s="74">
        <f>E202+E212+E213+E222+E223+E224+E226</f>
        <v>0</v>
      </c>
      <c r="F201" s="74">
        <f>F202+F212+F213+F222+F223+F224+F226</f>
        <v>1900</v>
      </c>
      <c r="G201" s="166">
        <f>G202+G212+G213+G222+G223+G224+G226</f>
        <v>0</v>
      </c>
      <c r="H201" s="68">
        <f t="shared" si="20"/>
        <v>4200</v>
      </c>
      <c r="I201" s="74">
        <f>I202+I212+I213+I222+I223+I224+I226</f>
        <v>3000</v>
      </c>
      <c r="J201" s="74">
        <f>J202+J212+J213+J222+J223+J224+J226</f>
        <v>0</v>
      </c>
      <c r="K201" s="74">
        <f>K202+K212+K213+K222+K223+K224+K226</f>
        <v>1200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5350</v>
      </c>
      <c r="D213" s="160">
        <f>SUM(D214:D221)</f>
        <v>3450</v>
      </c>
      <c r="E213" s="160">
        <f>SUM(E214:E221)</f>
        <v>0</v>
      </c>
      <c r="F213" s="160">
        <f>SUM(F214:F221)</f>
        <v>1900</v>
      </c>
      <c r="G213" s="161">
        <f>SUM(G214:G221)</f>
        <v>0</v>
      </c>
      <c r="H213" s="83">
        <f t="shared" si="20"/>
        <v>4200</v>
      </c>
      <c r="I213" s="160">
        <f>SUM(I214:I221)</f>
        <v>3000</v>
      </c>
      <c r="J213" s="160">
        <f>SUM(J214:J221)</f>
        <v>0</v>
      </c>
      <c r="K213" s="160">
        <f>SUM(K214:K221)</f>
        <v>1200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1150</v>
      </c>
      <c r="D220" s="85">
        <v>450</v>
      </c>
      <c r="E220" s="85"/>
      <c r="F220" s="85">
        <v>700</v>
      </c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4200</v>
      </c>
      <c r="D221" s="85">
        <v>3000</v>
      </c>
      <c r="E221" s="85"/>
      <c r="F221" s="85">
        <v>1200</v>
      </c>
      <c r="G221" s="157"/>
      <c r="H221" s="83">
        <f t="shared" si="20"/>
        <v>4200</v>
      </c>
      <c r="I221" s="85">
        <v>3000</v>
      </c>
      <c r="J221" s="85"/>
      <c r="K221" s="85">
        <v>1200</v>
      </c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7206</v>
      </c>
      <c r="D295" s="160">
        <f>SUM(D296:D297)</f>
        <v>0</v>
      </c>
      <c r="E295" s="160">
        <f>SUM(E296:E297)</f>
        <v>0</v>
      </c>
      <c r="F295" s="160">
        <f>SUM(F296:F297)</f>
        <v>7206</v>
      </c>
      <c r="G295" s="161">
        <f>SUM(G296:G297)</f>
        <v>0</v>
      </c>
      <c r="H295" s="83">
        <f t="shared" si="44"/>
        <v>5001</v>
      </c>
      <c r="I295" s="160">
        <f>SUM(I296:I297)</f>
        <v>0</v>
      </c>
      <c r="J295" s="160">
        <f>SUM(J296:J297)</f>
        <v>0</v>
      </c>
      <c r="K295" s="160">
        <f>SUM(K296:K297)</f>
        <v>5001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7206</v>
      </c>
      <c r="D297" s="79"/>
      <c r="E297" s="79"/>
      <c r="F297" s="79">
        <v>7206</v>
      </c>
      <c r="G297" s="155"/>
      <c r="H297" s="77">
        <f t="shared" si="44"/>
        <v>5001</v>
      </c>
      <c r="I297" s="79"/>
      <c r="J297" s="79"/>
      <c r="K297" s="79">
        <f>5277-276</f>
        <v>5001</v>
      </c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216300</v>
      </c>
      <c r="D298" s="260">
        <f>SUM(D295,D283,D279,D266,D231,D192,D184,D170,D73,D52)</f>
        <v>188800</v>
      </c>
      <c r="E298" s="260">
        <f t="shared" ref="E298:G298" si="61">SUM(E295,E283,E279,E266,E231,E192,E184,E170,E73,E52)</f>
        <v>0</v>
      </c>
      <c r="F298" s="260">
        <f t="shared" si="61"/>
        <v>27500</v>
      </c>
      <c r="G298" s="261">
        <f t="shared" si="61"/>
        <v>0</v>
      </c>
      <c r="H298" s="262">
        <f>SUM(H295,H283,H279,H266,H231,H192,H184,H170,H73,H52)</f>
        <v>279551</v>
      </c>
      <c r="I298" s="260">
        <f>SUM(I295,I283,I279,I266,I231,I192,I184,I170,I73,I52)</f>
        <v>184229</v>
      </c>
      <c r="J298" s="260">
        <f t="shared" ref="J298:L298" si="62">SUM(J295,J283,J279,J266,J231,J192,J184,J170,J73,J52)</f>
        <v>67822</v>
      </c>
      <c r="K298" s="260">
        <f t="shared" si="62"/>
        <v>27500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-6294</v>
      </c>
      <c r="D300" s="266">
        <f>SUM(D25,D26,D42)-D50</f>
        <v>0</v>
      </c>
      <c r="E300" s="266">
        <f>SUM(E25,E26,E42)-E50</f>
        <v>0</v>
      </c>
      <c r="F300" s="266">
        <f>F27-F50</f>
        <v>-6294</v>
      </c>
      <c r="G300" s="267">
        <f>G44-G50</f>
        <v>0</v>
      </c>
      <c r="H300" s="265">
        <f>SUM(I300:L300)</f>
        <v>-8499</v>
      </c>
      <c r="I300" s="266">
        <f>SUM(I25,I26,I42)-I50</f>
        <v>0</v>
      </c>
      <c r="J300" s="266">
        <f>SUM(J25,J26,J42)-J50</f>
        <v>0</v>
      </c>
      <c r="K300" s="266">
        <f>K27-K50</f>
        <v>-8499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6294</v>
      </c>
      <c r="D302" s="266">
        <f t="shared" si="63"/>
        <v>0</v>
      </c>
      <c r="E302" s="266">
        <f t="shared" si="63"/>
        <v>0</v>
      </c>
      <c r="F302" s="266">
        <f t="shared" si="63"/>
        <v>6294</v>
      </c>
      <c r="G302" s="267">
        <f t="shared" si="63"/>
        <v>0</v>
      </c>
      <c r="H302" s="270">
        <f t="shared" si="63"/>
        <v>8499</v>
      </c>
      <c r="I302" s="266">
        <f t="shared" si="63"/>
        <v>0</v>
      </c>
      <c r="J302" s="266">
        <f t="shared" si="63"/>
        <v>0</v>
      </c>
      <c r="K302" s="266">
        <f t="shared" si="63"/>
        <v>8499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6294</v>
      </c>
      <c r="D303" s="266">
        <f t="shared" si="64"/>
        <v>0</v>
      </c>
      <c r="E303" s="266">
        <f t="shared" si="64"/>
        <v>0</v>
      </c>
      <c r="F303" s="266">
        <f t="shared" si="64"/>
        <v>6294</v>
      </c>
      <c r="G303" s="273">
        <f t="shared" si="64"/>
        <v>0</v>
      </c>
      <c r="H303" s="270">
        <f t="shared" si="64"/>
        <v>8499</v>
      </c>
      <c r="I303" s="266">
        <f t="shared" si="64"/>
        <v>0</v>
      </c>
      <c r="J303" s="266">
        <f t="shared" si="64"/>
        <v>0</v>
      </c>
      <c r="K303" s="266">
        <f t="shared" si="64"/>
        <v>8499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09.30.1.&amp;"Arial,Regular"&amp;10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520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521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522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523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524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525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526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527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10411</v>
      </c>
      <c r="D21" s="40">
        <f>SUM(D22,D25,D26,D42)</f>
        <v>9811</v>
      </c>
      <c r="E21" s="40">
        <f>SUM(E22,E25)</f>
        <v>0</v>
      </c>
      <c r="F21" s="40">
        <f>SUM(F22,F27)</f>
        <v>0</v>
      </c>
      <c r="G21" s="41">
        <f>SUM(G22,G44)</f>
        <v>600</v>
      </c>
      <c r="H21" s="39">
        <f t="shared" ref="H21:H46" si="1">SUM(I21:L21)</f>
        <v>8221</v>
      </c>
      <c r="I21" s="40">
        <f>SUM(I22,I25,I26,I42)</f>
        <v>7621</v>
      </c>
      <c r="J21" s="40">
        <f>SUM(J22,J25)</f>
        <v>0</v>
      </c>
      <c r="K21" s="40">
        <f>SUM(K22,K27)</f>
        <v>0</v>
      </c>
      <c r="L21" s="42">
        <f>SUM(L22,L44)</f>
        <v>600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0</v>
      </c>
      <c r="D25" s="63"/>
      <c r="E25" s="63"/>
      <c r="F25" s="64" t="s">
        <v>31</v>
      </c>
      <c r="G25" s="65" t="s">
        <v>31</v>
      </c>
      <c r="H25" s="62">
        <f t="shared" si="1"/>
        <v>7621</v>
      </c>
      <c r="I25" s="63">
        <v>7621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9811</v>
      </c>
      <c r="D26" s="69">
        <v>9811</v>
      </c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600</v>
      </c>
      <c r="D44" s="105" t="s">
        <v>31</v>
      </c>
      <c r="E44" s="105" t="s">
        <v>31</v>
      </c>
      <c r="F44" s="105" t="s">
        <v>31</v>
      </c>
      <c r="G44" s="106">
        <f>SUM(G45:G46)</f>
        <v>600</v>
      </c>
      <c r="H44" s="104">
        <f t="shared" si="1"/>
        <v>600</v>
      </c>
      <c r="I44" s="105" t="s">
        <v>31</v>
      </c>
      <c r="J44" s="105" t="s">
        <v>31</v>
      </c>
      <c r="K44" s="105" t="s">
        <v>31</v>
      </c>
      <c r="L44" s="107">
        <f>SUM(L45:L46)</f>
        <v>600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600</v>
      </c>
      <c r="D46" s="111" t="s">
        <v>31</v>
      </c>
      <c r="E46" s="111" t="s">
        <v>31</v>
      </c>
      <c r="F46" s="111" t="s">
        <v>31</v>
      </c>
      <c r="G46" s="112">
        <v>600</v>
      </c>
      <c r="H46" s="114">
        <f t="shared" si="1"/>
        <v>600</v>
      </c>
      <c r="I46" s="111" t="s">
        <v>31</v>
      </c>
      <c r="J46" s="111" t="s">
        <v>31</v>
      </c>
      <c r="K46" s="111" t="s">
        <v>31</v>
      </c>
      <c r="L46" s="113">
        <v>600</v>
      </c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10411</v>
      </c>
      <c r="D49" s="128">
        <f>SUM(D50,D295)</f>
        <v>9811</v>
      </c>
      <c r="E49" s="128">
        <f>SUM(E50,E295)</f>
        <v>0</v>
      </c>
      <c r="F49" s="128">
        <f>SUM(F50,F295)</f>
        <v>0</v>
      </c>
      <c r="G49" s="129">
        <f>SUM(G50,G295)</f>
        <v>600</v>
      </c>
      <c r="H49" s="127">
        <f t="shared" ref="H49:H111" si="3">SUM(I49:L49)</f>
        <v>8221</v>
      </c>
      <c r="I49" s="128">
        <f>SUM(I50,I295)</f>
        <v>7621</v>
      </c>
      <c r="J49" s="128">
        <f>SUM(J50,J295)</f>
        <v>0</v>
      </c>
      <c r="K49" s="128">
        <f>SUM(K50,K295)</f>
        <v>0</v>
      </c>
      <c r="L49" s="130">
        <f>SUM(L50,L295)</f>
        <v>600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10411</v>
      </c>
      <c r="D50" s="134">
        <f>SUM(D51,D191)</f>
        <v>9811</v>
      </c>
      <c r="E50" s="134">
        <f>SUM(E51,E191)</f>
        <v>0</v>
      </c>
      <c r="F50" s="134">
        <f>SUM(F51,F191)</f>
        <v>0</v>
      </c>
      <c r="G50" s="135">
        <f>SUM(G51,G191)</f>
        <v>600</v>
      </c>
      <c r="H50" s="133">
        <f t="shared" si="3"/>
        <v>8221</v>
      </c>
      <c r="I50" s="134">
        <f>SUM(I51,I191)</f>
        <v>7621</v>
      </c>
      <c r="J50" s="134">
        <f>SUM(J51,J191)</f>
        <v>0</v>
      </c>
      <c r="K50" s="134">
        <f>SUM(K51,K191)</f>
        <v>0</v>
      </c>
      <c r="L50" s="136">
        <f>SUM(L51,L191)</f>
        <v>600</v>
      </c>
    </row>
    <row r="51" spans="1:12" s="36" customFormat="1" ht="24" x14ac:dyDescent="0.25">
      <c r="A51" s="137"/>
      <c r="B51" s="30" t="s">
        <v>55</v>
      </c>
      <c r="C51" s="138">
        <f t="shared" si="2"/>
        <v>10411</v>
      </c>
      <c r="D51" s="139">
        <f>SUM(D52,D73,D170,D184)</f>
        <v>9811</v>
      </c>
      <c r="E51" s="139">
        <f>SUM(E52,E73,E170,E184)</f>
        <v>0</v>
      </c>
      <c r="F51" s="139">
        <f>SUM(F52,F73,F170,F184)</f>
        <v>0</v>
      </c>
      <c r="G51" s="140">
        <f>SUM(G52,G73,G170,G184)</f>
        <v>600</v>
      </c>
      <c r="H51" s="138">
        <f t="shared" si="3"/>
        <v>8221</v>
      </c>
      <c r="I51" s="139">
        <f>SUM(I52,I73,I170,I184)</f>
        <v>7621</v>
      </c>
      <c r="J51" s="139">
        <f>SUM(J52,J73,J170,J184)</f>
        <v>0</v>
      </c>
      <c r="K51" s="139">
        <f>SUM(K52,K73,K170,K184)</f>
        <v>0</v>
      </c>
      <c r="L51" s="141">
        <f>SUM(L52,L73,L170,L184)</f>
        <v>600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310</v>
      </c>
      <c r="D52" s="144">
        <f>SUM(D53,D66)</f>
        <v>310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250</v>
      </c>
      <c r="D53" s="74">
        <f>SUM(D54,D57,D65)</f>
        <v>250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250</v>
      </c>
      <c r="D65" s="163">
        <v>250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60</v>
      </c>
      <c r="D66" s="74">
        <f>SUM(D67:D68)</f>
        <v>60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60</v>
      </c>
      <c r="D67" s="79">
        <v>60</v>
      </c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10101</v>
      </c>
      <c r="D73" s="144">
        <f>SUM(D74,D81,D128,D161,D162,D169)</f>
        <v>9501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600</v>
      </c>
      <c r="H73" s="143">
        <f t="shared" si="3"/>
        <v>8221</v>
      </c>
      <c r="I73" s="144">
        <f>SUM(I74,I81,I128,I161,I162,I169)</f>
        <v>7621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600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4200</v>
      </c>
      <c r="D81" s="74">
        <f>SUM(D82,D87,D93,D101,D110,D114,D120,D126)</f>
        <v>3800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400</v>
      </c>
      <c r="H81" s="68">
        <f t="shared" si="3"/>
        <v>7221</v>
      </c>
      <c r="I81" s="74">
        <f>SUM(I82,I87,I93,I101,I110,I114,I120,I126)</f>
        <v>6821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400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4000</v>
      </c>
      <c r="D114" s="160">
        <f>SUM(D115:D119)</f>
        <v>3800</v>
      </c>
      <c r="E114" s="160">
        <f>SUM(E115:E119)</f>
        <v>0</v>
      </c>
      <c r="F114" s="160">
        <f>SUM(F115:F119)</f>
        <v>0</v>
      </c>
      <c r="G114" s="161">
        <f>SUM(G115:G119)</f>
        <v>200</v>
      </c>
      <c r="H114" s="83">
        <f t="shared" ref="H114:H185" si="5">SUM(I114:L114)</f>
        <v>1060</v>
      </c>
      <c r="I114" s="160">
        <f>SUM(I115:I119)</f>
        <v>860</v>
      </c>
      <c r="J114" s="160">
        <f>SUM(J115:J119)</f>
        <v>0</v>
      </c>
      <c r="K114" s="160">
        <f>SUM(K115:K119)</f>
        <v>0</v>
      </c>
      <c r="L114" s="162">
        <f>SUM(L115:L119)</f>
        <v>200</v>
      </c>
    </row>
    <row r="115" spans="1:12" x14ac:dyDescent="0.25">
      <c r="A115" s="56">
        <v>2261</v>
      </c>
      <c r="B115" s="82" t="s">
        <v>117</v>
      </c>
      <c r="C115" s="83">
        <f t="shared" si="4"/>
        <v>4000</v>
      </c>
      <c r="D115" s="85">
        <v>3800</v>
      </c>
      <c r="E115" s="85"/>
      <c r="F115" s="85"/>
      <c r="G115" s="157">
        <v>200</v>
      </c>
      <c r="H115" s="83">
        <f t="shared" si="5"/>
        <v>1060</v>
      </c>
      <c r="I115" s="85">
        <v>860</v>
      </c>
      <c r="J115" s="85"/>
      <c r="K115" s="85"/>
      <c r="L115" s="158">
        <v>200</v>
      </c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200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200</v>
      </c>
      <c r="H120" s="83">
        <f t="shared" si="5"/>
        <v>6161</v>
      </c>
      <c r="I120" s="160">
        <f>SUM(I121:I125)</f>
        <v>5961</v>
      </c>
      <c r="J120" s="160">
        <f>SUM(J121:J125)</f>
        <v>0</v>
      </c>
      <c r="K120" s="160">
        <f>SUM(K121:K125)</f>
        <v>0</v>
      </c>
      <c r="L120" s="162">
        <f>SUM(L121:L125)</f>
        <v>200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200</v>
      </c>
      <c r="D125" s="85"/>
      <c r="E125" s="85"/>
      <c r="F125" s="85"/>
      <c r="G125" s="157">
        <v>200</v>
      </c>
      <c r="H125" s="83">
        <f t="shared" si="5"/>
        <v>6161</v>
      </c>
      <c r="I125" s="85">
        <v>5961</v>
      </c>
      <c r="J125" s="85"/>
      <c r="K125" s="85"/>
      <c r="L125" s="158">
        <v>200</v>
      </c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5901</v>
      </c>
      <c r="D128" s="74">
        <f>SUM(D129,D133,D137,D138,D141,D148,D156,D157,D160)</f>
        <v>5701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200</v>
      </c>
      <c r="H128" s="68">
        <f t="shared" si="5"/>
        <v>1000</v>
      </c>
      <c r="I128" s="74">
        <f>SUM(I129,I133,I137,I138,I141,I148,I156,I157,I160)</f>
        <v>800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200</v>
      </c>
    </row>
    <row r="129" spans="1:12" x14ac:dyDescent="0.25">
      <c r="A129" s="301">
        <v>2310</v>
      </c>
      <c r="B129" s="76" t="s">
        <v>131</v>
      </c>
      <c r="C129" s="77">
        <f t="shared" si="4"/>
        <v>200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200</v>
      </c>
      <c r="H129" s="77">
        <f t="shared" si="5"/>
        <v>200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200</v>
      </c>
    </row>
    <row r="130" spans="1:12" x14ac:dyDescent="0.25">
      <c r="A130" s="56">
        <v>2311</v>
      </c>
      <c r="B130" s="82" t="s">
        <v>132</v>
      </c>
      <c r="C130" s="83">
        <f t="shared" si="4"/>
        <v>200</v>
      </c>
      <c r="D130" s="85"/>
      <c r="E130" s="85"/>
      <c r="F130" s="85"/>
      <c r="G130" s="157">
        <v>200</v>
      </c>
      <c r="H130" s="83">
        <f t="shared" si="5"/>
        <v>200</v>
      </c>
      <c r="I130" s="85"/>
      <c r="J130" s="85"/>
      <c r="K130" s="85"/>
      <c r="L130" s="158">
        <v>200</v>
      </c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30</v>
      </c>
      <c r="D138" s="160">
        <f>SUM(D139:D140)</f>
        <v>30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30</v>
      </c>
      <c r="D139" s="85">
        <v>30</v>
      </c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5006</v>
      </c>
      <c r="D148" s="160">
        <f>SUM(D149:D155)</f>
        <v>5006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800</v>
      </c>
      <c r="I148" s="160">
        <f>SUM(I149:I155)</f>
        <v>800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5006</v>
      </c>
      <c r="D151" s="85">
        <v>5006</v>
      </c>
      <c r="E151" s="85"/>
      <c r="F151" s="85"/>
      <c r="G151" s="157"/>
      <c r="H151" s="83">
        <f t="shared" si="5"/>
        <v>800</v>
      </c>
      <c r="I151" s="85">
        <v>800</v>
      </c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665</v>
      </c>
      <c r="D160" s="163">
        <v>665</v>
      </c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10411</v>
      </c>
      <c r="D298" s="260">
        <f>SUM(D295,D283,D279,D266,D231,D192,D184,D170,D73,D52)</f>
        <v>9811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600</v>
      </c>
      <c r="H298" s="262">
        <f>SUM(H295,H283,H279,H266,H231,H192,H184,H170,H73,H52)</f>
        <v>8221</v>
      </c>
      <c r="I298" s="260">
        <f>SUM(I295,I283,I279,I266,I231,I192,I184,I170,I73,I52)</f>
        <v>7621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600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09.30.2.&amp;"Arial,Regular"&amp;10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256" width="9.140625" style="5"/>
    <col min="257" max="257" width="10.85546875" style="5" customWidth="1"/>
    <col min="258" max="258" width="28" style="5" customWidth="1"/>
    <col min="259" max="259" width="8.7109375" style="5" customWidth="1"/>
    <col min="260" max="260" width="9.5703125" style="5" customWidth="1"/>
    <col min="261" max="262" width="8.7109375" style="5" customWidth="1"/>
    <col min="263" max="263" width="8.28515625" style="5" customWidth="1"/>
    <col min="264" max="267" width="8.7109375" style="5" customWidth="1"/>
    <col min="268" max="268" width="7.5703125" style="5" customWidth="1"/>
    <col min="269" max="512" width="9.140625" style="5"/>
    <col min="513" max="513" width="10.85546875" style="5" customWidth="1"/>
    <col min="514" max="514" width="28" style="5" customWidth="1"/>
    <col min="515" max="515" width="8.7109375" style="5" customWidth="1"/>
    <col min="516" max="516" width="9.5703125" style="5" customWidth="1"/>
    <col min="517" max="518" width="8.7109375" style="5" customWidth="1"/>
    <col min="519" max="519" width="8.28515625" style="5" customWidth="1"/>
    <col min="520" max="523" width="8.7109375" style="5" customWidth="1"/>
    <col min="524" max="524" width="7.5703125" style="5" customWidth="1"/>
    <col min="525" max="768" width="9.140625" style="5"/>
    <col min="769" max="769" width="10.85546875" style="5" customWidth="1"/>
    <col min="770" max="770" width="28" style="5" customWidth="1"/>
    <col min="771" max="771" width="8.7109375" style="5" customWidth="1"/>
    <col min="772" max="772" width="9.5703125" style="5" customWidth="1"/>
    <col min="773" max="774" width="8.7109375" style="5" customWidth="1"/>
    <col min="775" max="775" width="8.28515625" style="5" customWidth="1"/>
    <col min="776" max="779" width="8.7109375" style="5" customWidth="1"/>
    <col min="780" max="780" width="7.5703125" style="5" customWidth="1"/>
    <col min="781" max="1024" width="9.140625" style="5"/>
    <col min="1025" max="1025" width="10.85546875" style="5" customWidth="1"/>
    <col min="1026" max="1026" width="28" style="5" customWidth="1"/>
    <col min="1027" max="1027" width="8.7109375" style="5" customWidth="1"/>
    <col min="1028" max="1028" width="9.5703125" style="5" customWidth="1"/>
    <col min="1029" max="1030" width="8.7109375" style="5" customWidth="1"/>
    <col min="1031" max="1031" width="8.28515625" style="5" customWidth="1"/>
    <col min="1032" max="1035" width="8.7109375" style="5" customWidth="1"/>
    <col min="1036" max="1036" width="7.5703125" style="5" customWidth="1"/>
    <col min="1037" max="1280" width="9.140625" style="5"/>
    <col min="1281" max="1281" width="10.85546875" style="5" customWidth="1"/>
    <col min="1282" max="1282" width="28" style="5" customWidth="1"/>
    <col min="1283" max="1283" width="8.7109375" style="5" customWidth="1"/>
    <col min="1284" max="1284" width="9.5703125" style="5" customWidth="1"/>
    <col min="1285" max="1286" width="8.7109375" style="5" customWidth="1"/>
    <col min="1287" max="1287" width="8.28515625" style="5" customWidth="1"/>
    <col min="1288" max="1291" width="8.7109375" style="5" customWidth="1"/>
    <col min="1292" max="1292" width="7.5703125" style="5" customWidth="1"/>
    <col min="1293" max="1536" width="9.140625" style="5"/>
    <col min="1537" max="1537" width="10.85546875" style="5" customWidth="1"/>
    <col min="1538" max="1538" width="28" style="5" customWidth="1"/>
    <col min="1539" max="1539" width="8.7109375" style="5" customWidth="1"/>
    <col min="1540" max="1540" width="9.5703125" style="5" customWidth="1"/>
    <col min="1541" max="1542" width="8.7109375" style="5" customWidth="1"/>
    <col min="1543" max="1543" width="8.28515625" style="5" customWidth="1"/>
    <col min="1544" max="1547" width="8.7109375" style="5" customWidth="1"/>
    <col min="1548" max="1548" width="7.5703125" style="5" customWidth="1"/>
    <col min="1549" max="1792" width="9.140625" style="5"/>
    <col min="1793" max="1793" width="10.85546875" style="5" customWidth="1"/>
    <col min="1794" max="1794" width="28" style="5" customWidth="1"/>
    <col min="1795" max="1795" width="8.7109375" style="5" customWidth="1"/>
    <col min="1796" max="1796" width="9.5703125" style="5" customWidth="1"/>
    <col min="1797" max="1798" width="8.7109375" style="5" customWidth="1"/>
    <col min="1799" max="1799" width="8.28515625" style="5" customWidth="1"/>
    <col min="1800" max="1803" width="8.7109375" style="5" customWidth="1"/>
    <col min="1804" max="1804" width="7.5703125" style="5" customWidth="1"/>
    <col min="1805" max="2048" width="9.140625" style="5"/>
    <col min="2049" max="2049" width="10.85546875" style="5" customWidth="1"/>
    <col min="2050" max="2050" width="28" style="5" customWidth="1"/>
    <col min="2051" max="2051" width="8.7109375" style="5" customWidth="1"/>
    <col min="2052" max="2052" width="9.5703125" style="5" customWidth="1"/>
    <col min="2053" max="2054" width="8.7109375" style="5" customWidth="1"/>
    <col min="2055" max="2055" width="8.28515625" style="5" customWidth="1"/>
    <col min="2056" max="2059" width="8.7109375" style="5" customWidth="1"/>
    <col min="2060" max="2060" width="7.5703125" style="5" customWidth="1"/>
    <col min="2061" max="2304" width="9.140625" style="5"/>
    <col min="2305" max="2305" width="10.85546875" style="5" customWidth="1"/>
    <col min="2306" max="2306" width="28" style="5" customWidth="1"/>
    <col min="2307" max="2307" width="8.7109375" style="5" customWidth="1"/>
    <col min="2308" max="2308" width="9.5703125" style="5" customWidth="1"/>
    <col min="2309" max="2310" width="8.7109375" style="5" customWidth="1"/>
    <col min="2311" max="2311" width="8.28515625" style="5" customWidth="1"/>
    <col min="2312" max="2315" width="8.7109375" style="5" customWidth="1"/>
    <col min="2316" max="2316" width="7.5703125" style="5" customWidth="1"/>
    <col min="2317" max="2560" width="9.140625" style="5"/>
    <col min="2561" max="2561" width="10.85546875" style="5" customWidth="1"/>
    <col min="2562" max="2562" width="28" style="5" customWidth="1"/>
    <col min="2563" max="2563" width="8.7109375" style="5" customWidth="1"/>
    <col min="2564" max="2564" width="9.5703125" style="5" customWidth="1"/>
    <col min="2565" max="2566" width="8.7109375" style="5" customWidth="1"/>
    <col min="2567" max="2567" width="8.28515625" style="5" customWidth="1"/>
    <col min="2568" max="2571" width="8.7109375" style="5" customWidth="1"/>
    <col min="2572" max="2572" width="7.5703125" style="5" customWidth="1"/>
    <col min="2573" max="2816" width="9.140625" style="5"/>
    <col min="2817" max="2817" width="10.85546875" style="5" customWidth="1"/>
    <col min="2818" max="2818" width="28" style="5" customWidth="1"/>
    <col min="2819" max="2819" width="8.7109375" style="5" customWidth="1"/>
    <col min="2820" max="2820" width="9.5703125" style="5" customWidth="1"/>
    <col min="2821" max="2822" width="8.7109375" style="5" customWidth="1"/>
    <col min="2823" max="2823" width="8.28515625" style="5" customWidth="1"/>
    <col min="2824" max="2827" width="8.7109375" style="5" customWidth="1"/>
    <col min="2828" max="2828" width="7.5703125" style="5" customWidth="1"/>
    <col min="2829" max="3072" width="9.140625" style="5"/>
    <col min="3073" max="3073" width="10.85546875" style="5" customWidth="1"/>
    <col min="3074" max="3074" width="28" style="5" customWidth="1"/>
    <col min="3075" max="3075" width="8.7109375" style="5" customWidth="1"/>
    <col min="3076" max="3076" width="9.5703125" style="5" customWidth="1"/>
    <col min="3077" max="3078" width="8.7109375" style="5" customWidth="1"/>
    <col min="3079" max="3079" width="8.28515625" style="5" customWidth="1"/>
    <col min="3080" max="3083" width="8.7109375" style="5" customWidth="1"/>
    <col min="3084" max="3084" width="7.5703125" style="5" customWidth="1"/>
    <col min="3085" max="3328" width="9.140625" style="5"/>
    <col min="3329" max="3329" width="10.85546875" style="5" customWidth="1"/>
    <col min="3330" max="3330" width="28" style="5" customWidth="1"/>
    <col min="3331" max="3331" width="8.7109375" style="5" customWidth="1"/>
    <col min="3332" max="3332" width="9.5703125" style="5" customWidth="1"/>
    <col min="3333" max="3334" width="8.7109375" style="5" customWidth="1"/>
    <col min="3335" max="3335" width="8.28515625" style="5" customWidth="1"/>
    <col min="3336" max="3339" width="8.7109375" style="5" customWidth="1"/>
    <col min="3340" max="3340" width="7.5703125" style="5" customWidth="1"/>
    <col min="3341" max="3584" width="9.140625" style="5"/>
    <col min="3585" max="3585" width="10.85546875" style="5" customWidth="1"/>
    <col min="3586" max="3586" width="28" style="5" customWidth="1"/>
    <col min="3587" max="3587" width="8.7109375" style="5" customWidth="1"/>
    <col min="3588" max="3588" width="9.5703125" style="5" customWidth="1"/>
    <col min="3589" max="3590" width="8.7109375" style="5" customWidth="1"/>
    <col min="3591" max="3591" width="8.28515625" style="5" customWidth="1"/>
    <col min="3592" max="3595" width="8.7109375" style="5" customWidth="1"/>
    <col min="3596" max="3596" width="7.5703125" style="5" customWidth="1"/>
    <col min="3597" max="3840" width="9.140625" style="5"/>
    <col min="3841" max="3841" width="10.85546875" style="5" customWidth="1"/>
    <col min="3842" max="3842" width="28" style="5" customWidth="1"/>
    <col min="3843" max="3843" width="8.7109375" style="5" customWidth="1"/>
    <col min="3844" max="3844" width="9.5703125" style="5" customWidth="1"/>
    <col min="3845" max="3846" width="8.7109375" style="5" customWidth="1"/>
    <col min="3847" max="3847" width="8.28515625" style="5" customWidth="1"/>
    <col min="3848" max="3851" width="8.7109375" style="5" customWidth="1"/>
    <col min="3852" max="3852" width="7.5703125" style="5" customWidth="1"/>
    <col min="3853" max="4096" width="9.140625" style="5"/>
    <col min="4097" max="4097" width="10.85546875" style="5" customWidth="1"/>
    <col min="4098" max="4098" width="28" style="5" customWidth="1"/>
    <col min="4099" max="4099" width="8.7109375" style="5" customWidth="1"/>
    <col min="4100" max="4100" width="9.5703125" style="5" customWidth="1"/>
    <col min="4101" max="4102" width="8.7109375" style="5" customWidth="1"/>
    <col min="4103" max="4103" width="8.28515625" style="5" customWidth="1"/>
    <col min="4104" max="4107" width="8.7109375" style="5" customWidth="1"/>
    <col min="4108" max="4108" width="7.5703125" style="5" customWidth="1"/>
    <col min="4109" max="4352" width="9.140625" style="5"/>
    <col min="4353" max="4353" width="10.85546875" style="5" customWidth="1"/>
    <col min="4354" max="4354" width="28" style="5" customWidth="1"/>
    <col min="4355" max="4355" width="8.7109375" style="5" customWidth="1"/>
    <col min="4356" max="4356" width="9.5703125" style="5" customWidth="1"/>
    <col min="4357" max="4358" width="8.7109375" style="5" customWidth="1"/>
    <col min="4359" max="4359" width="8.28515625" style="5" customWidth="1"/>
    <col min="4360" max="4363" width="8.7109375" style="5" customWidth="1"/>
    <col min="4364" max="4364" width="7.5703125" style="5" customWidth="1"/>
    <col min="4365" max="4608" width="9.140625" style="5"/>
    <col min="4609" max="4609" width="10.85546875" style="5" customWidth="1"/>
    <col min="4610" max="4610" width="28" style="5" customWidth="1"/>
    <col min="4611" max="4611" width="8.7109375" style="5" customWidth="1"/>
    <col min="4612" max="4612" width="9.5703125" style="5" customWidth="1"/>
    <col min="4613" max="4614" width="8.7109375" style="5" customWidth="1"/>
    <col min="4615" max="4615" width="8.28515625" style="5" customWidth="1"/>
    <col min="4616" max="4619" width="8.7109375" style="5" customWidth="1"/>
    <col min="4620" max="4620" width="7.5703125" style="5" customWidth="1"/>
    <col min="4621" max="4864" width="9.140625" style="5"/>
    <col min="4865" max="4865" width="10.85546875" style="5" customWidth="1"/>
    <col min="4866" max="4866" width="28" style="5" customWidth="1"/>
    <col min="4867" max="4867" width="8.7109375" style="5" customWidth="1"/>
    <col min="4868" max="4868" width="9.5703125" style="5" customWidth="1"/>
    <col min="4869" max="4870" width="8.7109375" style="5" customWidth="1"/>
    <col min="4871" max="4871" width="8.28515625" style="5" customWidth="1"/>
    <col min="4872" max="4875" width="8.7109375" style="5" customWidth="1"/>
    <col min="4876" max="4876" width="7.5703125" style="5" customWidth="1"/>
    <col min="4877" max="5120" width="9.140625" style="5"/>
    <col min="5121" max="5121" width="10.85546875" style="5" customWidth="1"/>
    <col min="5122" max="5122" width="28" style="5" customWidth="1"/>
    <col min="5123" max="5123" width="8.7109375" style="5" customWidth="1"/>
    <col min="5124" max="5124" width="9.5703125" style="5" customWidth="1"/>
    <col min="5125" max="5126" width="8.7109375" style="5" customWidth="1"/>
    <col min="5127" max="5127" width="8.28515625" style="5" customWidth="1"/>
    <col min="5128" max="5131" width="8.7109375" style="5" customWidth="1"/>
    <col min="5132" max="5132" width="7.5703125" style="5" customWidth="1"/>
    <col min="5133" max="5376" width="9.140625" style="5"/>
    <col min="5377" max="5377" width="10.85546875" style="5" customWidth="1"/>
    <col min="5378" max="5378" width="28" style="5" customWidth="1"/>
    <col min="5379" max="5379" width="8.7109375" style="5" customWidth="1"/>
    <col min="5380" max="5380" width="9.5703125" style="5" customWidth="1"/>
    <col min="5381" max="5382" width="8.7109375" style="5" customWidth="1"/>
    <col min="5383" max="5383" width="8.28515625" style="5" customWidth="1"/>
    <col min="5384" max="5387" width="8.7109375" style="5" customWidth="1"/>
    <col min="5388" max="5388" width="7.5703125" style="5" customWidth="1"/>
    <col min="5389" max="5632" width="9.140625" style="5"/>
    <col min="5633" max="5633" width="10.85546875" style="5" customWidth="1"/>
    <col min="5634" max="5634" width="28" style="5" customWidth="1"/>
    <col min="5635" max="5635" width="8.7109375" style="5" customWidth="1"/>
    <col min="5636" max="5636" width="9.5703125" style="5" customWidth="1"/>
    <col min="5637" max="5638" width="8.7109375" style="5" customWidth="1"/>
    <col min="5639" max="5639" width="8.28515625" style="5" customWidth="1"/>
    <col min="5640" max="5643" width="8.7109375" style="5" customWidth="1"/>
    <col min="5644" max="5644" width="7.5703125" style="5" customWidth="1"/>
    <col min="5645" max="5888" width="9.140625" style="5"/>
    <col min="5889" max="5889" width="10.85546875" style="5" customWidth="1"/>
    <col min="5890" max="5890" width="28" style="5" customWidth="1"/>
    <col min="5891" max="5891" width="8.7109375" style="5" customWidth="1"/>
    <col min="5892" max="5892" width="9.5703125" style="5" customWidth="1"/>
    <col min="5893" max="5894" width="8.7109375" style="5" customWidth="1"/>
    <col min="5895" max="5895" width="8.28515625" style="5" customWidth="1"/>
    <col min="5896" max="5899" width="8.7109375" style="5" customWidth="1"/>
    <col min="5900" max="5900" width="7.5703125" style="5" customWidth="1"/>
    <col min="5901" max="6144" width="9.140625" style="5"/>
    <col min="6145" max="6145" width="10.85546875" style="5" customWidth="1"/>
    <col min="6146" max="6146" width="28" style="5" customWidth="1"/>
    <col min="6147" max="6147" width="8.7109375" style="5" customWidth="1"/>
    <col min="6148" max="6148" width="9.5703125" style="5" customWidth="1"/>
    <col min="6149" max="6150" width="8.7109375" style="5" customWidth="1"/>
    <col min="6151" max="6151" width="8.28515625" style="5" customWidth="1"/>
    <col min="6152" max="6155" width="8.7109375" style="5" customWidth="1"/>
    <col min="6156" max="6156" width="7.5703125" style="5" customWidth="1"/>
    <col min="6157" max="6400" width="9.140625" style="5"/>
    <col min="6401" max="6401" width="10.85546875" style="5" customWidth="1"/>
    <col min="6402" max="6402" width="28" style="5" customWidth="1"/>
    <col min="6403" max="6403" width="8.7109375" style="5" customWidth="1"/>
    <col min="6404" max="6404" width="9.5703125" style="5" customWidth="1"/>
    <col min="6405" max="6406" width="8.7109375" style="5" customWidth="1"/>
    <col min="6407" max="6407" width="8.28515625" style="5" customWidth="1"/>
    <col min="6408" max="6411" width="8.7109375" style="5" customWidth="1"/>
    <col min="6412" max="6412" width="7.5703125" style="5" customWidth="1"/>
    <col min="6413" max="6656" width="9.140625" style="5"/>
    <col min="6657" max="6657" width="10.85546875" style="5" customWidth="1"/>
    <col min="6658" max="6658" width="28" style="5" customWidth="1"/>
    <col min="6659" max="6659" width="8.7109375" style="5" customWidth="1"/>
    <col min="6660" max="6660" width="9.5703125" style="5" customWidth="1"/>
    <col min="6661" max="6662" width="8.7109375" style="5" customWidth="1"/>
    <col min="6663" max="6663" width="8.28515625" style="5" customWidth="1"/>
    <col min="6664" max="6667" width="8.7109375" style="5" customWidth="1"/>
    <col min="6668" max="6668" width="7.5703125" style="5" customWidth="1"/>
    <col min="6669" max="6912" width="9.140625" style="5"/>
    <col min="6913" max="6913" width="10.85546875" style="5" customWidth="1"/>
    <col min="6914" max="6914" width="28" style="5" customWidth="1"/>
    <col min="6915" max="6915" width="8.7109375" style="5" customWidth="1"/>
    <col min="6916" max="6916" width="9.5703125" style="5" customWidth="1"/>
    <col min="6917" max="6918" width="8.7109375" style="5" customWidth="1"/>
    <col min="6919" max="6919" width="8.28515625" style="5" customWidth="1"/>
    <col min="6920" max="6923" width="8.7109375" style="5" customWidth="1"/>
    <col min="6924" max="6924" width="7.5703125" style="5" customWidth="1"/>
    <col min="6925" max="7168" width="9.140625" style="5"/>
    <col min="7169" max="7169" width="10.85546875" style="5" customWidth="1"/>
    <col min="7170" max="7170" width="28" style="5" customWidth="1"/>
    <col min="7171" max="7171" width="8.7109375" style="5" customWidth="1"/>
    <col min="7172" max="7172" width="9.5703125" style="5" customWidth="1"/>
    <col min="7173" max="7174" width="8.7109375" style="5" customWidth="1"/>
    <col min="7175" max="7175" width="8.28515625" style="5" customWidth="1"/>
    <col min="7176" max="7179" width="8.7109375" style="5" customWidth="1"/>
    <col min="7180" max="7180" width="7.5703125" style="5" customWidth="1"/>
    <col min="7181" max="7424" width="9.140625" style="5"/>
    <col min="7425" max="7425" width="10.85546875" style="5" customWidth="1"/>
    <col min="7426" max="7426" width="28" style="5" customWidth="1"/>
    <col min="7427" max="7427" width="8.7109375" style="5" customWidth="1"/>
    <col min="7428" max="7428" width="9.5703125" style="5" customWidth="1"/>
    <col min="7429" max="7430" width="8.7109375" style="5" customWidth="1"/>
    <col min="7431" max="7431" width="8.28515625" style="5" customWidth="1"/>
    <col min="7432" max="7435" width="8.7109375" style="5" customWidth="1"/>
    <col min="7436" max="7436" width="7.5703125" style="5" customWidth="1"/>
    <col min="7437" max="7680" width="9.140625" style="5"/>
    <col min="7681" max="7681" width="10.85546875" style="5" customWidth="1"/>
    <col min="7682" max="7682" width="28" style="5" customWidth="1"/>
    <col min="7683" max="7683" width="8.7109375" style="5" customWidth="1"/>
    <col min="7684" max="7684" width="9.5703125" style="5" customWidth="1"/>
    <col min="7685" max="7686" width="8.7109375" style="5" customWidth="1"/>
    <col min="7687" max="7687" width="8.28515625" style="5" customWidth="1"/>
    <col min="7688" max="7691" width="8.7109375" style="5" customWidth="1"/>
    <col min="7692" max="7692" width="7.5703125" style="5" customWidth="1"/>
    <col min="7693" max="7936" width="9.140625" style="5"/>
    <col min="7937" max="7937" width="10.85546875" style="5" customWidth="1"/>
    <col min="7938" max="7938" width="28" style="5" customWidth="1"/>
    <col min="7939" max="7939" width="8.7109375" style="5" customWidth="1"/>
    <col min="7940" max="7940" width="9.5703125" style="5" customWidth="1"/>
    <col min="7941" max="7942" width="8.7109375" style="5" customWidth="1"/>
    <col min="7943" max="7943" width="8.28515625" style="5" customWidth="1"/>
    <col min="7944" max="7947" width="8.7109375" style="5" customWidth="1"/>
    <col min="7948" max="7948" width="7.5703125" style="5" customWidth="1"/>
    <col min="7949" max="8192" width="9.140625" style="5"/>
    <col min="8193" max="8193" width="10.85546875" style="5" customWidth="1"/>
    <col min="8194" max="8194" width="28" style="5" customWidth="1"/>
    <col min="8195" max="8195" width="8.7109375" style="5" customWidth="1"/>
    <col min="8196" max="8196" width="9.5703125" style="5" customWidth="1"/>
    <col min="8197" max="8198" width="8.7109375" style="5" customWidth="1"/>
    <col min="8199" max="8199" width="8.28515625" style="5" customWidth="1"/>
    <col min="8200" max="8203" width="8.7109375" style="5" customWidth="1"/>
    <col min="8204" max="8204" width="7.5703125" style="5" customWidth="1"/>
    <col min="8205" max="8448" width="9.140625" style="5"/>
    <col min="8449" max="8449" width="10.85546875" style="5" customWidth="1"/>
    <col min="8450" max="8450" width="28" style="5" customWidth="1"/>
    <col min="8451" max="8451" width="8.7109375" style="5" customWidth="1"/>
    <col min="8452" max="8452" width="9.5703125" style="5" customWidth="1"/>
    <col min="8453" max="8454" width="8.7109375" style="5" customWidth="1"/>
    <col min="8455" max="8455" width="8.28515625" style="5" customWidth="1"/>
    <col min="8456" max="8459" width="8.7109375" style="5" customWidth="1"/>
    <col min="8460" max="8460" width="7.5703125" style="5" customWidth="1"/>
    <col min="8461" max="8704" width="9.140625" style="5"/>
    <col min="8705" max="8705" width="10.85546875" style="5" customWidth="1"/>
    <col min="8706" max="8706" width="28" style="5" customWidth="1"/>
    <col min="8707" max="8707" width="8.7109375" style="5" customWidth="1"/>
    <col min="8708" max="8708" width="9.5703125" style="5" customWidth="1"/>
    <col min="8709" max="8710" width="8.7109375" style="5" customWidth="1"/>
    <col min="8711" max="8711" width="8.28515625" style="5" customWidth="1"/>
    <col min="8712" max="8715" width="8.7109375" style="5" customWidth="1"/>
    <col min="8716" max="8716" width="7.5703125" style="5" customWidth="1"/>
    <col min="8717" max="8960" width="9.140625" style="5"/>
    <col min="8961" max="8961" width="10.85546875" style="5" customWidth="1"/>
    <col min="8962" max="8962" width="28" style="5" customWidth="1"/>
    <col min="8963" max="8963" width="8.7109375" style="5" customWidth="1"/>
    <col min="8964" max="8964" width="9.5703125" style="5" customWidth="1"/>
    <col min="8965" max="8966" width="8.7109375" style="5" customWidth="1"/>
    <col min="8967" max="8967" width="8.28515625" style="5" customWidth="1"/>
    <col min="8968" max="8971" width="8.7109375" style="5" customWidth="1"/>
    <col min="8972" max="8972" width="7.5703125" style="5" customWidth="1"/>
    <col min="8973" max="9216" width="9.140625" style="5"/>
    <col min="9217" max="9217" width="10.85546875" style="5" customWidth="1"/>
    <col min="9218" max="9218" width="28" style="5" customWidth="1"/>
    <col min="9219" max="9219" width="8.7109375" style="5" customWidth="1"/>
    <col min="9220" max="9220" width="9.5703125" style="5" customWidth="1"/>
    <col min="9221" max="9222" width="8.7109375" style="5" customWidth="1"/>
    <col min="9223" max="9223" width="8.28515625" style="5" customWidth="1"/>
    <col min="9224" max="9227" width="8.7109375" style="5" customWidth="1"/>
    <col min="9228" max="9228" width="7.5703125" style="5" customWidth="1"/>
    <col min="9229" max="9472" width="9.140625" style="5"/>
    <col min="9473" max="9473" width="10.85546875" style="5" customWidth="1"/>
    <col min="9474" max="9474" width="28" style="5" customWidth="1"/>
    <col min="9475" max="9475" width="8.7109375" style="5" customWidth="1"/>
    <col min="9476" max="9476" width="9.5703125" style="5" customWidth="1"/>
    <col min="9477" max="9478" width="8.7109375" style="5" customWidth="1"/>
    <col min="9479" max="9479" width="8.28515625" style="5" customWidth="1"/>
    <col min="9480" max="9483" width="8.7109375" style="5" customWidth="1"/>
    <col min="9484" max="9484" width="7.5703125" style="5" customWidth="1"/>
    <col min="9485" max="9728" width="9.140625" style="5"/>
    <col min="9729" max="9729" width="10.85546875" style="5" customWidth="1"/>
    <col min="9730" max="9730" width="28" style="5" customWidth="1"/>
    <col min="9731" max="9731" width="8.7109375" style="5" customWidth="1"/>
    <col min="9732" max="9732" width="9.5703125" style="5" customWidth="1"/>
    <col min="9733" max="9734" width="8.7109375" style="5" customWidth="1"/>
    <col min="9735" max="9735" width="8.28515625" style="5" customWidth="1"/>
    <col min="9736" max="9739" width="8.7109375" style="5" customWidth="1"/>
    <col min="9740" max="9740" width="7.5703125" style="5" customWidth="1"/>
    <col min="9741" max="9984" width="9.140625" style="5"/>
    <col min="9985" max="9985" width="10.85546875" style="5" customWidth="1"/>
    <col min="9986" max="9986" width="28" style="5" customWidth="1"/>
    <col min="9987" max="9987" width="8.7109375" style="5" customWidth="1"/>
    <col min="9988" max="9988" width="9.5703125" style="5" customWidth="1"/>
    <col min="9989" max="9990" width="8.7109375" style="5" customWidth="1"/>
    <col min="9991" max="9991" width="8.28515625" style="5" customWidth="1"/>
    <col min="9992" max="9995" width="8.7109375" style="5" customWidth="1"/>
    <col min="9996" max="9996" width="7.5703125" style="5" customWidth="1"/>
    <col min="9997" max="10240" width="9.140625" style="5"/>
    <col min="10241" max="10241" width="10.85546875" style="5" customWidth="1"/>
    <col min="10242" max="10242" width="28" style="5" customWidth="1"/>
    <col min="10243" max="10243" width="8.7109375" style="5" customWidth="1"/>
    <col min="10244" max="10244" width="9.5703125" style="5" customWidth="1"/>
    <col min="10245" max="10246" width="8.7109375" style="5" customWidth="1"/>
    <col min="10247" max="10247" width="8.28515625" style="5" customWidth="1"/>
    <col min="10248" max="10251" width="8.7109375" style="5" customWidth="1"/>
    <col min="10252" max="10252" width="7.5703125" style="5" customWidth="1"/>
    <col min="10253" max="10496" width="9.140625" style="5"/>
    <col min="10497" max="10497" width="10.85546875" style="5" customWidth="1"/>
    <col min="10498" max="10498" width="28" style="5" customWidth="1"/>
    <col min="10499" max="10499" width="8.7109375" style="5" customWidth="1"/>
    <col min="10500" max="10500" width="9.5703125" style="5" customWidth="1"/>
    <col min="10501" max="10502" width="8.7109375" style="5" customWidth="1"/>
    <col min="10503" max="10503" width="8.28515625" style="5" customWidth="1"/>
    <col min="10504" max="10507" width="8.7109375" style="5" customWidth="1"/>
    <col min="10508" max="10508" width="7.5703125" style="5" customWidth="1"/>
    <col min="10509" max="10752" width="9.140625" style="5"/>
    <col min="10753" max="10753" width="10.85546875" style="5" customWidth="1"/>
    <col min="10754" max="10754" width="28" style="5" customWidth="1"/>
    <col min="10755" max="10755" width="8.7109375" style="5" customWidth="1"/>
    <col min="10756" max="10756" width="9.5703125" style="5" customWidth="1"/>
    <col min="10757" max="10758" width="8.7109375" style="5" customWidth="1"/>
    <col min="10759" max="10759" width="8.28515625" style="5" customWidth="1"/>
    <col min="10760" max="10763" width="8.7109375" style="5" customWidth="1"/>
    <col min="10764" max="10764" width="7.5703125" style="5" customWidth="1"/>
    <col min="10765" max="11008" width="9.140625" style="5"/>
    <col min="11009" max="11009" width="10.85546875" style="5" customWidth="1"/>
    <col min="11010" max="11010" width="28" style="5" customWidth="1"/>
    <col min="11011" max="11011" width="8.7109375" style="5" customWidth="1"/>
    <col min="11012" max="11012" width="9.5703125" style="5" customWidth="1"/>
    <col min="11013" max="11014" width="8.7109375" style="5" customWidth="1"/>
    <col min="11015" max="11015" width="8.28515625" style="5" customWidth="1"/>
    <col min="11016" max="11019" width="8.7109375" style="5" customWidth="1"/>
    <col min="11020" max="11020" width="7.5703125" style="5" customWidth="1"/>
    <col min="11021" max="11264" width="9.140625" style="5"/>
    <col min="11265" max="11265" width="10.85546875" style="5" customWidth="1"/>
    <col min="11266" max="11266" width="28" style="5" customWidth="1"/>
    <col min="11267" max="11267" width="8.7109375" style="5" customWidth="1"/>
    <col min="11268" max="11268" width="9.5703125" style="5" customWidth="1"/>
    <col min="11269" max="11270" width="8.7109375" style="5" customWidth="1"/>
    <col min="11271" max="11271" width="8.28515625" style="5" customWidth="1"/>
    <col min="11272" max="11275" width="8.7109375" style="5" customWidth="1"/>
    <col min="11276" max="11276" width="7.5703125" style="5" customWidth="1"/>
    <col min="11277" max="11520" width="9.140625" style="5"/>
    <col min="11521" max="11521" width="10.85546875" style="5" customWidth="1"/>
    <col min="11522" max="11522" width="28" style="5" customWidth="1"/>
    <col min="11523" max="11523" width="8.7109375" style="5" customWidth="1"/>
    <col min="11524" max="11524" width="9.5703125" style="5" customWidth="1"/>
    <col min="11525" max="11526" width="8.7109375" style="5" customWidth="1"/>
    <col min="11527" max="11527" width="8.28515625" style="5" customWidth="1"/>
    <col min="11528" max="11531" width="8.7109375" style="5" customWidth="1"/>
    <col min="11532" max="11532" width="7.5703125" style="5" customWidth="1"/>
    <col min="11533" max="11776" width="9.140625" style="5"/>
    <col min="11777" max="11777" width="10.85546875" style="5" customWidth="1"/>
    <col min="11778" max="11778" width="28" style="5" customWidth="1"/>
    <col min="11779" max="11779" width="8.7109375" style="5" customWidth="1"/>
    <col min="11780" max="11780" width="9.5703125" style="5" customWidth="1"/>
    <col min="11781" max="11782" width="8.7109375" style="5" customWidth="1"/>
    <col min="11783" max="11783" width="8.28515625" style="5" customWidth="1"/>
    <col min="11784" max="11787" width="8.7109375" style="5" customWidth="1"/>
    <col min="11788" max="11788" width="7.5703125" style="5" customWidth="1"/>
    <col min="11789" max="12032" width="9.140625" style="5"/>
    <col min="12033" max="12033" width="10.85546875" style="5" customWidth="1"/>
    <col min="12034" max="12034" width="28" style="5" customWidth="1"/>
    <col min="12035" max="12035" width="8.7109375" style="5" customWidth="1"/>
    <col min="12036" max="12036" width="9.5703125" style="5" customWidth="1"/>
    <col min="12037" max="12038" width="8.7109375" style="5" customWidth="1"/>
    <col min="12039" max="12039" width="8.28515625" style="5" customWidth="1"/>
    <col min="12040" max="12043" width="8.7109375" style="5" customWidth="1"/>
    <col min="12044" max="12044" width="7.5703125" style="5" customWidth="1"/>
    <col min="12045" max="12288" width="9.140625" style="5"/>
    <col min="12289" max="12289" width="10.85546875" style="5" customWidth="1"/>
    <col min="12290" max="12290" width="28" style="5" customWidth="1"/>
    <col min="12291" max="12291" width="8.7109375" style="5" customWidth="1"/>
    <col min="12292" max="12292" width="9.5703125" style="5" customWidth="1"/>
    <col min="12293" max="12294" width="8.7109375" style="5" customWidth="1"/>
    <col min="12295" max="12295" width="8.28515625" style="5" customWidth="1"/>
    <col min="12296" max="12299" width="8.7109375" style="5" customWidth="1"/>
    <col min="12300" max="12300" width="7.5703125" style="5" customWidth="1"/>
    <col min="12301" max="12544" width="9.140625" style="5"/>
    <col min="12545" max="12545" width="10.85546875" style="5" customWidth="1"/>
    <col min="12546" max="12546" width="28" style="5" customWidth="1"/>
    <col min="12547" max="12547" width="8.7109375" style="5" customWidth="1"/>
    <col min="12548" max="12548" width="9.5703125" style="5" customWidth="1"/>
    <col min="12549" max="12550" width="8.7109375" style="5" customWidth="1"/>
    <col min="12551" max="12551" width="8.28515625" style="5" customWidth="1"/>
    <col min="12552" max="12555" width="8.7109375" style="5" customWidth="1"/>
    <col min="12556" max="12556" width="7.5703125" style="5" customWidth="1"/>
    <col min="12557" max="12800" width="9.140625" style="5"/>
    <col min="12801" max="12801" width="10.85546875" style="5" customWidth="1"/>
    <col min="12802" max="12802" width="28" style="5" customWidth="1"/>
    <col min="12803" max="12803" width="8.7109375" style="5" customWidth="1"/>
    <col min="12804" max="12804" width="9.5703125" style="5" customWidth="1"/>
    <col min="12805" max="12806" width="8.7109375" style="5" customWidth="1"/>
    <col min="12807" max="12807" width="8.28515625" style="5" customWidth="1"/>
    <col min="12808" max="12811" width="8.7109375" style="5" customWidth="1"/>
    <col min="12812" max="12812" width="7.5703125" style="5" customWidth="1"/>
    <col min="12813" max="13056" width="9.140625" style="5"/>
    <col min="13057" max="13057" width="10.85546875" style="5" customWidth="1"/>
    <col min="13058" max="13058" width="28" style="5" customWidth="1"/>
    <col min="13059" max="13059" width="8.7109375" style="5" customWidth="1"/>
    <col min="13060" max="13060" width="9.5703125" style="5" customWidth="1"/>
    <col min="13061" max="13062" width="8.7109375" style="5" customWidth="1"/>
    <col min="13063" max="13063" width="8.28515625" style="5" customWidth="1"/>
    <col min="13064" max="13067" width="8.7109375" style="5" customWidth="1"/>
    <col min="13068" max="13068" width="7.5703125" style="5" customWidth="1"/>
    <col min="13069" max="13312" width="9.140625" style="5"/>
    <col min="13313" max="13313" width="10.85546875" style="5" customWidth="1"/>
    <col min="13314" max="13314" width="28" style="5" customWidth="1"/>
    <col min="13315" max="13315" width="8.7109375" style="5" customWidth="1"/>
    <col min="13316" max="13316" width="9.5703125" style="5" customWidth="1"/>
    <col min="13317" max="13318" width="8.7109375" style="5" customWidth="1"/>
    <col min="13319" max="13319" width="8.28515625" style="5" customWidth="1"/>
    <col min="13320" max="13323" width="8.7109375" style="5" customWidth="1"/>
    <col min="13324" max="13324" width="7.5703125" style="5" customWidth="1"/>
    <col min="13325" max="13568" width="9.140625" style="5"/>
    <col min="13569" max="13569" width="10.85546875" style="5" customWidth="1"/>
    <col min="13570" max="13570" width="28" style="5" customWidth="1"/>
    <col min="13571" max="13571" width="8.7109375" style="5" customWidth="1"/>
    <col min="13572" max="13572" width="9.5703125" style="5" customWidth="1"/>
    <col min="13573" max="13574" width="8.7109375" style="5" customWidth="1"/>
    <col min="13575" max="13575" width="8.28515625" style="5" customWidth="1"/>
    <col min="13576" max="13579" width="8.7109375" style="5" customWidth="1"/>
    <col min="13580" max="13580" width="7.5703125" style="5" customWidth="1"/>
    <col min="13581" max="13824" width="9.140625" style="5"/>
    <col min="13825" max="13825" width="10.85546875" style="5" customWidth="1"/>
    <col min="13826" max="13826" width="28" style="5" customWidth="1"/>
    <col min="13827" max="13827" width="8.7109375" style="5" customWidth="1"/>
    <col min="13828" max="13828" width="9.5703125" style="5" customWidth="1"/>
    <col min="13829" max="13830" width="8.7109375" style="5" customWidth="1"/>
    <col min="13831" max="13831" width="8.28515625" style="5" customWidth="1"/>
    <col min="13832" max="13835" width="8.7109375" style="5" customWidth="1"/>
    <col min="13836" max="13836" width="7.5703125" style="5" customWidth="1"/>
    <col min="13837" max="14080" width="9.140625" style="5"/>
    <col min="14081" max="14081" width="10.85546875" style="5" customWidth="1"/>
    <col min="14082" max="14082" width="28" style="5" customWidth="1"/>
    <col min="14083" max="14083" width="8.7109375" style="5" customWidth="1"/>
    <col min="14084" max="14084" width="9.5703125" style="5" customWidth="1"/>
    <col min="14085" max="14086" width="8.7109375" style="5" customWidth="1"/>
    <col min="14087" max="14087" width="8.28515625" style="5" customWidth="1"/>
    <col min="14088" max="14091" width="8.7109375" style="5" customWidth="1"/>
    <col min="14092" max="14092" width="7.5703125" style="5" customWidth="1"/>
    <col min="14093" max="14336" width="9.140625" style="5"/>
    <col min="14337" max="14337" width="10.85546875" style="5" customWidth="1"/>
    <col min="14338" max="14338" width="28" style="5" customWidth="1"/>
    <col min="14339" max="14339" width="8.7109375" style="5" customWidth="1"/>
    <col min="14340" max="14340" width="9.5703125" style="5" customWidth="1"/>
    <col min="14341" max="14342" width="8.7109375" style="5" customWidth="1"/>
    <col min="14343" max="14343" width="8.28515625" style="5" customWidth="1"/>
    <col min="14344" max="14347" width="8.7109375" style="5" customWidth="1"/>
    <col min="14348" max="14348" width="7.5703125" style="5" customWidth="1"/>
    <col min="14349" max="14592" width="9.140625" style="5"/>
    <col min="14593" max="14593" width="10.85546875" style="5" customWidth="1"/>
    <col min="14594" max="14594" width="28" style="5" customWidth="1"/>
    <col min="14595" max="14595" width="8.7109375" style="5" customWidth="1"/>
    <col min="14596" max="14596" width="9.5703125" style="5" customWidth="1"/>
    <col min="14597" max="14598" width="8.7109375" style="5" customWidth="1"/>
    <col min="14599" max="14599" width="8.28515625" style="5" customWidth="1"/>
    <col min="14600" max="14603" width="8.7109375" style="5" customWidth="1"/>
    <col min="14604" max="14604" width="7.5703125" style="5" customWidth="1"/>
    <col min="14605" max="14848" width="9.140625" style="5"/>
    <col min="14849" max="14849" width="10.85546875" style="5" customWidth="1"/>
    <col min="14850" max="14850" width="28" style="5" customWidth="1"/>
    <col min="14851" max="14851" width="8.7109375" style="5" customWidth="1"/>
    <col min="14852" max="14852" width="9.5703125" style="5" customWidth="1"/>
    <col min="14853" max="14854" width="8.7109375" style="5" customWidth="1"/>
    <col min="14855" max="14855" width="8.28515625" style="5" customWidth="1"/>
    <col min="14856" max="14859" width="8.7109375" style="5" customWidth="1"/>
    <col min="14860" max="14860" width="7.5703125" style="5" customWidth="1"/>
    <col min="14861" max="15104" width="9.140625" style="5"/>
    <col min="15105" max="15105" width="10.85546875" style="5" customWidth="1"/>
    <col min="15106" max="15106" width="28" style="5" customWidth="1"/>
    <col min="15107" max="15107" width="8.7109375" style="5" customWidth="1"/>
    <col min="15108" max="15108" width="9.5703125" style="5" customWidth="1"/>
    <col min="15109" max="15110" width="8.7109375" style="5" customWidth="1"/>
    <col min="15111" max="15111" width="8.28515625" style="5" customWidth="1"/>
    <col min="15112" max="15115" width="8.7109375" style="5" customWidth="1"/>
    <col min="15116" max="15116" width="7.5703125" style="5" customWidth="1"/>
    <col min="15117" max="15360" width="9.140625" style="5"/>
    <col min="15361" max="15361" width="10.85546875" style="5" customWidth="1"/>
    <col min="15362" max="15362" width="28" style="5" customWidth="1"/>
    <col min="15363" max="15363" width="8.7109375" style="5" customWidth="1"/>
    <col min="15364" max="15364" width="9.5703125" style="5" customWidth="1"/>
    <col min="15365" max="15366" width="8.7109375" style="5" customWidth="1"/>
    <col min="15367" max="15367" width="8.28515625" style="5" customWidth="1"/>
    <col min="15368" max="15371" width="8.7109375" style="5" customWidth="1"/>
    <col min="15372" max="15372" width="7.5703125" style="5" customWidth="1"/>
    <col min="15373" max="15616" width="9.140625" style="5"/>
    <col min="15617" max="15617" width="10.85546875" style="5" customWidth="1"/>
    <col min="15618" max="15618" width="28" style="5" customWidth="1"/>
    <col min="15619" max="15619" width="8.7109375" style="5" customWidth="1"/>
    <col min="15620" max="15620" width="9.5703125" style="5" customWidth="1"/>
    <col min="15621" max="15622" width="8.7109375" style="5" customWidth="1"/>
    <col min="15623" max="15623" width="8.28515625" style="5" customWidth="1"/>
    <col min="15624" max="15627" width="8.7109375" style="5" customWidth="1"/>
    <col min="15628" max="15628" width="7.5703125" style="5" customWidth="1"/>
    <col min="15629" max="15872" width="9.140625" style="5"/>
    <col min="15873" max="15873" width="10.85546875" style="5" customWidth="1"/>
    <col min="15874" max="15874" width="28" style="5" customWidth="1"/>
    <col min="15875" max="15875" width="8.7109375" style="5" customWidth="1"/>
    <col min="15876" max="15876" width="9.5703125" style="5" customWidth="1"/>
    <col min="15877" max="15878" width="8.7109375" style="5" customWidth="1"/>
    <col min="15879" max="15879" width="8.28515625" style="5" customWidth="1"/>
    <col min="15880" max="15883" width="8.7109375" style="5" customWidth="1"/>
    <col min="15884" max="15884" width="7.5703125" style="5" customWidth="1"/>
    <col min="15885" max="16128" width="9.140625" style="5"/>
    <col min="16129" max="16129" width="10.85546875" style="5" customWidth="1"/>
    <col min="16130" max="16130" width="28" style="5" customWidth="1"/>
    <col min="16131" max="16131" width="8.7109375" style="5" customWidth="1"/>
    <col min="16132" max="16132" width="9.5703125" style="5" customWidth="1"/>
    <col min="16133" max="16134" width="8.7109375" style="5" customWidth="1"/>
    <col min="16135" max="16135" width="8.28515625" style="5" customWidth="1"/>
    <col min="16136" max="16139" width="8.7109375" style="5" customWidth="1"/>
    <col min="16140" max="16140" width="7.5703125" style="5" customWidth="1"/>
    <col min="16141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529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530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531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532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533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534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 t="s">
        <v>535</v>
      </c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311721</v>
      </c>
      <c r="D21" s="40">
        <f>SUM(D22,D25,D26,D42)</f>
        <v>153006</v>
      </c>
      <c r="E21" s="40">
        <f>SUM(E22,E25)</f>
        <v>149402</v>
      </c>
      <c r="F21" s="40">
        <f>SUM(F22,F27)</f>
        <v>9013</v>
      </c>
      <c r="G21" s="41">
        <f>SUM(G22,G44)</f>
        <v>300</v>
      </c>
      <c r="H21" s="39">
        <f t="shared" ref="H21:H46" si="1">SUM(I21:L21)</f>
        <v>312815</v>
      </c>
      <c r="I21" s="40">
        <f>SUM(I22,I25,I26,I42)</f>
        <v>147633</v>
      </c>
      <c r="J21" s="40">
        <f>SUM(J22,J25)</f>
        <v>155809</v>
      </c>
      <c r="K21" s="40">
        <f>SUM(K22,K27)</f>
        <v>9073</v>
      </c>
      <c r="L21" s="42">
        <f>SUM(L22,L44)</f>
        <v>300</v>
      </c>
    </row>
    <row r="22" spans="1:14" ht="21.75" customHeight="1" thickTop="1" x14ac:dyDescent="0.25">
      <c r="A22" s="43"/>
      <c r="B22" s="44" t="s">
        <v>27</v>
      </c>
      <c r="C22" s="45">
        <f t="shared" si="0"/>
        <v>1350</v>
      </c>
      <c r="D22" s="46">
        <f>SUM(D23:D24)</f>
        <v>0</v>
      </c>
      <c r="E22" s="46">
        <f>SUM(E23:E24)</f>
        <v>0</v>
      </c>
      <c r="F22" s="46">
        <f>SUM(F23:F24)</f>
        <v>1200</v>
      </c>
      <c r="G22" s="47">
        <f>SUM(G23:G24)</f>
        <v>150</v>
      </c>
      <c r="H22" s="45">
        <f t="shared" si="1"/>
        <v>1410</v>
      </c>
      <c r="I22" s="46">
        <f>SUM(I23:I24)</f>
        <v>0</v>
      </c>
      <c r="J22" s="46">
        <f>SUM(J23:J24)</f>
        <v>0</v>
      </c>
      <c r="K22" s="46">
        <f>SUM(K23:K24)</f>
        <v>1260</v>
      </c>
      <c r="L22" s="48">
        <f>SUM(L23:L24)</f>
        <v>150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1350</v>
      </c>
      <c r="D24" s="58"/>
      <c r="E24" s="58"/>
      <c r="F24" s="58">
        <v>1200</v>
      </c>
      <c r="G24" s="59">
        <v>150</v>
      </c>
      <c r="H24" s="57">
        <f t="shared" si="1"/>
        <v>1410</v>
      </c>
      <c r="I24" s="58"/>
      <c r="J24" s="58"/>
      <c r="K24" s="58">
        <v>1260</v>
      </c>
      <c r="L24" s="60">
        <v>150</v>
      </c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302408</v>
      </c>
      <c r="D25" s="63">
        <v>153006</v>
      </c>
      <c r="E25" s="63">
        <v>149402</v>
      </c>
      <c r="F25" s="64" t="s">
        <v>31</v>
      </c>
      <c r="G25" s="65" t="s">
        <v>31</v>
      </c>
      <c r="H25" s="62">
        <f t="shared" si="1"/>
        <v>303442</v>
      </c>
      <c r="I25" s="63">
        <v>147633</v>
      </c>
      <c r="J25" s="63">
        <v>155809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7813</v>
      </c>
      <c r="D27" s="70" t="s">
        <v>31</v>
      </c>
      <c r="E27" s="70" t="s">
        <v>31</v>
      </c>
      <c r="F27" s="74">
        <f>SUM(F28,F32,F34,F37)</f>
        <v>7813</v>
      </c>
      <c r="G27" s="71" t="s">
        <v>31</v>
      </c>
      <c r="H27" s="68">
        <f t="shared" si="1"/>
        <v>7813</v>
      </c>
      <c r="I27" s="70" t="s">
        <v>31</v>
      </c>
      <c r="J27" s="70" t="s">
        <v>31</v>
      </c>
      <c r="K27" s="74">
        <f>SUM(K28,K32,K34,K37)</f>
        <v>7813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4000</v>
      </c>
      <c r="D28" s="70" t="s">
        <v>31</v>
      </c>
      <c r="E28" s="70" t="s">
        <v>31</v>
      </c>
      <c r="F28" s="74">
        <f>SUM(F29:F31)</f>
        <v>4000</v>
      </c>
      <c r="G28" s="71" t="s">
        <v>31</v>
      </c>
      <c r="H28" s="68">
        <f t="shared" si="1"/>
        <v>4000</v>
      </c>
      <c r="I28" s="70" t="s">
        <v>31</v>
      </c>
      <c r="J28" s="70" t="s">
        <v>31</v>
      </c>
      <c r="K28" s="74">
        <f>SUM(K29:K31)</f>
        <v>4000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4000</v>
      </c>
      <c r="D30" s="84" t="s">
        <v>31</v>
      </c>
      <c r="E30" s="84" t="s">
        <v>31</v>
      </c>
      <c r="F30" s="85">
        <v>4000</v>
      </c>
      <c r="G30" s="86" t="s">
        <v>31</v>
      </c>
      <c r="H30" s="83">
        <f t="shared" si="1"/>
        <v>4000</v>
      </c>
      <c r="I30" s="84" t="s">
        <v>31</v>
      </c>
      <c r="J30" s="84" t="s">
        <v>31</v>
      </c>
      <c r="K30" s="85">
        <v>4000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3813</v>
      </c>
      <c r="D37" s="70" t="s">
        <v>31</v>
      </c>
      <c r="E37" s="70" t="s">
        <v>31</v>
      </c>
      <c r="F37" s="74">
        <f>SUM(F38:F41)</f>
        <v>3813</v>
      </c>
      <c r="G37" s="71" t="s">
        <v>31</v>
      </c>
      <c r="H37" s="68">
        <f t="shared" si="1"/>
        <v>3813</v>
      </c>
      <c r="I37" s="70" t="s">
        <v>31</v>
      </c>
      <c r="J37" s="70" t="s">
        <v>31</v>
      </c>
      <c r="K37" s="74">
        <f>SUM(K38:K41)</f>
        <v>3813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3813</v>
      </c>
      <c r="D41" s="84" t="s">
        <v>31</v>
      </c>
      <c r="E41" s="84" t="s">
        <v>31</v>
      </c>
      <c r="F41" s="85">
        <v>3813</v>
      </c>
      <c r="G41" s="86" t="s">
        <v>31</v>
      </c>
      <c r="H41" s="83">
        <f t="shared" si="1"/>
        <v>3813</v>
      </c>
      <c r="I41" s="84" t="s">
        <v>31</v>
      </c>
      <c r="J41" s="84" t="s">
        <v>31</v>
      </c>
      <c r="K41" s="85">
        <v>3813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150</v>
      </c>
      <c r="D44" s="105" t="s">
        <v>31</v>
      </c>
      <c r="E44" s="105" t="s">
        <v>31</v>
      </c>
      <c r="F44" s="105" t="s">
        <v>31</v>
      </c>
      <c r="G44" s="106">
        <f>SUM(G45:G46)</f>
        <v>150</v>
      </c>
      <c r="H44" s="104">
        <f t="shared" si="1"/>
        <v>150</v>
      </c>
      <c r="I44" s="105" t="s">
        <v>31</v>
      </c>
      <c r="J44" s="105" t="s">
        <v>31</v>
      </c>
      <c r="K44" s="105" t="s">
        <v>31</v>
      </c>
      <c r="L44" s="107">
        <f>SUM(L45:L46)</f>
        <v>150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150</v>
      </c>
      <c r="D46" s="111" t="s">
        <v>31</v>
      </c>
      <c r="E46" s="111" t="s">
        <v>31</v>
      </c>
      <c r="F46" s="111" t="s">
        <v>31</v>
      </c>
      <c r="G46" s="112">
        <v>150</v>
      </c>
      <c r="H46" s="114">
        <f t="shared" si="1"/>
        <v>150</v>
      </c>
      <c r="I46" s="111" t="s">
        <v>31</v>
      </c>
      <c r="J46" s="111" t="s">
        <v>31</v>
      </c>
      <c r="K46" s="111" t="s">
        <v>31</v>
      </c>
      <c r="L46" s="113">
        <v>150</v>
      </c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311721</v>
      </c>
      <c r="D49" s="128">
        <f>SUM(D50,D295)</f>
        <v>153006</v>
      </c>
      <c r="E49" s="128">
        <f>SUM(E50,E295)</f>
        <v>149402</v>
      </c>
      <c r="F49" s="128">
        <f>SUM(F50,F295)</f>
        <v>9013</v>
      </c>
      <c r="G49" s="129">
        <f>SUM(G50,G295)</f>
        <v>300</v>
      </c>
      <c r="H49" s="127">
        <f t="shared" ref="H49:H111" si="3">SUM(I49:L49)</f>
        <v>312815</v>
      </c>
      <c r="I49" s="128">
        <f>SUM(I50,I295)</f>
        <v>147633</v>
      </c>
      <c r="J49" s="128">
        <f>SUM(J50,J295)</f>
        <v>155809</v>
      </c>
      <c r="K49" s="128">
        <f>SUM(K50,K295)</f>
        <v>9073</v>
      </c>
      <c r="L49" s="130">
        <f>SUM(L50,L295)</f>
        <v>300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310521</v>
      </c>
      <c r="D50" s="134">
        <f>SUM(D51,D191)</f>
        <v>153006</v>
      </c>
      <c r="E50" s="134">
        <f>SUM(E51,E191)</f>
        <v>149402</v>
      </c>
      <c r="F50" s="134">
        <f>SUM(F51,F191)</f>
        <v>7813</v>
      </c>
      <c r="G50" s="135">
        <f>SUM(G51,G191)</f>
        <v>300</v>
      </c>
      <c r="H50" s="133">
        <f t="shared" si="3"/>
        <v>310867</v>
      </c>
      <c r="I50" s="134">
        <f>SUM(I51,I191)</f>
        <v>147633</v>
      </c>
      <c r="J50" s="134">
        <f>SUM(J51,J191)</f>
        <v>155809</v>
      </c>
      <c r="K50" s="134">
        <f>SUM(K51,K191)</f>
        <v>7125</v>
      </c>
      <c r="L50" s="136">
        <f>SUM(L51,L191)</f>
        <v>300</v>
      </c>
    </row>
    <row r="51" spans="1:12" s="36" customFormat="1" ht="24" x14ac:dyDescent="0.25">
      <c r="A51" s="137"/>
      <c r="B51" s="30" t="s">
        <v>55</v>
      </c>
      <c r="C51" s="138">
        <f t="shared" si="2"/>
        <v>303081</v>
      </c>
      <c r="D51" s="139">
        <f>SUM(D52,D73,D170,D184)</f>
        <v>146712</v>
      </c>
      <c r="E51" s="139">
        <f>SUM(E52,E73,E170,E184)</f>
        <v>148506</v>
      </c>
      <c r="F51" s="139">
        <f>SUM(F52,F73,F170,F184)</f>
        <v>7563</v>
      </c>
      <c r="G51" s="140">
        <f>SUM(G52,G73,G170,G184)</f>
        <v>300</v>
      </c>
      <c r="H51" s="138">
        <f t="shared" si="3"/>
        <v>309336</v>
      </c>
      <c r="I51" s="139">
        <f>SUM(I52,I73,I170,I184)</f>
        <v>146352</v>
      </c>
      <c r="J51" s="139">
        <f>SUM(J52,J73,J170,J184)</f>
        <v>155809</v>
      </c>
      <c r="K51" s="139">
        <f>SUM(K52,K73,K170,K184)</f>
        <v>6875</v>
      </c>
      <c r="L51" s="141">
        <f>SUM(L52,L73,L170,L184)</f>
        <v>300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264161</v>
      </c>
      <c r="D52" s="144">
        <f>SUM(D53,D66)</f>
        <v>115655</v>
      </c>
      <c r="E52" s="144">
        <f>SUM(E53,E66)</f>
        <v>148506</v>
      </c>
      <c r="F52" s="144">
        <f>SUM(F53,F66)</f>
        <v>0</v>
      </c>
      <c r="G52" s="145">
        <f>SUM(G53,G66)</f>
        <v>0</v>
      </c>
      <c r="H52" s="143">
        <f t="shared" si="3"/>
        <v>271452</v>
      </c>
      <c r="I52" s="144">
        <f>SUM(I53,I66)</f>
        <v>115643</v>
      </c>
      <c r="J52" s="144">
        <f>SUM(J53,J66)</f>
        <v>155809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204904</v>
      </c>
      <c r="D53" s="74">
        <f>SUM(D54,D57,D65)</f>
        <v>85728</v>
      </c>
      <c r="E53" s="74">
        <f>SUM(E54,E57,E65)</f>
        <v>119176</v>
      </c>
      <c r="F53" s="74">
        <f>SUM(F54,F57,F65)</f>
        <v>0</v>
      </c>
      <c r="G53" s="148">
        <f>SUM(G54,G57,G65)</f>
        <v>0</v>
      </c>
      <c r="H53" s="68">
        <f t="shared" si="3"/>
        <v>210631</v>
      </c>
      <c r="I53" s="74">
        <f>SUM(I54,I57,I65)</f>
        <v>85716</v>
      </c>
      <c r="J53" s="74">
        <f>SUM(J54,J57,J65)</f>
        <v>124915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199175</v>
      </c>
      <c r="D54" s="152">
        <f>SUM(D55:D56)</f>
        <v>81391</v>
      </c>
      <c r="E54" s="152">
        <f>SUM(E55:E56)</f>
        <v>117784</v>
      </c>
      <c r="F54" s="152">
        <f>SUM(F55:F56)</f>
        <v>0</v>
      </c>
      <c r="G54" s="153">
        <f>SUM(G55:G56)</f>
        <v>0</v>
      </c>
      <c r="H54" s="151">
        <f t="shared" si="3"/>
        <v>204806</v>
      </c>
      <c r="I54" s="152">
        <f>SUM(I55:I56)</f>
        <v>81391</v>
      </c>
      <c r="J54" s="152">
        <f>SUM(J55:J56)</f>
        <v>123415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199175</v>
      </c>
      <c r="D56" s="85">
        <v>81391</v>
      </c>
      <c r="E56" s="85">
        <v>117784</v>
      </c>
      <c r="F56" s="85"/>
      <c r="G56" s="157"/>
      <c r="H56" s="83">
        <f t="shared" si="3"/>
        <v>204806</v>
      </c>
      <c r="I56" s="85">
        <v>81391</v>
      </c>
      <c r="J56" s="85">
        <f>118015+5400</f>
        <v>123415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5717</v>
      </c>
      <c r="D57" s="160">
        <f>SUM(D58:D64)</f>
        <v>4325</v>
      </c>
      <c r="E57" s="160">
        <f>SUM(E58:E64)</f>
        <v>1392</v>
      </c>
      <c r="F57" s="160">
        <f>SUM(F58:F64)</f>
        <v>0</v>
      </c>
      <c r="G57" s="161">
        <f>SUM(G58:G64)</f>
        <v>0</v>
      </c>
      <c r="H57" s="83">
        <f t="shared" si="3"/>
        <v>5825</v>
      </c>
      <c r="I57" s="160">
        <f>SUM(I58:I64)</f>
        <v>4325</v>
      </c>
      <c r="J57" s="160">
        <f>SUM(J58:J64)</f>
        <v>1500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2365</v>
      </c>
      <c r="D58" s="85">
        <v>2365</v>
      </c>
      <c r="E58" s="85"/>
      <c r="F58" s="85"/>
      <c r="G58" s="157"/>
      <c r="H58" s="83">
        <f t="shared" si="3"/>
        <v>2365</v>
      </c>
      <c r="I58" s="85">
        <v>2365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622</v>
      </c>
      <c r="D59" s="85">
        <v>622</v>
      </c>
      <c r="E59" s="85"/>
      <c r="F59" s="85"/>
      <c r="G59" s="157"/>
      <c r="H59" s="83">
        <f t="shared" si="3"/>
        <v>622</v>
      </c>
      <c r="I59" s="85">
        <v>622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1392</v>
      </c>
      <c r="D60" s="85"/>
      <c r="E60" s="85">
        <v>1392</v>
      </c>
      <c r="F60" s="85"/>
      <c r="G60" s="157"/>
      <c r="H60" s="83">
        <f t="shared" si="3"/>
        <v>1500</v>
      </c>
      <c r="I60" s="85"/>
      <c r="J60" s="85">
        <v>1500</v>
      </c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1171</v>
      </c>
      <c r="D62" s="85">
        <v>1171</v>
      </c>
      <c r="E62" s="85"/>
      <c r="F62" s="85"/>
      <c r="G62" s="157"/>
      <c r="H62" s="83">
        <f t="shared" si="3"/>
        <v>1171</v>
      </c>
      <c r="I62" s="85">
        <v>1171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167</v>
      </c>
      <c r="D64" s="85">
        <v>167</v>
      </c>
      <c r="E64" s="85"/>
      <c r="F64" s="85"/>
      <c r="G64" s="157"/>
      <c r="H64" s="83">
        <f t="shared" si="3"/>
        <v>167</v>
      </c>
      <c r="I64" s="85">
        <v>167</v>
      </c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12</v>
      </c>
      <c r="D65" s="163">
        <v>12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59257</v>
      </c>
      <c r="D66" s="74">
        <f>SUM(D67:D68)</f>
        <v>29927</v>
      </c>
      <c r="E66" s="74">
        <f>SUM(E67:E68)</f>
        <v>29330</v>
      </c>
      <c r="F66" s="74">
        <f>SUM(F67:F68)</f>
        <v>0</v>
      </c>
      <c r="G66" s="166">
        <f>SUM(G67:G68)</f>
        <v>0</v>
      </c>
      <c r="H66" s="68">
        <f t="shared" si="3"/>
        <v>60821</v>
      </c>
      <c r="I66" s="74">
        <f>SUM(I67:I68)</f>
        <v>29927</v>
      </c>
      <c r="J66" s="74">
        <f>SUM(J67:J68)</f>
        <v>30894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50377</v>
      </c>
      <c r="D67" s="79">
        <v>21547</v>
      </c>
      <c r="E67" s="79">
        <v>28830</v>
      </c>
      <c r="F67" s="79"/>
      <c r="G67" s="155"/>
      <c r="H67" s="77">
        <f t="shared" si="3"/>
        <v>51791</v>
      </c>
      <c r="I67" s="79">
        <v>21547</v>
      </c>
      <c r="J67" s="79">
        <f>28944+1300</f>
        <v>30244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8880</v>
      </c>
      <c r="D68" s="160">
        <f>SUM(D69:D72)</f>
        <v>8380</v>
      </c>
      <c r="E68" s="160">
        <f>SUM(E69:E72)</f>
        <v>500</v>
      </c>
      <c r="F68" s="160">
        <f>SUM(F69:F72)</f>
        <v>0</v>
      </c>
      <c r="G68" s="161">
        <f>SUM(G69:G72)</f>
        <v>0</v>
      </c>
      <c r="H68" s="83">
        <f t="shared" si="3"/>
        <v>9030</v>
      </c>
      <c r="I68" s="160">
        <f>SUM(I69:I72)</f>
        <v>8380</v>
      </c>
      <c r="J68" s="160">
        <f>SUM(J69:J72)</f>
        <v>650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4230</v>
      </c>
      <c r="D69" s="85">
        <v>3730</v>
      </c>
      <c r="E69" s="85">
        <v>500</v>
      </c>
      <c r="F69" s="85"/>
      <c r="G69" s="157"/>
      <c r="H69" s="83">
        <f t="shared" si="3"/>
        <v>4380</v>
      </c>
      <c r="I69" s="85">
        <v>3730</v>
      </c>
      <c r="J69" s="85">
        <v>650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4650</v>
      </c>
      <c r="D71" s="85">
        <v>4650</v>
      </c>
      <c r="E71" s="85"/>
      <c r="F71" s="85"/>
      <c r="G71" s="157"/>
      <c r="H71" s="83">
        <f t="shared" si="3"/>
        <v>4650</v>
      </c>
      <c r="I71" s="85">
        <v>4650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38920</v>
      </c>
      <c r="D73" s="144">
        <f>SUM(D74,D81,D128,D161,D162,D169)</f>
        <v>31057</v>
      </c>
      <c r="E73" s="144">
        <f>SUM(E74,E81,E128,E161,E162,E169)</f>
        <v>0</v>
      </c>
      <c r="F73" s="144">
        <f>SUM(F74,F81,F128,F161,F162,F169)</f>
        <v>7563</v>
      </c>
      <c r="G73" s="145">
        <f>SUM(G74,G81,G128,G161,G162,G169)</f>
        <v>300</v>
      </c>
      <c r="H73" s="143">
        <f t="shared" si="3"/>
        <v>37884</v>
      </c>
      <c r="I73" s="144">
        <f>SUM(I74,I81,I128,I161,I162,I169)</f>
        <v>30709</v>
      </c>
      <c r="J73" s="144">
        <f>SUM(J74,J81,J128,J161,J162,J169)</f>
        <v>0</v>
      </c>
      <c r="K73" s="144">
        <f>SUM(K74,K81,K128,K161,K162,K169)</f>
        <v>6875</v>
      </c>
      <c r="L73" s="146">
        <f>SUM(L74,L81,L128,L161,L162,L169)</f>
        <v>300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1288</v>
      </c>
      <c r="D74" s="74">
        <f>SUM(D75,D78)</f>
        <v>0</v>
      </c>
      <c r="E74" s="74">
        <f>SUM(E75,E78)</f>
        <v>0</v>
      </c>
      <c r="F74" s="74">
        <f>SUM(F75,F78)</f>
        <v>1288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1288</v>
      </c>
      <c r="D78" s="160">
        <f>SUM(D79:D80)</f>
        <v>0</v>
      </c>
      <c r="E78" s="160">
        <f>SUM(E79:E80)</f>
        <v>0</v>
      </c>
      <c r="F78" s="160">
        <f>SUM(F79:F80)</f>
        <v>1288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1288</v>
      </c>
      <c r="D79" s="85"/>
      <c r="E79" s="85"/>
      <c r="F79" s="85">
        <v>1288</v>
      </c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25729</v>
      </c>
      <c r="D81" s="74">
        <f>SUM(D82,D87,D93,D101,D110,D114,D120,D126)</f>
        <v>24354</v>
      </c>
      <c r="E81" s="74">
        <f>SUM(E82,E87,E93,E101,E110,E114,E120,E126)</f>
        <v>0</v>
      </c>
      <c r="F81" s="74">
        <f>SUM(F82,F87,F93,F101,F110,F114,F120,F126)</f>
        <v>1375</v>
      </c>
      <c r="G81" s="166">
        <f>SUM(G82,G87,G93,G101,G110,G114,G120,G126)</f>
        <v>0</v>
      </c>
      <c r="H81" s="68">
        <f t="shared" si="3"/>
        <v>26096</v>
      </c>
      <c r="I81" s="74">
        <f>SUM(I82,I87,I93,I101,I110,I114,I120,I126)</f>
        <v>24721</v>
      </c>
      <c r="J81" s="74">
        <f>SUM(J82,J87,J93,J101,J110,J114,J120,J126)</f>
        <v>0</v>
      </c>
      <c r="K81" s="74">
        <f>SUM(K82,K87,K93,K101,K110,K114,K120,K126)</f>
        <v>1375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1730</v>
      </c>
      <c r="D82" s="152">
        <f>SUM(D83:D86)</f>
        <v>1680</v>
      </c>
      <c r="E82" s="152">
        <f>SUM(E83:E86)</f>
        <v>0</v>
      </c>
      <c r="F82" s="152">
        <f>SUM(F83:F86)</f>
        <v>50</v>
      </c>
      <c r="G82" s="152">
        <f>SUM(G83:G86)</f>
        <v>0</v>
      </c>
      <c r="H82" s="151">
        <f t="shared" si="3"/>
        <v>1682</v>
      </c>
      <c r="I82" s="152">
        <f>SUM(I83:I86)</f>
        <v>1632</v>
      </c>
      <c r="J82" s="152">
        <f>SUM(J83:J86)</f>
        <v>0</v>
      </c>
      <c r="K82" s="152">
        <f>SUM(K83:K86)</f>
        <v>50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1084</v>
      </c>
      <c r="D84" s="85">
        <v>1084</v>
      </c>
      <c r="E84" s="85"/>
      <c r="F84" s="85"/>
      <c r="G84" s="157"/>
      <c r="H84" s="83">
        <f t="shared" si="3"/>
        <v>1036</v>
      </c>
      <c r="I84" s="85">
        <v>1036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280</v>
      </c>
      <c r="D85" s="85">
        <v>280</v>
      </c>
      <c r="E85" s="85"/>
      <c r="F85" s="85"/>
      <c r="G85" s="157"/>
      <c r="H85" s="83">
        <f t="shared" si="3"/>
        <v>280</v>
      </c>
      <c r="I85" s="85">
        <v>280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366</v>
      </c>
      <c r="D86" s="85">
        <v>316</v>
      </c>
      <c r="E86" s="85"/>
      <c r="F86" s="85">
        <v>50</v>
      </c>
      <c r="G86" s="157"/>
      <c r="H86" s="83">
        <f t="shared" si="3"/>
        <v>366</v>
      </c>
      <c r="I86" s="85">
        <v>316</v>
      </c>
      <c r="J86" s="85"/>
      <c r="K86" s="85">
        <v>50</v>
      </c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20992</v>
      </c>
      <c r="D87" s="160">
        <f>SUM(D88:D92)</f>
        <v>19867</v>
      </c>
      <c r="E87" s="160">
        <f>SUM(E88:E92)</f>
        <v>0</v>
      </c>
      <c r="F87" s="160">
        <f>SUM(F88:F92)</f>
        <v>1125</v>
      </c>
      <c r="G87" s="161">
        <f>SUM(G88:G92)</f>
        <v>0</v>
      </c>
      <c r="H87" s="83">
        <f t="shared" si="3"/>
        <v>21395</v>
      </c>
      <c r="I87" s="160">
        <f>SUM(I88:I92)</f>
        <v>20270</v>
      </c>
      <c r="J87" s="160">
        <f>SUM(J88:J92)</f>
        <v>0</v>
      </c>
      <c r="K87" s="160">
        <f>SUM(K88:K92)</f>
        <v>1125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13014</v>
      </c>
      <c r="D88" s="85">
        <v>13014</v>
      </c>
      <c r="E88" s="85"/>
      <c r="F88" s="85"/>
      <c r="G88" s="157"/>
      <c r="H88" s="83">
        <f t="shared" si="3"/>
        <v>13648</v>
      </c>
      <c r="I88" s="85">
        <v>13648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4160</v>
      </c>
      <c r="D89" s="85">
        <v>3500</v>
      </c>
      <c r="E89" s="85"/>
      <c r="F89" s="85">
        <v>660</v>
      </c>
      <c r="G89" s="157"/>
      <c r="H89" s="83">
        <f t="shared" si="3"/>
        <v>3900</v>
      </c>
      <c r="I89" s="85">
        <v>3240</v>
      </c>
      <c r="J89" s="85"/>
      <c r="K89" s="85">
        <v>660</v>
      </c>
      <c r="L89" s="158"/>
    </row>
    <row r="90" spans="1:12" x14ac:dyDescent="0.25">
      <c r="A90" s="56">
        <v>2223</v>
      </c>
      <c r="B90" s="82" t="s">
        <v>92</v>
      </c>
      <c r="C90" s="83">
        <f t="shared" si="2"/>
        <v>3587</v>
      </c>
      <c r="D90" s="85">
        <v>3157</v>
      </c>
      <c r="E90" s="85"/>
      <c r="F90" s="85">
        <v>430</v>
      </c>
      <c r="G90" s="157"/>
      <c r="H90" s="83">
        <f t="shared" si="3"/>
        <v>3616</v>
      </c>
      <c r="I90" s="85">
        <v>3186</v>
      </c>
      <c r="J90" s="85"/>
      <c r="K90" s="85">
        <v>430</v>
      </c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231</v>
      </c>
      <c r="D91" s="85">
        <v>196</v>
      </c>
      <c r="E91" s="85"/>
      <c r="F91" s="85">
        <v>35</v>
      </c>
      <c r="G91" s="157"/>
      <c r="H91" s="83">
        <f t="shared" si="3"/>
        <v>231</v>
      </c>
      <c r="I91" s="85">
        <v>196</v>
      </c>
      <c r="J91" s="85"/>
      <c r="K91" s="85">
        <v>35</v>
      </c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1403</v>
      </c>
      <c r="D93" s="160">
        <f>SUM(D94:D100)</f>
        <v>1403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1490</v>
      </c>
      <c r="I93" s="160">
        <f>SUM(I94:I100)</f>
        <v>1490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610</v>
      </c>
      <c r="D95" s="85">
        <v>610</v>
      </c>
      <c r="E95" s="85"/>
      <c r="F95" s="85"/>
      <c r="G95" s="157"/>
      <c r="H95" s="83">
        <f t="shared" si="3"/>
        <v>610</v>
      </c>
      <c r="I95" s="85">
        <v>610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300</v>
      </c>
      <c r="D97" s="85">
        <v>300</v>
      </c>
      <c r="E97" s="85"/>
      <c r="F97" s="85"/>
      <c r="G97" s="157"/>
      <c r="H97" s="83">
        <f t="shared" si="3"/>
        <v>387</v>
      </c>
      <c r="I97" s="85">
        <v>387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493</v>
      </c>
      <c r="D100" s="85">
        <v>493</v>
      </c>
      <c r="E100" s="85"/>
      <c r="F100" s="85"/>
      <c r="G100" s="157"/>
      <c r="H100" s="83">
        <f t="shared" si="3"/>
        <v>493</v>
      </c>
      <c r="I100" s="85">
        <v>493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1529</v>
      </c>
      <c r="D101" s="160">
        <f>SUM(D102:D109)</f>
        <v>1329</v>
      </c>
      <c r="E101" s="160">
        <f>SUM(E102:E109)</f>
        <v>0</v>
      </c>
      <c r="F101" s="160">
        <f>SUM(F102:F109)</f>
        <v>200</v>
      </c>
      <c r="G101" s="161">
        <f>SUM(G102:G109)</f>
        <v>0</v>
      </c>
      <c r="H101" s="83">
        <f t="shared" si="3"/>
        <v>1529</v>
      </c>
      <c r="I101" s="160">
        <f>SUM(I102:I109)</f>
        <v>1329</v>
      </c>
      <c r="J101" s="160">
        <f>SUM(J102:J109)</f>
        <v>0</v>
      </c>
      <c r="K101" s="160">
        <f>SUM(K102:K109)</f>
        <v>200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470</v>
      </c>
      <c r="D104" s="85">
        <v>470</v>
      </c>
      <c r="E104" s="85"/>
      <c r="F104" s="85"/>
      <c r="G104" s="157"/>
      <c r="H104" s="83">
        <f t="shared" si="3"/>
        <v>470</v>
      </c>
      <c r="I104" s="85">
        <v>470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409</v>
      </c>
      <c r="D105" s="85">
        <v>409</v>
      </c>
      <c r="E105" s="85"/>
      <c r="F105" s="85"/>
      <c r="G105" s="157"/>
      <c r="H105" s="83">
        <f t="shared" si="3"/>
        <v>409</v>
      </c>
      <c r="I105" s="85">
        <v>409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650</v>
      </c>
      <c r="D109" s="85">
        <v>450</v>
      </c>
      <c r="E109" s="85"/>
      <c r="F109" s="85">
        <v>200</v>
      </c>
      <c r="G109" s="157"/>
      <c r="H109" s="83">
        <f t="shared" si="3"/>
        <v>650</v>
      </c>
      <c r="I109" s="85">
        <v>450</v>
      </c>
      <c r="J109" s="85"/>
      <c r="K109" s="85">
        <v>200</v>
      </c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75</v>
      </c>
      <c r="D110" s="160">
        <f>SUM(D111:D113)</f>
        <v>75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75</v>
      </c>
      <c r="D113" s="85">
        <v>75</v>
      </c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11903</v>
      </c>
      <c r="D128" s="74">
        <f>SUM(D129,D133,D137,D138,D141,D148,D156,D157,D160)</f>
        <v>6703</v>
      </c>
      <c r="E128" s="74">
        <f>SUM(E129,E133,E137,E138,E141,E148,E156,E157,E160)</f>
        <v>0</v>
      </c>
      <c r="F128" s="74">
        <f>SUM(F129,F133,F137,F138,F141,F148,F156,F157,F160)</f>
        <v>4900</v>
      </c>
      <c r="G128" s="166">
        <f>SUM(G129,G133,G137,G138,G141,G148,G156,G157,G160)</f>
        <v>300</v>
      </c>
      <c r="H128" s="68">
        <f t="shared" si="5"/>
        <v>11788</v>
      </c>
      <c r="I128" s="74">
        <f>SUM(I129,I133,I137,I138,I141,I148,I156,I157,I160)</f>
        <v>5988</v>
      </c>
      <c r="J128" s="74">
        <f>SUM(J129,J133,J137,J138,J141,J148,J156,J157,J160)</f>
        <v>0</v>
      </c>
      <c r="K128" s="74">
        <f>SUM(K129,K133,K137,K138,K141,K148,K156,K157,K160)</f>
        <v>5500</v>
      </c>
      <c r="L128" s="167">
        <f>SUM(L129,L133,L137,L138,L141,L148,L156,L157,L160)</f>
        <v>300</v>
      </c>
    </row>
    <row r="129" spans="1:12" x14ac:dyDescent="0.25">
      <c r="A129" s="301">
        <v>2310</v>
      </c>
      <c r="B129" s="76" t="s">
        <v>131</v>
      </c>
      <c r="C129" s="77">
        <f t="shared" si="4"/>
        <v>2369</v>
      </c>
      <c r="D129" s="169">
        <f>SUM(D130:D132)</f>
        <v>2369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2369</v>
      </c>
      <c r="I129" s="169">
        <f>SUM(I130:I132)</f>
        <v>2369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600</v>
      </c>
      <c r="D130" s="85">
        <v>600</v>
      </c>
      <c r="E130" s="85"/>
      <c r="F130" s="85"/>
      <c r="G130" s="157"/>
      <c r="H130" s="83">
        <f t="shared" si="5"/>
        <v>600</v>
      </c>
      <c r="I130" s="85">
        <v>600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1769</v>
      </c>
      <c r="D131" s="85">
        <v>1769</v>
      </c>
      <c r="E131" s="85"/>
      <c r="F131" s="85"/>
      <c r="G131" s="157"/>
      <c r="H131" s="83">
        <f t="shared" si="5"/>
        <v>1769</v>
      </c>
      <c r="I131" s="85">
        <v>1769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705</v>
      </c>
      <c r="D133" s="160">
        <f>SUM(D134:D136)</f>
        <v>205</v>
      </c>
      <c r="E133" s="160">
        <f>SUM(E134:E136)</f>
        <v>0</v>
      </c>
      <c r="F133" s="160">
        <f>SUM(F134:F136)</f>
        <v>500</v>
      </c>
      <c r="G133" s="161">
        <f>SUM(G134:G136)</f>
        <v>0</v>
      </c>
      <c r="H133" s="83">
        <f t="shared" si="5"/>
        <v>705</v>
      </c>
      <c r="I133" s="160">
        <f>SUM(I134:I136)</f>
        <v>205</v>
      </c>
      <c r="J133" s="160">
        <f>SUM(J134:J136)</f>
        <v>0</v>
      </c>
      <c r="K133" s="160">
        <f>SUM(K134:K136)</f>
        <v>500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705</v>
      </c>
      <c r="D135" s="85">
        <v>205</v>
      </c>
      <c r="E135" s="85"/>
      <c r="F135" s="85">
        <v>500</v>
      </c>
      <c r="G135" s="157"/>
      <c r="H135" s="83">
        <f t="shared" si="5"/>
        <v>705</v>
      </c>
      <c r="I135" s="85">
        <v>205</v>
      </c>
      <c r="J135" s="85"/>
      <c r="K135" s="85">
        <v>500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50</v>
      </c>
      <c r="D138" s="160">
        <f>SUM(D139:D140)</f>
        <v>50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50</v>
      </c>
      <c r="I138" s="160">
        <f>SUM(I139:I140)</f>
        <v>50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50</v>
      </c>
      <c r="D139" s="85">
        <v>50</v>
      </c>
      <c r="E139" s="85"/>
      <c r="F139" s="85"/>
      <c r="G139" s="157"/>
      <c r="H139" s="83">
        <f t="shared" si="5"/>
        <v>50</v>
      </c>
      <c r="I139" s="85">
        <v>50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2783</v>
      </c>
      <c r="D141" s="152">
        <f>SUM(D142:D147)</f>
        <v>2433</v>
      </c>
      <c r="E141" s="152">
        <f>SUM(E142:E147)</f>
        <v>0</v>
      </c>
      <c r="F141" s="152">
        <f>SUM(F142:F147)</f>
        <v>350</v>
      </c>
      <c r="G141" s="153">
        <f>SUM(G142:G147)</f>
        <v>0</v>
      </c>
      <c r="H141" s="151">
        <f t="shared" si="5"/>
        <v>2568</v>
      </c>
      <c r="I141" s="152">
        <f>SUM(I142:I147)</f>
        <v>1718</v>
      </c>
      <c r="J141" s="152">
        <f>SUM(J142:J147)</f>
        <v>0</v>
      </c>
      <c r="K141" s="152">
        <f>SUM(K142:K147)</f>
        <v>850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950</v>
      </c>
      <c r="D142" s="79">
        <v>800</v>
      </c>
      <c r="E142" s="79"/>
      <c r="F142" s="79">
        <v>150</v>
      </c>
      <c r="G142" s="155"/>
      <c r="H142" s="77">
        <f t="shared" si="5"/>
        <v>735</v>
      </c>
      <c r="I142" s="79">
        <v>385</v>
      </c>
      <c r="J142" s="79"/>
      <c r="K142" s="79">
        <v>350</v>
      </c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1000</v>
      </c>
      <c r="D143" s="85">
        <v>800</v>
      </c>
      <c r="E143" s="85"/>
      <c r="F143" s="85">
        <v>200</v>
      </c>
      <c r="G143" s="157"/>
      <c r="H143" s="83">
        <f t="shared" si="5"/>
        <v>1000</v>
      </c>
      <c r="I143" s="85">
        <v>500</v>
      </c>
      <c r="J143" s="85"/>
      <c r="K143" s="85">
        <v>500</v>
      </c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50</v>
      </c>
      <c r="D144" s="85">
        <v>50</v>
      </c>
      <c r="E144" s="85"/>
      <c r="F144" s="85"/>
      <c r="G144" s="157"/>
      <c r="H144" s="83">
        <f t="shared" si="5"/>
        <v>50</v>
      </c>
      <c r="I144" s="85">
        <v>50</v>
      </c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783</v>
      </c>
      <c r="D146" s="85">
        <v>783</v>
      </c>
      <c r="E146" s="85"/>
      <c r="F146" s="85"/>
      <c r="G146" s="157"/>
      <c r="H146" s="83">
        <f t="shared" si="5"/>
        <v>783</v>
      </c>
      <c r="I146" s="85">
        <v>783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4756</v>
      </c>
      <c r="D148" s="160">
        <f>SUM(D149:D155)</f>
        <v>756</v>
      </c>
      <c r="E148" s="160">
        <f>SUM(E149:E155)</f>
        <v>0</v>
      </c>
      <c r="F148" s="160">
        <f>SUM(F149:F155)</f>
        <v>4000</v>
      </c>
      <c r="G148" s="161">
        <f>SUM(G149:G155)</f>
        <v>0</v>
      </c>
      <c r="H148" s="83">
        <f t="shared" si="5"/>
        <v>4756</v>
      </c>
      <c r="I148" s="160">
        <f>SUM(I149:I155)</f>
        <v>756</v>
      </c>
      <c r="J148" s="160">
        <f>SUM(J149:J155)</f>
        <v>0</v>
      </c>
      <c r="K148" s="160">
        <f>SUM(K149:K155)</f>
        <v>4000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616</v>
      </c>
      <c r="D149" s="85">
        <v>616</v>
      </c>
      <c r="E149" s="85"/>
      <c r="F149" s="85"/>
      <c r="G149" s="157"/>
      <c r="H149" s="83">
        <f t="shared" si="5"/>
        <v>616</v>
      </c>
      <c r="I149" s="85">
        <v>616</v>
      </c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140</v>
      </c>
      <c r="D150" s="85">
        <v>140</v>
      </c>
      <c r="E150" s="85"/>
      <c r="F150" s="85"/>
      <c r="G150" s="157"/>
      <c r="H150" s="83">
        <f t="shared" si="5"/>
        <v>140</v>
      </c>
      <c r="I150" s="85">
        <v>140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4000</v>
      </c>
      <c r="D151" s="85"/>
      <c r="E151" s="85"/>
      <c r="F151" s="85">
        <v>4000</v>
      </c>
      <c r="G151" s="157"/>
      <c r="H151" s="83">
        <f t="shared" si="5"/>
        <v>4000</v>
      </c>
      <c r="I151" s="85"/>
      <c r="J151" s="85"/>
      <c r="K151" s="85">
        <v>4000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990</v>
      </c>
      <c r="D156" s="163">
        <v>790</v>
      </c>
      <c r="E156" s="163"/>
      <c r="F156" s="163">
        <v>50</v>
      </c>
      <c r="G156" s="164">
        <v>150</v>
      </c>
      <c r="H156" s="151">
        <f t="shared" si="5"/>
        <v>1090</v>
      </c>
      <c r="I156" s="163">
        <v>790</v>
      </c>
      <c r="J156" s="163"/>
      <c r="K156" s="163">
        <v>150</v>
      </c>
      <c r="L156" s="165">
        <v>150</v>
      </c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250</v>
      </c>
      <c r="D160" s="163">
        <v>100</v>
      </c>
      <c r="E160" s="163"/>
      <c r="F160" s="163"/>
      <c r="G160" s="164">
        <v>150</v>
      </c>
      <c r="H160" s="151">
        <f t="shared" si="5"/>
        <v>250</v>
      </c>
      <c r="I160" s="163">
        <v>100</v>
      </c>
      <c r="J160" s="163"/>
      <c r="K160" s="163"/>
      <c r="L160" s="165">
        <v>150</v>
      </c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7"/>
        <v>7440</v>
      </c>
      <c r="D191" s="139">
        <f>SUM(D192,D231,D266,D279,D283)</f>
        <v>6294</v>
      </c>
      <c r="E191" s="139">
        <f>SUM(E192,E231,E266,E279,E283)</f>
        <v>896</v>
      </c>
      <c r="F191" s="139">
        <f>SUM(F192,F231,F266,F279,F283)</f>
        <v>250</v>
      </c>
      <c r="G191" s="139">
        <f>SUM(G192,G231,G266,G279,G283)</f>
        <v>0</v>
      </c>
      <c r="H191" s="138">
        <f t="shared" si="8"/>
        <v>1531</v>
      </c>
      <c r="I191" s="139">
        <f>SUM(I192,I231,I266,I279,I283)</f>
        <v>1281</v>
      </c>
      <c r="J191" s="139">
        <f>SUM(J192,J231,J266,J279,J283)</f>
        <v>0</v>
      </c>
      <c r="K191" s="139">
        <f>SUM(K192,K231,K266,K279,K283)</f>
        <v>250</v>
      </c>
      <c r="L191" s="197">
        <f>SUM(L192,L231,L266,L279,L283)</f>
        <v>0</v>
      </c>
    </row>
    <row r="192" spans="1:12" x14ac:dyDescent="0.25">
      <c r="A192" s="142">
        <v>5000</v>
      </c>
      <c r="B192" s="142" t="s">
        <v>194</v>
      </c>
      <c r="C192" s="143">
        <f t="shared" si="7"/>
        <v>7440</v>
      </c>
      <c r="D192" s="144">
        <f>D193+D201+D227</f>
        <v>6294</v>
      </c>
      <c r="E192" s="144">
        <f>E193+E201+E227</f>
        <v>896</v>
      </c>
      <c r="F192" s="144">
        <f>F193+F201+F227</f>
        <v>250</v>
      </c>
      <c r="G192" s="144">
        <f>G193+G201+G227</f>
        <v>0</v>
      </c>
      <c r="H192" s="143">
        <f t="shared" si="8"/>
        <v>1531</v>
      </c>
      <c r="I192" s="144">
        <f>I193+I201+I227</f>
        <v>1281</v>
      </c>
      <c r="J192" s="144">
        <f>J193+J201+J227</f>
        <v>0</v>
      </c>
      <c r="K192" s="144">
        <f>K193+K201+K227</f>
        <v>250</v>
      </c>
      <c r="L192" s="198">
        <f>L193+L201+L227</f>
        <v>0</v>
      </c>
    </row>
    <row r="193" spans="1:12" x14ac:dyDescent="0.25">
      <c r="A193" s="67">
        <v>5100</v>
      </c>
      <c r="B193" s="147" t="s">
        <v>195</v>
      </c>
      <c r="C193" s="68">
        <f t="shared" si="7"/>
        <v>150</v>
      </c>
      <c r="D193" s="74">
        <f>D194+D195+D198+D199+D200</f>
        <v>150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7"/>
        <v>150</v>
      </c>
      <c r="D195" s="160">
        <f>D196+D197</f>
        <v>150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7"/>
        <v>150</v>
      </c>
      <c r="D196" s="85">
        <v>150</v>
      </c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7"/>
        <v>7290</v>
      </c>
      <c r="D201" s="74">
        <f>D202+D212+D213+D222+D223+D224+D226</f>
        <v>6144</v>
      </c>
      <c r="E201" s="74">
        <f>E202+E212+E213+E222+E223+E224+E226</f>
        <v>896</v>
      </c>
      <c r="F201" s="74">
        <f>F202+F212+F213+F222+F223+F224+F226</f>
        <v>250</v>
      </c>
      <c r="G201" s="166">
        <f>G202+G212+G213+G222+G223+G224+G226</f>
        <v>0</v>
      </c>
      <c r="H201" s="68">
        <f t="shared" si="8"/>
        <v>1531</v>
      </c>
      <c r="I201" s="74">
        <f>I202+I212+I213+I222+I223+I224+I226</f>
        <v>1281</v>
      </c>
      <c r="J201" s="74">
        <f>J202+J212+J213+J222+J223+J224+J226</f>
        <v>0</v>
      </c>
      <c r="K201" s="74">
        <f>K202+K212+K213+K222+K223+K224+K226</f>
        <v>250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7"/>
        <v>7290</v>
      </c>
      <c r="D213" s="160">
        <f>SUM(D214:D221)</f>
        <v>6144</v>
      </c>
      <c r="E213" s="160">
        <f>SUM(E214:E221)</f>
        <v>896</v>
      </c>
      <c r="F213" s="160">
        <f>SUM(F214:F221)</f>
        <v>250</v>
      </c>
      <c r="G213" s="161">
        <f>SUM(G214:G221)</f>
        <v>0</v>
      </c>
      <c r="H213" s="83">
        <f t="shared" si="8"/>
        <v>1531</v>
      </c>
      <c r="I213" s="160">
        <f>SUM(I214:I221)</f>
        <v>1281</v>
      </c>
      <c r="J213" s="160">
        <f>SUM(J214:J221)</f>
        <v>0</v>
      </c>
      <c r="K213" s="160">
        <f>SUM(K214:K221)</f>
        <v>250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7"/>
        <v>1218</v>
      </c>
      <c r="D216" s="85">
        <v>322</v>
      </c>
      <c r="E216" s="85">
        <v>896</v>
      </c>
      <c r="F216" s="85"/>
      <c r="G216" s="157"/>
      <c r="H216" s="83">
        <f t="shared" si="8"/>
        <v>322</v>
      </c>
      <c r="I216" s="85">
        <v>322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7"/>
        <v>1260</v>
      </c>
      <c r="D220" s="85">
        <v>1260</v>
      </c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7"/>
        <v>4812</v>
      </c>
      <c r="D221" s="85">
        <v>4562</v>
      </c>
      <c r="E221" s="85"/>
      <c r="F221" s="85">
        <v>250</v>
      </c>
      <c r="G221" s="157"/>
      <c r="H221" s="83">
        <f t="shared" si="8"/>
        <v>1209</v>
      </c>
      <c r="I221" s="85">
        <v>959</v>
      </c>
      <c r="J221" s="85"/>
      <c r="K221" s="85">
        <v>250</v>
      </c>
      <c r="L221" s="158"/>
    </row>
    <row r="222" spans="1:12" ht="24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x14ac:dyDescent="0.25">
      <c r="A233" s="301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x14ac:dyDescent="0.25">
      <c r="A251" s="301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x14ac:dyDescent="0.25">
      <c r="A258" s="301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9"/>
        <v>0</v>
      </c>
      <c r="D279" s="248">
        <f>SUM(D280:D282)</f>
        <v>0</v>
      </c>
      <c r="E279" s="248">
        <f>SUM(E280:E282)</f>
        <v>0</v>
      </c>
      <c r="F279" s="248">
        <f>SUM(F280:F282)</f>
        <v>0</v>
      </c>
      <c r="G279" s="248">
        <f>SUM(G280:G282)</f>
        <v>0</v>
      </c>
      <c r="H279" s="247">
        <f t="shared" si="10"/>
        <v>0</v>
      </c>
      <c r="I279" s="248">
        <f>SUM(I280:I282)</f>
        <v>0</v>
      </c>
      <c r="J279" s="248">
        <f>SUM(J280:J282)</f>
        <v>0</v>
      </c>
      <c r="K279" s="248">
        <f>SUM(K280:K282)</f>
        <v>0</v>
      </c>
      <c r="L279" s="249">
        <f>SUM(L280:L282)</f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9"/>
        <v>0</v>
      </c>
      <c r="D283" s="248">
        <f>SUM(D284)</f>
        <v>0</v>
      </c>
      <c r="E283" s="248">
        <f>SUM(E284)</f>
        <v>0</v>
      </c>
      <c r="F283" s="248">
        <f>SUM(F284)</f>
        <v>0</v>
      </c>
      <c r="G283" s="248">
        <f>SUM(G284)</f>
        <v>0</v>
      </c>
      <c r="H283" s="254">
        <f t="shared" si="10"/>
        <v>0</v>
      </c>
      <c r="I283" s="248">
        <f>SUM(I284)</f>
        <v>0</v>
      </c>
      <c r="J283" s="248">
        <f>SUM(J284)</f>
        <v>0</v>
      </c>
      <c r="K283" s="248">
        <f>SUM(K284)</f>
        <v>0</v>
      </c>
      <c r="L283" s="249">
        <f>SUM(L284)</f>
        <v>0</v>
      </c>
    </row>
    <row r="284" spans="1:12" ht="24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1200</v>
      </c>
      <c r="D295" s="160">
        <f>SUM(D296:D297)</f>
        <v>0</v>
      </c>
      <c r="E295" s="160">
        <f>SUM(E296:E297)</f>
        <v>0</v>
      </c>
      <c r="F295" s="160">
        <f>SUM(F296:F297)</f>
        <v>1200</v>
      </c>
      <c r="G295" s="161">
        <f>SUM(G296:G297)</f>
        <v>0</v>
      </c>
      <c r="H295" s="83">
        <f t="shared" si="10"/>
        <v>1948</v>
      </c>
      <c r="I295" s="160">
        <f>SUM(I296:I297)</f>
        <v>0</v>
      </c>
      <c r="J295" s="160">
        <f>SUM(J296:J297)</f>
        <v>0</v>
      </c>
      <c r="K295" s="160">
        <f>SUM(K296:K297)</f>
        <v>1948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1200</v>
      </c>
      <c r="D297" s="79"/>
      <c r="E297" s="79"/>
      <c r="F297" s="79">
        <v>1200</v>
      </c>
      <c r="G297" s="155"/>
      <c r="H297" s="77">
        <f t="shared" si="10"/>
        <v>1948</v>
      </c>
      <c r="I297" s="79"/>
      <c r="J297" s="79"/>
      <c r="K297" s="79">
        <f>1888+60</f>
        <v>1948</v>
      </c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311721</v>
      </c>
      <c r="D298" s="260">
        <f t="shared" si="11"/>
        <v>153006</v>
      </c>
      <c r="E298" s="260">
        <f t="shared" si="11"/>
        <v>149402</v>
      </c>
      <c r="F298" s="260">
        <f t="shared" si="11"/>
        <v>9013</v>
      </c>
      <c r="G298" s="261">
        <f t="shared" si="11"/>
        <v>300</v>
      </c>
      <c r="H298" s="262">
        <f t="shared" si="11"/>
        <v>312815</v>
      </c>
      <c r="I298" s="260">
        <f t="shared" si="11"/>
        <v>147633</v>
      </c>
      <c r="J298" s="260">
        <f t="shared" si="11"/>
        <v>155809</v>
      </c>
      <c r="K298" s="260">
        <f t="shared" si="11"/>
        <v>9073</v>
      </c>
      <c r="L298" s="149">
        <f t="shared" si="11"/>
        <v>300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-150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-150</v>
      </c>
      <c r="H300" s="265">
        <f>SUM(I300:L300)</f>
        <v>538</v>
      </c>
      <c r="I300" s="266">
        <f>SUM(I25,I26,I42)-I50</f>
        <v>0</v>
      </c>
      <c r="J300" s="266">
        <f>SUM(J25,J26,J42)-J50</f>
        <v>0</v>
      </c>
      <c r="K300" s="266">
        <f>K27-K50</f>
        <v>688</v>
      </c>
      <c r="L300" s="268">
        <f>L44-L50</f>
        <v>-150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12">SUM(C303,C305)-C313+C315</f>
        <v>150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150</v>
      </c>
      <c r="H302" s="270">
        <f t="shared" si="12"/>
        <v>-538</v>
      </c>
      <c r="I302" s="266">
        <f t="shared" si="12"/>
        <v>0</v>
      </c>
      <c r="J302" s="266">
        <f t="shared" si="12"/>
        <v>0</v>
      </c>
      <c r="K302" s="266">
        <f t="shared" si="12"/>
        <v>-688</v>
      </c>
      <c r="L302" s="271">
        <f t="shared" si="12"/>
        <v>150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13">C22-C295</f>
        <v>150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150</v>
      </c>
      <c r="H303" s="270">
        <f t="shared" si="13"/>
        <v>-538</v>
      </c>
      <c r="I303" s="266">
        <f t="shared" si="13"/>
        <v>0</v>
      </c>
      <c r="J303" s="266">
        <f t="shared" si="13"/>
        <v>0</v>
      </c>
      <c r="K303" s="266">
        <f t="shared" si="13"/>
        <v>-688</v>
      </c>
      <c r="L303" s="271">
        <f t="shared" si="13"/>
        <v>150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09.31.1.&amp;"Arial,Regular"&amp;10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256" width="9.140625" style="5"/>
    <col min="257" max="257" width="10.85546875" style="5" customWidth="1"/>
    <col min="258" max="258" width="28" style="5" customWidth="1"/>
    <col min="259" max="259" width="8.7109375" style="5" customWidth="1"/>
    <col min="260" max="260" width="9.5703125" style="5" customWidth="1"/>
    <col min="261" max="262" width="8.7109375" style="5" customWidth="1"/>
    <col min="263" max="263" width="8.28515625" style="5" customWidth="1"/>
    <col min="264" max="267" width="8.7109375" style="5" customWidth="1"/>
    <col min="268" max="268" width="7.5703125" style="5" customWidth="1"/>
    <col min="269" max="512" width="9.140625" style="5"/>
    <col min="513" max="513" width="10.85546875" style="5" customWidth="1"/>
    <col min="514" max="514" width="28" style="5" customWidth="1"/>
    <col min="515" max="515" width="8.7109375" style="5" customWidth="1"/>
    <col min="516" max="516" width="9.5703125" style="5" customWidth="1"/>
    <col min="517" max="518" width="8.7109375" style="5" customWidth="1"/>
    <col min="519" max="519" width="8.28515625" style="5" customWidth="1"/>
    <col min="520" max="523" width="8.7109375" style="5" customWidth="1"/>
    <col min="524" max="524" width="7.5703125" style="5" customWidth="1"/>
    <col min="525" max="768" width="9.140625" style="5"/>
    <col min="769" max="769" width="10.85546875" style="5" customWidth="1"/>
    <col min="770" max="770" width="28" style="5" customWidth="1"/>
    <col min="771" max="771" width="8.7109375" style="5" customWidth="1"/>
    <col min="772" max="772" width="9.5703125" style="5" customWidth="1"/>
    <col min="773" max="774" width="8.7109375" style="5" customWidth="1"/>
    <col min="775" max="775" width="8.28515625" style="5" customWidth="1"/>
    <col min="776" max="779" width="8.7109375" style="5" customWidth="1"/>
    <col min="780" max="780" width="7.5703125" style="5" customWidth="1"/>
    <col min="781" max="1024" width="9.140625" style="5"/>
    <col min="1025" max="1025" width="10.85546875" style="5" customWidth="1"/>
    <col min="1026" max="1026" width="28" style="5" customWidth="1"/>
    <col min="1027" max="1027" width="8.7109375" style="5" customWidth="1"/>
    <col min="1028" max="1028" width="9.5703125" style="5" customWidth="1"/>
    <col min="1029" max="1030" width="8.7109375" style="5" customWidth="1"/>
    <col min="1031" max="1031" width="8.28515625" style="5" customWidth="1"/>
    <col min="1032" max="1035" width="8.7109375" style="5" customWidth="1"/>
    <col min="1036" max="1036" width="7.5703125" style="5" customWidth="1"/>
    <col min="1037" max="1280" width="9.140625" style="5"/>
    <col min="1281" max="1281" width="10.85546875" style="5" customWidth="1"/>
    <col min="1282" max="1282" width="28" style="5" customWidth="1"/>
    <col min="1283" max="1283" width="8.7109375" style="5" customWidth="1"/>
    <col min="1284" max="1284" width="9.5703125" style="5" customWidth="1"/>
    <col min="1285" max="1286" width="8.7109375" style="5" customWidth="1"/>
    <col min="1287" max="1287" width="8.28515625" style="5" customWidth="1"/>
    <col min="1288" max="1291" width="8.7109375" style="5" customWidth="1"/>
    <col min="1292" max="1292" width="7.5703125" style="5" customWidth="1"/>
    <col min="1293" max="1536" width="9.140625" style="5"/>
    <col min="1537" max="1537" width="10.85546875" style="5" customWidth="1"/>
    <col min="1538" max="1538" width="28" style="5" customWidth="1"/>
    <col min="1539" max="1539" width="8.7109375" style="5" customWidth="1"/>
    <col min="1540" max="1540" width="9.5703125" style="5" customWidth="1"/>
    <col min="1541" max="1542" width="8.7109375" style="5" customWidth="1"/>
    <col min="1543" max="1543" width="8.28515625" style="5" customWidth="1"/>
    <col min="1544" max="1547" width="8.7109375" style="5" customWidth="1"/>
    <col min="1548" max="1548" width="7.5703125" style="5" customWidth="1"/>
    <col min="1549" max="1792" width="9.140625" style="5"/>
    <col min="1793" max="1793" width="10.85546875" style="5" customWidth="1"/>
    <col min="1794" max="1794" width="28" style="5" customWidth="1"/>
    <col min="1795" max="1795" width="8.7109375" style="5" customWidth="1"/>
    <col min="1796" max="1796" width="9.5703125" style="5" customWidth="1"/>
    <col min="1797" max="1798" width="8.7109375" style="5" customWidth="1"/>
    <col min="1799" max="1799" width="8.28515625" style="5" customWidth="1"/>
    <col min="1800" max="1803" width="8.7109375" style="5" customWidth="1"/>
    <col min="1804" max="1804" width="7.5703125" style="5" customWidth="1"/>
    <col min="1805" max="2048" width="9.140625" style="5"/>
    <col min="2049" max="2049" width="10.85546875" style="5" customWidth="1"/>
    <col min="2050" max="2050" width="28" style="5" customWidth="1"/>
    <col min="2051" max="2051" width="8.7109375" style="5" customWidth="1"/>
    <col min="2052" max="2052" width="9.5703125" style="5" customWidth="1"/>
    <col min="2053" max="2054" width="8.7109375" style="5" customWidth="1"/>
    <col min="2055" max="2055" width="8.28515625" style="5" customWidth="1"/>
    <col min="2056" max="2059" width="8.7109375" style="5" customWidth="1"/>
    <col min="2060" max="2060" width="7.5703125" style="5" customWidth="1"/>
    <col min="2061" max="2304" width="9.140625" style="5"/>
    <col min="2305" max="2305" width="10.85546875" style="5" customWidth="1"/>
    <col min="2306" max="2306" width="28" style="5" customWidth="1"/>
    <col min="2307" max="2307" width="8.7109375" style="5" customWidth="1"/>
    <col min="2308" max="2308" width="9.5703125" style="5" customWidth="1"/>
    <col min="2309" max="2310" width="8.7109375" style="5" customWidth="1"/>
    <col min="2311" max="2311" width="8.28515625" style="5" customWidth="1"/>
    <col min="2312" max="2315" width="8.7109375" style="5" customWidth="1"/>
    <col min="2316" max="2316" width="7.5703125" style="5" customWidth="1"/>
    <col min="2317" max="2560" width="9.140625" style="5"/>
    <col min="2561" max="2561" width="10.85546875" style="5" customWidth="1"/>
    <col min="2562" max="2562" width="28" style="5" customWidth="1"/>
    <col min="2563" max="2563" width="8.7109375" style="5" customWidth="1"/>
    <col min="2564" max="2564" width="9.5703125" style="5" customWidth="1"/>
    <col min="2565" max="2566" width="8.7109375" style="5" customWidth="1"/>
    <col min="2567" max="2567" width="8.28515625" style="5" customWidth="1"/>
    <col min="2568" max="2571" width="8.7109375" style="5" customWidth="1"/>
    <col min="2572" max="2572" width="7.5703125" style="5" customWidth="1"/>
    <col min="2573" max="2816" width="9.140625" style="5"/>
    <col min="2817" max="2817" width="10.85546875" style="5" customWidth="1"/>
    <col min="2818" max="2818" width="28" style="5" customWidth="1"/>
    <col min="2819" max="2819" width="8.7109375" style="5" customWidth="1"/>
    <col min="2820" max="2820" width="9.5703125" style="5" customWidth="1"/>
    <col min="2821" max="2822" width="8.7109375" style="5" customWidth="1"/>
    <col min="2823" max="2823" width="8.28515625" style="5" customWidth="1"/>
    <col min="2824" max="2827" width="8.7109375" style="5" customWidth="1"/>
    <col min="2828" max="2828" width="7.5703125" style="5" customWidth="1"/>
    <col min="2829" max="3072" width="9.140625" style="5"/>
    <col min="3073" max="3073" width="10.85546875" style="5" customWidth="1"/>
    <col min="3074" max="3074" width="28" style="5" customWidth="1"/>
    <col min="3075" max="3075" width="8.7109375" style="5" customWidth="1"/>
    <col min="3076" max="3076" width="9.5703125" style="5" customWidth="1"/>
    <col min="3077" max="3078" width="8.7109375" style="5" customWidth="1"/>
    <col min="3079" max="3079" width="8.28515625" style="5" customWidth="1"/>
    <col min="3080" max="3083" width="8.7109375" style="5" customWidth="1"/>
    <col min="3084" max="3084" width="7.5703125" style="5" customWidth="1"/>
    <col min="3085" max="3328" width="9.140625" style="5"/>
    <col min="3329" max="3329" width="10.85546875" style="5" customWidth="1"/>
    <col min="3330" max="3330" width="28" style="5" customWidth="1"/>
    <col min="3331" max="3331" width="8.7109375" style="5" customWidth="1"/>
    <col min="3332" max="3332" width="9.5703125" style="5" customWidth="1"/>
    <col min="3333" max="3334" width="8.7109375" style="5" customWidth="1"/>
    <col min="3335" max="3335" width="8.28515625" style="5" customWidth="1"/>
    <col min="3336" max="3339" width="8.7109375" style="5" customWidth="1"/>
    <col min="3340" max="3340" width="7.5703125" style="5" customWidth="1"/>
    <col min="3341" max="3584" width="9.140625" style="5"/>
    <col min="3585" max="3585" width="10.85546875" style="5" customWidth="1"/>
    <col min="3586" max="3586" width="28" style="5" customWidth="1"/>
    <col min="3587" max="3587" width="8.7109375" style="5" customWidth="1"/>
    <col min="3588" max="3588" width="9.5703125" style="5" customWidth="1"/>
    <col min="3589" max="3590" width="8.7109375" style="5" customWidth="1"/>
    <col min="3591" max="3591" width="8.28515625" style="5" customWidth="1"/>
    <col min="3592" max="3595" width="8.7109375" style="5" customWidth="1"/>
    <col min="3596" max="3596" width="7.5703125" style="5" customWidth="1"/>
    <col min="3597" max="3840" width="9.140625" style="5"/>
    <col min="3841" max="3841" width="10.85546875" style="5" customWidth="1"/>
    <col min="3842" max="3842" width="28" style="5" customWidth="1"/>
    <col min="3843" max="3843" width="8.7109375" style="5" customWidth="1"/>
    <col min="3844" max="3844" width="9.5703125" style="5" customWidth="1"/>
    <col min="3845" max="3846" width="8.7109375" style="5" customWidth="1"/>
    <col min="3847" max="3847" width="8.28515625" style="5" customWidth="1"/>
    <col min="3848" max="3851" width="8.7109375" style="5" customWidth="1"/>
    <col min="3852" max="3852" width="7.5703125" style="5" customWidth="1"/>
    <col min="3853" max="4096" width="9.140625" style="5"/>
    <col min="4097" max="4097" width="10.85546875" style="5" customWidth="1"/>
    <col min="4098" max="4098" width="28" style="5" customWidth="1"/>
    <col min="4099" max="4099" width="8.7109375" style="5" customWidth="1"/>
    <col min="4100" max="4100" width="9.5703125" style="5" customWidth="1"/>
    <col min="4101" max="4102" width="8.7109375" style="5" customWidth="1"/>
    <col min="4103" max="4103" width="8.28515625" style="5" customWidth="1"/>
    <col min="4104" max="4107" width="8.7109375" style="5" customWidth="1"/>
    <col min="4108" max="4108" width="7.5703125" style="5" customWidth="1"/>
    <col min="4109" max="4352" width="9.140625" style="5"/>
    <col min="4353" max="4353" width="10.85546875" style="5" customWidth="1"/>
    <col min="4354" max="4354" width="28" style="5" customWidth="1"/>
    <col min="4355" max="4355" width="8.7109375" style="5" customWidth="1"/>
    <col min="4356" max="4356" width="9.5703125" style="5" customWidth="1"/>
    <col min="4357" max="4358" width="8.7109375" style="5" customWidth="1"/>
    <col min="4359" max="4359" width="8.28515625" style="5" customWidth="1"/>
    <col min="4360" max="4363" width="8.7109375" style="5" customWidth="1"/>
    <col min="4364" max="4364" width="7.5703125" style="5" customWidth="1"/>
    <col min="4365" max="4608" width="9.140625" style="5"/>
    <col min="4609" max="4609" width="10.85546875" style="5" customWidth="1"/>
    <col min="4610" max="4610" width="28" style="5" customWidth="1"/>
    <col min="4611" max="4611" width="8.7109375" style="5" customWidth="1"/>
    <col min="4612" max="4612" width="9.5703125" style="5" customWidth="1"/>
    <col min="4613" max="4614" width="8.7109375" style="5" customWidth="1"/>
    <col min="4615" max="4615" width="8.28515625" style="5" customWidth="1"/>
    <col min="4616" max="4619" width="8.7109375" style="5" customWidth="1"/>
    <col min="4620" max="4620" width="7.5703125" style="5" customWidth="1"/>
    <col min="4621" max="4864" width="9.140625" style="5"/>
    <col min="4865" max="4865" width="10.85546875" style="5" customWidth="1"/>
    <col min="4866" max="4866" width="28" style="5" customWidth="1"/>
    <col min="4867" max="4867" width="8.7109375" style="5" customWidth="1"/>
    <col min="4868" max="4868" width="9.5703125" style="5" customWidth="1"/>
    <col min="4869" max="4870" width="8.7109375" style="5" customWidth="1"/>
    <col min="4871" max="4871" width="8.28515625" style="5" customWidth="1"/>
    <col min="4872" max="4875" width="8.7109375" style="5" customWidth="1"/>
    <col min="4876" max="4876" width="7.5703125" style="5" customWidth="1"/>
    <col min="4877" max="5120" width="9.140625" style="5"/>
    <col min="5121" max="5121" width="10.85546875" style="5" customWidth="1"/>
    <col min="5122" max="5122" width="28" style="5" customWidth="1"/>
    <col min="5123" max="5123" width="8.7109375" style="5" customWidth="1"/>
    <col min="5124" max="5124" width="9.5703125" style="5" customWidth="1"/>
    <col min="5125" max="5126" width="8.7109375" style="5" customWidth="1"/>
    <col min="5127" max="5127" width="8.28515625" style="5" customWidth="1"/>
    <col min="5128" max="5131" width="8.7109375" style="5" customWidth="1"/>
    <col min="5132" max="5132" width="7.5703125" style="5" customWidth="1"/>
    <col min="5133" max="5376" width="9.140625" style="5"/>
    <col min="5377" max="5377" width="10.85546875" style="5" customWidth="1"/>
    <col min="5378" max="5378" width="28" style="5" customWidth="1"/>
    <col min="5379" max="5379" width="8.7109375" style="5" customWidth="1"/>
    <col min="5380" max="5380" width="9.5703125" style="5" customWidth="1"/>
    <col min="5381" max="5382" width="8.7109375" style="5" customWidth="1"/>
    <col min="5383" max="5383" width="8.28515625" style="5" customWidth="1"/>
    <col min="5384" max="5387" width="8.7109375" style="5" customWidth="1"/>
    <col min="5388" max="5388" width="7.5703125" style="5" customWidth="1"/>
    <col min="5389" max="5632" width="9.140625" style="5"/>
    <col min="5633" max="5633" width="10.85546875" style="5" customWidth="1"/>
    <col min="5634" max="5634" width="28" style="5" customWidth="1"/>
    <col min="5635" max="5635" width="8.7109375" style="5" customWidth="1"/>
    <col min="5636" max="5636" width="9.5703125" style="5" customWidth="1"/>
    <col min="5637" max="5638" width="8.7109375" style="5" customWidth="1"/>
    <col min="5639" max="5639" width="8.28515625" style="5" customWidth="1"/>
    <col min="5640" max="5643" width="8.7109375" style="5" customWidth="1"/>
    <col min="5644" max="5644" width="7.5703125" style="5" customWidth="1"/>
    <col min="5645" max="5888" width="9.140625" style="5"/>
    <col min="5889" max="5889" width="10.85546875" style="5" customWidth="1"/>
    <col min="5890" max="5890" width="28" style="5" customWidth="1"/>
    <col min="5891" max="5891" width="8.7109375" style="5" customWidth="1"/>
    <col min="5892" max="5892" width="9.5703125" style="5" customWidth="1"/>
    <col min="5893" max="5894" width="8.7109375" style="5" customWidth="1"/>
    <col min="5895" max="5895" width="8.28515625" style="5" customWidth="1"/>
    <col min="5896" max="5899" width="8.7109375" style="5" customWidth="1"/>
    <col min="5900" max="5900" width="7.5703125" style="5" customWidth="1"/>
    <col min="5901" max="6144" width="9.140625" style="5"/>
    <col min="6145" max="6145" width="10.85546875" style="5" customWidth="1"/>
    <col min="6146" max="6146" width="28" style="5" customWidth="1"/>
    <col min="6147" max="6147" width="8.7109375" style="5" customWidth="1"/>
    <col min="6148" max="6148" width="9.5703125" style="5" customWidth="1"/>
    <col min="6149" max="6150" width="8.7109375" style="5" customWidth="1"/>
    <col min="6151" max="6151" width="8.28515625" style="5" customWidth="1"/>
    <col min="6152" max="6155" width="8.7109375" style="5" customWidth="1"/>
    <col min="6156" max="6156" width="7.5703125" style="5" customWidth="1"/>
    <col min="6157" max="6400" width="9.140625" style="5"/>
    <col min="6401" max="6401" width="10.85546875" style="5" customWidth="1"/>
    <col min="6402" max="6402" width="28" style="5" customWidth="1"/>
    <col min="6403" max="6403" width="8.7109375" style="5" customWidth="1"/>
    <col min="6404" max="6404" width="9.5703125" style="5" customWidth="1"/>
    <col min="6405" max="6406" width="8.7109375" style="5" customWidth="1"/>
    <col min="6407" max="6407" width="8.28515625" style="5" customWidth="1"/>
    <col min="6408" max="6411" width="8.7109375" style="5" customWidth="1"/>
    <col min="6412" max="6412" width="7.5703125" style="5" customWidth="1"/>
    <col min="6413" max="6656" width="9.140625" style="5"/>
    <col min="6657" max="6657" width="10.85546875" style="5" customWidth="1"/>
    <col min="6658" max="6658" width="28" style="5" customWidth="1"/>
    <col min="6659" max="6659" width="8.7109375" style="5" customWidth="1"/>
    <col min="6660" max="6660" width="9.5703125" style="5" customWidth="1"/>
    <col min="6661" max="6662" width="8.7109375" style="5" customWidth="1"/>
    <col min="6663" max="6663" width="8.28515625" style="5" customWidth="1"/>
    <col min="6664" max="6667" width="8.7109375" style="5" customWidth="1"/>
    <col min="6668" max="6668" width="7.5703125" style="5" customWidth="1"/>
    <col min="6669" max="6912" width="9.140625" style="5"/>
    <col min="6913" max="6913" width="10.85546875" style="5" customWidth="1"/>
    <col min="6914" max="6914" width="28" style="5" customWidth="1"/>
    <col min="6915" max="6915" width="8.7109375" style="5" customWidth="1"/>
    <col min="6916" max="6916" width="9.5703125" style="5" customWidth="1"/>
    <col min="6917" max="6918" width="8.7109375" style="5" customWidth="1"/>
    <col min="6919" max="6919" width="8.28515625" style="5" customWidth="1"/>
    <col min="6920" max="6923" width="8.7109375" style="5" customWidth="1"/>
    <col min="6924" max="6924" width="7.5703125" style="5" customWidth="1"/>
    <col min="6925" max="7168" width="9.140625" style="5"/>
    <col min="7169" max="7169" width="10.85546875" style="5" customWidth="1"/>
    <col min="7170" max="7170" width="28" style="5" customWidth="1"/>
    <col min="7171" max="7171" width="8.7109375" style="5" customWidth="1"/>
    <col min="7172" max="7172" width="9.5703125" style="5" customWidth="1"/>
    <col min="7173" max="7174" width="8.7109375" style="5" customWidth="1"/>
    <col min="7175" max="7175" width="8.28515625" style="5" customWidth="1"/>
    <col min="7176" max="7179" width="8.7109375" style="5" customWidth="1"/>
    <col min="7180" max="7180" width="7.5703125" style="5" customWidth="1"/>
    <col min="7181" max="7424" width="9.140625" style="5"/>
    <col min="7425" max="7425" width="10.85546875" style="5" customWidth="1"/>
    <col min="7426" max="7426" width="28" style="5" customWidth="1"/>
    <col min="7427" max="7427" width="8.7109375" style="5" customWidth="1"/>
    <col min="7428" max="7428" width="9.5703125" style="5" customWidth="1"/>
    <col min="7429" max="7430" width="8.7109375" style="5" customWidth="1"/>
    <col min="7431" max="7431" width="8.28515625" style="5" customWidth="1"/>
    <col min="7432" max="7435" width="8.7109375" style="5" customWidth="1"/>
    <col min="7436" max="7436" width="7.5703125" style="5" customWidth="1"/>
    <col min="7437" max="7680" width="9.140625" style="5"/>
    <col min="7681" max="7681" width="10.85546875" style="5" customWidth="1"/>
    <col min="7682" max="7682" width="28" style="5" customWidth="1"/>
    <col min="7683" max="7683" width="8.7109375" style="5" customWidth="1"/>
    <col min="7684" max="7684" width="9.5703125" style="5" customWidth="1"/>
    <col min="7685" max="7686" width="8.7109375" style="5" customWidth="1"/>
    <col min="7687" max="7687" width="8.28515625" style="5" customWidth="1"/>
    <col min="7688" max="7691" width="8.7109375" style="5" customWidth="1"/>
    <col min="7692" max="7692" width="7.5703125" style="5" customWidth="1"/>
    <col min="7693" max="7936" width="9.140625" style="5"/>
    <col min="7937" max="7937" width="10.85546875" style="5" customWidth="1"/>
    <col min="7938" max="7938" width="28" style="5" customWidth="1"/>
    <col min="7939" max="7939" width="8.7109375" style="5" customWidth="1"/>
    <col min="7940" max="7940" width="9.5703125" style="5" customWidth="1"/>
    <col min="7941" max="7942" width="8.7109375" style="5" customWidth="1"/>
    <col min="7943" max="7943" width="8.28515625" style="5" customWidth="1"/>
    <col min="7944" max="7947" width="8.7109375" style="5" customWidth="1"/>
    <col min="7948" max="7948" width="7.5703125" style="5" customWidth="1"/>
    <col min="7949" max="8192" width="9.140625" style="5"/>
    <col min="8193" max="8193" width="10.85546875" style="5" customWidth="1"/>
    <col min="8194" max="8194" width="28" style="5" customWidth="1"/>
    <col min="8195" max="8195" width="8.7109375" style="5" customWidth="1"/>
    <col min="8196" max="8196" width="9.5703125" style="5" customWidth="1"/>
    <col min="8197" max="8198" width="8.7109375" style="5" customWidth="1"/>
    <col min="8199" max="8199" width="8.28515625" style="5" customWidth="1"/>
    <col min="8200" max="8203" width="8.7109375" style="5" customWidth="1"/>
    <col min="8204" max="8204" width="7.5703125" style="5" customWidth="1"/>
    <col min="8205" max="8448" width="9.140625" style="5"/>
    <col min="8449" max="8449" width="10.85546875" style="5" customWidth="1"/>
    <col min="8450" max="8450" width="28" style="5" customWidth="1"/>
    <col min="8451" max="8451" width="8.7109375" style="5" customWidth="1"/>
    <col min="8452" max="8452" width="9.5703125" style="5" customWidth="1"/>
    <col min="8453" max="8454" width="8.7109375" style="5" customWidth="1"/>
    <col min="8455" max="8455" width="8.28515625" style="5" customWidth="1"/>
    <col min="8456" max="8459" width="8.7109375" style="5" customWidth="1"/>
    <col min="8460" max="8460" width="7.5703125" style="5" customWidth="1"/>
    <col min="8461" max="8704" width="9.140625" style="5"/>
    <col min="8705" max="8705" width="10.85546875" style="5" customWidth="1"/>
    <col min="8706" max="8706" width="28" style="5" customWidth="1"/>
    <col min="8707" max="8707" width="8.7109375" style="5" customWidth="1"/>
    <col min="8708" max="8708" width="9.5703125" style="5" customWidth="1"/>
    <col min="8709" max="8710" width="8.7109375" style="5" customWidth="1"/>
    <col min="8711" max="8711" width="8.28515625" style="5" customWidth="1"/>
    <col min="8712" max="8715" width="8.7109375" style="5" customWidth="1"/>
    <col min="8716" max="8716" width="7.5703125" style="5" customWidth="1"/>
    <col min="8717" max="8960" width="9.140625" style="5"/>
    <col min="8961" max="8961" width="10.85546875" style="5" customWidth="1"/>
    <col min="8962" max="8962" width="28" style="5" customWidth="1"/>
    <col min="8963" max="8963" width="8.7109375" style="5" customWidth="1"/>
    <col min="8964" max="8964" width="9.5703125" style="5" customWidth="1"/>
    <col min="8965" max="8966" width="8.7109375" style="5" customWidth="1"/>
    <col min="8967" max="8967" width="8.28515625" style="5" customWidth="1"/>
    <col min="8968" max="8971" width="8.7109375" style="5" customWidth="1"/>
    <col min="8972" max="8972" width="7.5703125" style="5" customWidth="1"/>
    <col min="8973" max="9216" width="9.140625" style="5"/>
    <col min="9217" max="9217" width="10.85546875" style="5" customWidth="1"/>
    <col min="9218" max="9218" width="28" style="5" customWidth="1"/>
    <col min="9219" max="9219" width="8.7109375" style="5" customWidth="1"/>
    <col min="9220" max="9220" width="9.5703125" style="5" customWidth="1"/>
    <col min="9221" max="9222" width="8.7109375" style="5" customWidth="1"/>
    <col min="9223" max="9223" width="8.28515625" style="5" customWidth="1"/>
    <col min="9224" max="9227" width="8.7109375" style="5" customWidth="1"/>
    <col min="9228" max="9228" width="7.5703125" style="5" customWidth="1"/>
    <col min="9229" max="9472" width="9.140625" style="5"/>
    <col min="9473" max="9473" width="10.85546875" style="5" customWidth="1"/>
    <col min="9474" max="9474" width="28" style="5" customWidth="1"/>
    <col min="9475" max="9475" width="8.7109375" style="5" customWidth="1"/>
    <col min="9476" max="9476" width="9.5703125" style="5" customWidth="1"/>
    <col min="9477" max="9478" width="8.7109375" style="5" customWidth="1"/>
    <col min="9479" max="9479" width="8.28515625" style="5" customWidth="1"/>
    <col min="9480" max="9483" width="8.7109375" style="5" customWidth="1"/>
    <col min="9484" max="9484" width="7.5703125" style="5" customWidth="1"/>
    <col min="9485" max="9728" width="9.140625" style="5"/>
    <col min="9729" max="9729" width="10.85546875" style="5" customWidth="1"/>
    <col min="9730" max="9730" width="28" style="5" customWidth="1"/>
    <col min="9731" max="9731" width="8.7109375" style="5" customWidth="1"/>
    <col min="9732" max="9732" width="9.5703125" style="5" customWidth="1"/>
    <col min="9733" max="9734" width="8.7109375" style="5" customWidth="1"/>
    <col min="9735" max="9735" width="8.28515625" style="5" customWidth="1"/>
    <col min="9736" max="9739" width="8.7109375" style="5" customWidth="1"/>
    <col min="9740" max="9740" width="7.5703125" style="5" customWidth="1"/>
    <col min="9741" max="9984" width="9.140625" style="5"/>
    <col min="9985" max="9985" width="10.85546875" style="5" customWidth="1"/>
    <col min="9986" max="9986" width="28" style="5" customWidth="1"/>
    <col min="9987" max="9987" width="8.7109375" style="5" customWidth="1"/>
    <col min="9988" max="9988" width="9.5703125" style="5" customWidth="1"/>
    <col min="9989" max="9990" width="8.7109375" style="5" customWidth="1"/>
    <col min="9991" max="9991" width="8.28515625" style="5" customWidth="1"/>
    <col min="9992" max="9995" width="8.7109375" style="5" customWidth="1"/>
    <col min="9996" max="9996" width="7.5703125" style="5" customWidth="1"/>
    <col min="9997" max="10240" width="9.140625" style="5"/>
    <col min="10241" max="10241" width="10.85546875" style="5" customWidth="1"/>
    <col min="10242" max="10242" width="28" style="5" customWidth="1"/>
    <col min="10243" max="10243" width="8.7109375" style="5" customWidth="1"/>
    <col min="10244" max="10244" width="9.5703125" style="5" customWidth="1"/>
    <col min="10245" max="10246" width="8.7109375" style="5" customWidth="1"/>
    <col min="10247" max="10247" width="8.28515625" style="5" customWidth="1"/>
    <col min="10248" max="10251" width="8.7109375" style="5" customWidth="1"/>
    <col min="10252" max="10252" width="7.5703125" style="5" customWidth="1"/>
    <col min="10253" max="10496" width="9.140625" style="5"/>
    <col min="10497" max="10497" width="10.85546875" style="5" customWidth="1"/>
    <col min="10498" max="10498" width="28" style="5" customWidth="1"/>
    <col min="10499" max="10499" width="8.7109375" style="5" customWidth="1"/>
    <col min="10500" max="10500" width="9.5703125" style="5" customWidth="1"/>
    <col min="10501" max="10502" width="8.7109375" style="5" customWidth="1"/>
    <col min="10503" max="10503" width="8.28515625" style="5" customWidth="1"/>
    <col min="10504" max="10507" width="8.7109375" style="5" customWidth="1"/>
    <col min="10508" max="10508" width="7.5703125" style="5" customWidth="1"/>
    <col min="10509" max="10752" width="9.140625" style="5"/>
    <col min="10753" max="10753" width="10.85546875" style="5" customWidth="1"/>
    <col min="10754" max="10754" width="28" style="5" customWidth="1"/>
    <col min="10755" max="10755" width="8.7109375" style="5" customWidth="1"/>
    <col min="10756" max="10756" width="9.5703125" style="5" customWidth="1"/>
    <col min="10757" max="10758" width="8.7109375" style="5" customWidth="1"/>
    <col min="10759" max="10759" width="8.28515625" style="5" customWidth="1"/>
    <col min="10760" max="10763" width="8.7109375" style="5" customWidth="1"/>
    <col min="10764" max="10764" width="7.5703125" style="5" customWidth="1"/>
    <col min="10765" max="11008" width="9.140625" style="5"/>
    <col min="11009" max="11009" width="10.85546875" style="5" customWidth="1"/>
    <col min="11010" max="11010" width="28" style="5" customWidth="1"/>
    <col min="11011" max="11011" width="8.7109375" style="5" customWidth="1"/>
    <col min="11012" max="11012" width="9.5703125" style="5" customWidth="1"/>
    <col min="11013" max="11014" width="8.7109375" style="5" customWidth="1"/>
    <col min="11015" max="11015" width="8.28515625" style="5" customWidth="1"/>
    <col min="11016" max="11019" width="8.7109375" style="5" customWidth="1"/>
    <col min="11020" max="11020" width="7.5703125" style="5" customWidth="1"/>
    <col min="11021" max="11264" width="9.140625" style="5"/>
    <col min="11265" max="11265" width="10.85546875" style="5" customWidth="1"/>
    <col min="11266" max="11266" width="28" style="5" customWidth="1"/>
    <col min="11267" max="11267" width="8.7109375" style="5" customWidth="1"/>
    <col min="11268" max="11268" width="9.5703125" style="5" customWidth="1"/>
    <col min="11269" max="11270" width="8.7109375" style="5" customWidth="1"/>
    <col min="11271" max="11271" width="8.28515625" style="5" customWidth="1"/>
    <col min="11272" max="11275" width="8.7109375" style="5" customWidth="1"/>
    <col min="11276" max="11276" width="7.5703125" style="5" customWidth="1"/>
    <col min="11277" max="11520" width="9.140625" style="5"/>
    <col min="11521" max="11521" width="10.85546875" style="5" customWidth="1"/>
    <col min="11522" max="11522" width="28" style="5" customWidth="1"/>
    <col min="11523" max="11523" width="8.7109375" style="5" customWidth="1"/>
    <col min="11524" max="11524" width="9.5703125" style="5" customWidth="1"/>
    <col min="11525" max="11526" width="8.7109375" style="5" customWidth="1"/>
    <col min="11527" max="11527" width="8.28515625" style="5" customWidth="1"/>
    <col min="11528" max="11531" width="8.7109375" style="5" customWidth="1"/>
    <col min="11532" max="11532" width="7.5703125" style="5" customWidth="1"/>
    <col min="11533" max="11776" width="9.140625" style="5"/>
    <col min="11777" max="11777" width="10.85546875" style="5" customWidth="1"/>
    <col min="11778" max="11778" width="28" style="5" customWidth="1"/>
    <col min="11779" max="11779" width="8.7109375" style="5" customWidth="1"/>
    <col min="11780" max="11780" width="9.5703125" style="5" customWidth="1"/>
    <col min="11781" max="11782" width="8.7109375" style="5" customWidth="1"/>
    <col min="11783" max="11783" width="8.28515625" style="5" customWidth="1"/>
    <col min="11784" max="11787" width="8.7109375" style="5" customWidth="1"/>
    <col min="11788" max="11788" width="7.5703125" style="5" customWidth="1"/>
    <col min="11789" max="12032" width="9.140625" style="5"/>
    <col min="12033" max="12033" width="10.85546875" style="5" customWidth="1"/>
    <col min="12034" max="12034" width="28" style="5" customWidth="1"/>
    <col min="12035" max="12035" width="8.7109375" style="5" customWidth="1"/>
    <col min="12036" max="12036" width="9.5703125" style="5" customWidth="1"/>
    <col min="12037" max="12038" width="8.7109375" style="5" customWidth="1"/>
    <col min="12039" max="12039" width="8.28515625" style="5" customWidth="1"/>
    <col min="12040" max="12043" width="8.7109375" style="5" customWidth="1"/>
    <col min="12044" max="12044" width="7.5703125" style="5" customWidth="1"/>
    <col min="12045" max="12288" width="9.140625" style="5"/>
    <col min="12289" max="12289" width="10.85546875" style="5" customWidth="1"/>
    <col min="12290" max="12290" width="28" style="5" customWidth="1"/>
    <col min="12291" max="12291" width="8.7109375" style="5" customWidth="1"/>
    <col min="12292" max="12292" width="9.5703125" style="5" customWidth="1"/>
    <col min="12293" max="12294" width="8.7109375" style="5" customWidth="1"/>
    <col min="12295" max="12295" width="8.28515625" style="5" customWidth="1"/>
    <col min="12296" max="12299" width="8.7109375" style="5" customWidth="1"/>
    <col min="12300" max="12300" width="7.5703125" style="5" customWidth="1"/>
    <col min="12301" max="12544" width="9.140625" style="5"/>
    <col min="12545" max="12545" width="10.85546875" style="5" customWidth="1"/>
    <col min="12546" max="12546" width="28" style="5" customWidth="1"/>
    <col min="12547" max="12547" width="8.7109375" style="5" customWidth="1"/>
    <col min="12548" max="12548" width="9.5703125" style="5" customWidth="1"/>
    <col min="12549" max="12550" width="8.7109375" style="5" customWidth="1"/>
    <col min="12551" max="12551" width="8.28515625" style="5" customWidth="1"/>
    <col min="12552" max="12555" width="8.7109375" style="5" customWidth="1"/>
    <col min="12556" max="12556" width="7.5703125" style="5" customWidth="1"/>
    <col min="12557" max="12800" width="9.140625" style="5"/>
    <col min="12801" max="12801" width="10.85546875" style="5" customWidth="1"/>
    <col min="12802" max="12802" width="28" style="5" customWidth="1"/>
    <col min="12803" max="12803" width="8.7109375" style="5" customWidth="1"/>
    <col min="12804" max="12804" width="9.5703125" style="5" customWidth="1"/>
    <col min="12805" max="12806" width="8.7109375" style="5" customWidth="1"/>
    <col min="12807" max="12807" width="8.28515625" style="5" customWidth="1"/>
    <col min="12808" max="12811" width="8.7109375" style="5" customWidth="1"/>
    <col min="12812" max="12812" width="7.5703125" style="5" customWidth="1"/>
    <col min="12813" max="13056" width="9.140625" style="5"/>
    <col min="13057" max="13057" width="10.85546875" style="5" customWidth="1"/>
    <col min="13058" max="13058" width="28" style="5" customWidth="1"/>
    <col min="13059" max="13059" width="8.7109375" style="5" customWidth="1"/>
    <col min="13060" max="13060" width="9.5703125" style="5" customWidth="1"/>
    <col min="13061" max="13062" width="8.7109375" style="5" customWidth="1"/>
    <col min="13063" max="13063" width="8.28515625" style="5" customWidth="1"/>
    <col min="13064" max="13067" width="8.7109375" style="5" customWidth="1"/>
    <col min="13068" max="13068" width="7.5703125" style="5" customWidth="1"/>
    <col min="13069" max="13312" width="9.140625" style="5"/>
    <col min="13313" max="13313" width="10.85546875" style="5" customWidth="1"/>
    <col min="13314" max="13314" width="28" style="5" customWidth="1"/>
    <col min="13315" max="13315" width="8.7109375" style="5" customWidth="1"/>
    <col min="13316" max="13316" width="9.5703125" style="5" customWidth="1"/>
    <col min="13317" max="13318" width="8.7109375" style="5" customWidth="1"/>
    <col min="13319" max="13319" width="8.28515625" style="5" customWidth="1"/>
    <col min="13320" max="13323" width="8.7109375" style="5" customWidth="1"/>
    <col min="13324" max="13324" width="7.5703125" style="5" customWidth="1"/>
    <col min="13325" max="13568" width="9.140625" style="5"/>
    <col min="13569" max="13569" width="10.85546875" style="5" customWidth="1"/>
    <col min="13570" max="13570" width="28" style="5" customWidth="1"/>
    <col min="13571" max="13571" width="8.7109375" style="5" customWidth="1"/>
    <col min="13572" max="13572" width="9.5703125" style="5" customWidth="1"/>
    <col min="13573" max="13574" width="8.7109375" style="5" customWidth="1"/>
    <col min="13575" max="13575" width="8.28515625" style="5" customWidth="1"/>
    <col min="13576" max="13579" width="8.7109375" style="5" customWidth="1"/>
    <col min="13580" max="13580" width="7.5703125" style="5" customWidth="1"/>
    <col min="13581" max="13824" width="9.140625" style="5"/>
    <col min="13825" max="13825" width="10.85546875" style="5" customWidth="1"/>
    <col min="13826" max="13826" width="28" style="5" customWidth="1"/>
    <col min="13827" max="13827" width="8.7109375" style="5" customWidth="1"/>
    <col min="13828" max="13828" width="9.5703125" style="5" customWidth="1"/>
    <col min="13829" max="13830" width="8.7109375" style="5" customWidth="1"/>
    <col min="13831" max="13831" width="8.28515625" style="5" customWidth="1"/>
    <col min="13832" max="13835" width="8.7109375" style="5" customWidth="1"/>
    <col min="13836" max="13836" width="7.5703125" style="5" customWidth="1"/>
    <col min="13837" max="14080" width="9.140625" style="5"/>
    <col min="14081" max="14081" width="10.85546875" style="5" customWidth="1"/>
    <col min="14082" max="14082" width="28" style="5" customWidth="1"/>
    <col min="14083" max="14083" width="8.7109375" style="5" customWidth="1"/>
    <col min="14084" max="14084" width="9.5703125" style="5" customWidth="1"/>
    <col min="14085" max="14086" width="8.7109375" style="5" customWidth="1"/>
    <col min="14087" max="14087" width="8.28515625" style="5" customWidth="1"/>
    <col min="14088" max="14091" width="8.7109375" style="5" customWidth="1"/>
    <col min="14092" max="14092" width="7.5703125" style="5" customWidth="1"/>
    <col min="14093" max="14336" width="9.140625" style="5"/>
    <col min="14337" max="14337" width="10.85546875" style="5" customWidth="1"/>
    <col min="14338" max="14338" width="28" style="5" customWidth="1"/>
    <col min="14339" max="14339" width="8.7109375" style="5" customWidth="1"/>
    <col min="14340" max="14340" width="9.5703125" style="5" customWidth="1"/>
    <col min="14341" max="14342" width="8.7109375" style="5" customWidth="1"/>
    <col min="14343" max="14343" width="8.28515625" style="5" customWidth="1"/>
    <col min="14344" max="14347" width="8.7109375" style="5" customWidth="1"/>
    <col min="14348" max="14348" width="7.5703125" style="5" customWidth="1"/>
    <col min="14349" max="14592" width="9.140625" style="5"/>
    <col min="14593" max="14593" width="10.85546875" style="5" customWidth="1"/>
    <col min="14594" max="14594" width="28" style="5" customWidth="1"/>
    <col min="14595" max="14595" width="8.7109375" style="5" customWidth="1"/>
    <col min="14596" max="14596" width="9.5703125" style="5" customWidth="1"/>
    <col min="14597" max="14598" width="8.7109375" style="5" customWidth="1"/>
    <col min="14599" max="14599" width="8.28515625" style="5" customWidth="1"/>
    <col min="14600" max="14603" width="8.7109375" style="5" customWidth="1"/>
    <col min="14604" max="14604" width="7.5703125" style="5" customWidth="1"/>
    <col min="14605" max="14848" width="9.140625" style="5"/>
    <col min="14849" max="14849" width="10.85546875" style="5" customWidth="1"/>
    <col min="14850" max="14850" width="28" style="5" customWidth="1"/>
    <col min="14851" max="14851" width="8.7109375" style="5" customWidth="1"/>
    <col min="14852" max="14852" width="9.5703125" style="5" customWidth="1"/>
    <col min="14853" max="14854" width="8.7109375" style="5" customWidth="1"/>
    <col min="14855" max="14855" width="8.28515625" style="5" customWidth="1"/>
    <col min="14856" max="14859" width="8.7109375" style="5" customWidth="1"/>
    <col min="14860" max="14860" width="7.5703125" style="5" customWidth="1"/>
    <col min="14861" max="15104" width="9.140625" style="5"/>
    <col min="15105" max="15105" width="10.85546875" style="5" customWidth="1"/>
    <col min="15106" max="15106" width="28" style="5" customWidth="1"/>
    <col min="15107" max="15107" width="8.7109375" style="5" customWidth="1"/>
    <col min="15108" max="15108" width="9.5703125" style="5" customWidth="1"/>
    <col min="15109" max="15110" width="8.7109375" style="5" customWidth="1"/>
    <col min="15111" max="15111" width="8.28515625" style="5" customWidth="1"/>
    <col min="15112" max="15115" width="8.7109375" style="5" customWidth="1"/>
    <col min="15116" max="15116" width="7.5703125" style="5" customWidth="1"/>
    <col min="15117" max="15360" width="9.140625" style="5"/>
    <col min="15361" max="15361" width="10.85546875" style="5" customWidth="1"/>
    <col min="15362" max="15362" width="28" style="5" customWidth="1"/>
    <col min="15363" max="15363" width="8.7109375" style="5" customWidth="1"/>
    <col min="15364" max="15364" width="9.5703125" style="5" customWidth="1"/>
    <col min="15365" max="15366" width="8.7109375" style="5" customWidth="1"/>
    <col min="15367" max="15367" width="8.28515625" style="5" customWidth="1"/>
    <col min="15368" max="15371" width="8.7109375" style="5" customWidth="1"/>
    <col min="15372" max="15372" width="7.5703125" style="5" customWidth="1"/>
    <col min="15373" max="15616" width="9.140625" style="5"/>
    <col min="15617" max="15617" width="10.85546875" style="5" customWidth="1"/>
    <col min="15618" max="15618" width="28" style="5" customWidth="1"/>
    <col min="15619" max="15619" width="8.7109375" style="5" customWidth="1"/>
    <col min="15620" max="15620" width="9.5703125" style="5" customWidth="1"/>
    <col min="15621" max="15622" width="8.7109375" style="5" customWidth="1"/>
    <col min="15623" max="15623" width="8.28515625" style="5" customWidth="1"/>
    <col min="15624" max="15627" width="8.7109375" style="5" customWidth="1"/>
    <col min="15628" max="15628" width="7.5703125" style="5" customWidth="1"/>
    <col min="15629" max="15872" width="9.140625" style="5"/>
    <col min="15873" max="15873" width="10.85546875" style="5" customWidth="1"/>
    <col min="15874" max="15874" width="28" style="5" customWidth="1"/>
    <col min="15875" max="15875" width="8.7109375" style="5" customWidth="1"/>
    <col min="15876" max="15876" width="9.5703125" style="5" customWidth="1"/>
    <col min="15877" max="15878" width="8.7109375" style="5" customWidth="1"/>
    <col min="15879" max="15879" width="8.28515625" style="5" customWidth="1"/>
    <col min="15880" max="15883" width="8.7109375" style="5" customWidth="1"/>
    <col min="15884" max="15884" width="7.5703125" style="5" customWidth="1"/>
    <col min="15885" max="16128" width="9.140625" style="5"/>
    <col min="16129" max="16129" width="10.85546875" style="5" customWidth="1"/>
    <col min="16130" max="16130" width="28" style="5" customWidth="1"/>
    <col min="16131" max="16131" width="8.7109375" style="5" customWidth="1"/>
    <col min="16132" max="16132" width="9.5703125" style="5" customWidth="1"/>
    <col min="16133" max="16134" width="8.7109375" style="5" customWidth="1"/>
    <col min="16135" max="16135" width="8.28515625" style="5" customWidth="1"/>
    <col min="16136" max="16139" width="8.7109375" style="5" customWidth="1"/>
    <col min="16140" max="16140" width="7.5703125" style="5" customWidth="1"/>
    <col min="16141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529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530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532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533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15097</v>
      </c>
      <c r="D21" s="40">
        <f>SUM(D22,D25,D26,D42)</f>
        <v>14300</v>
      </c>
      <c r="E21" s="40">
        <f>SUM(E22,E25)</f>
        <v>797</v>
      </c>
      <c r="F21" s="40">
        <f>SUM(F22,F27)</f>
        <v>0</v>
      </c>
      <c r="G21" s="41">
        <f>SUM(G22,G44)</f>
        <v>0</v>
      </c>
      <c r="H21" s="39">
        <f t="shared" ref="H21:H46" si="1">SUM(I21:L21)</f>
        <v>21917</v>
      </c>
      <c r="I21" s="40">
        <f>SUM(I22,I25,I26,I42)</f>
        <v>19185</v>
      </c>
      <c r="J21" s="40">
        <f>SUM(J22,J25)</f>
        <v>2732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15097</v>
      </c>
      <c r="D25" s="63">
        <v>14300</v>
      </c>
      <c r="E25" s="63">
        <v>797</v>
      </c>
      <c r="F25" s="64" t="s">
        <v>31</v>
      </c>
      <c r="G25" s="65" t="s">
        <v>31</v>
      </c>
      <c r="H25" s="62">
        <f t="shared" si="1"/>
        <v>21917</v>
      </c>
      <c r="I25" s="63">
        <f>I49</f>
        <v>19185</v>
      </c>
      <c r="J25" s="63">
        <f>J49</f>
        <v>2732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hidden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hidden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idden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idden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hidden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hidden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hidden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idden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idden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hidden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hidden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hidden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idden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idden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hidden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hidden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idden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hidden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hidden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hidden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idden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15097</v>
      </c>
      <c r="D49" s="128">
        <f>SUM(D50,D295)</f>
        <v>14300</v>
      </c>
      <c r="E49" s="128">
        <f>SUM(E50,E295)</f>
        <v>797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21917</v>
      </c>
      <c r="I49" s="128">
        <f>SUM(I50,I295)</f>
        <v>19185</v>
      </c>
      <c r="J49" s="128">
        <f>SUM(J50,J295)</f>
        <v>2732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15097</v>
      </c>
      <c r="D50" s="134">
        <f>SUM(D51,D191)</f>
        <v>14300</v>
      </c>
      <c r="E50" s="134">
        <f>SUM(E51,E191)</f>
        <v>797</v>
      </c>
      <c r="F50" s="134">
        <f>SUM(F51,F191)</f>
        <v>0</v>
      </c>
      <c r="G50" s="135">
        <f>SUM(G51,G191)</f>
        <v>0</v>
      </c>
      <c r="H50" s="133">
        <f t="shared" si="3"/>
        <v>21917</v>
      </c>
      <c r="I50" s="134">
        <f>SUM(I51,I191)</f>
        <v>19185</v>
      </c>
      <c r="J50" s="134">
        <f>SUM(J51,J191)</f>
        <v>2732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15097</v>
      </c>
      <c r="D51" s="139">
        <f>SUM(D52,D73,D170,D184)</f>
        <v>14300</v>
      </c>
      <c r="E51" s="139">
        <f>SUM(E52,E73,E170,E184)</f>
        <v>797</v>
      </c>
      <c r="F51" s="139">
        <f>SUM(F52,F73,F170,F184)</f>
        <v>0</v>
      </c>
      <c r="G51" s="140">
        <f>SUM(G52,G73,G170,G184)</f>
        <v>0</v>
      </c>
      <c r="H51" s="138">
        <f t="shared" si="3"/>
        <v>21917</v>
      </c>
      <c r="I51" s="139">
        <f>SUM(I52,I73,I170,I184)</f>
        <v>19185</v>
      </c>
      <c r="J51" s="139">
        <f>SUM(J52,J73,J170,J184)</f>
        <v>2732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15097</v>
      </c>
      <c r="D73" s="144">
        <f>SUM(D74,D81,D128,D161,D162,D169)</f>
        <v>14300</v>
      </c>
      <c r="E73" s="144">
        <f>SUM(E74,E81,E128,E161,E162,E169)</f>
        <v>797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21917</v>
      </c>
      <c r="I73" s="144">
        <f>SUM(I74,I81,I128,I161,I162,I169)</f>
        <v>19185</v>
      </c>
      <c r="J73" s="144">
        <f>SUM(J74,J81,J128,J161,J162,J169)</f>
        <v>2732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hidden="1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hidden="1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15097</v>
      </c>
      <c r="D128" s="74">
        <f>SUM(D129,D133,D137,D138,D141,D148,D156,D157,D160)</f>
        <v>14300</v>
      </c>
      <c r="E128" s="74">
        <f>SUM(E129,E133,E137,E138,E141,E148,E156,E157,E160)</f>
        <v>797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21917</v>
      </c>
      <c r="I128" s="74">
        <f>SUM(I129,I133,I137,I138,I141,I148,I156,I157,I160)</f>
        <v>19185</v>
      </c>
      <c r="J128" s="74">
        <f>SUM(J129,J133,J137,J138,J141,J148,J156,J157,J160)</f>
        <v>2732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15097</v>
      </c>
      <c r="D148" s="160">
        <f>SUM(D149:D155)</f>
        <v>14300</v>
      </c>
      <c r="E148" s="160">
        <f>SUM(E149:E155)</f>
        <v>797</v>
      </c>
      <c r="F148" s="160">
        <f>SUM(F149:F155)</f>
        <v>0</v>
      </c>
      <c r="G148" s="161">
        <f>SUM(G149:G155)</f>
        <v>0</v>
      </c>
      <c r="H148" s="83">
        <f t="shared" si="5"/>
        <v>21917</v>
      </c>
      <c r="I148" s="160">
        <f>SUM(I149:I155)</f>
        <v>19185</v>
      </c>
      <c r="J148" s="160">
        <f>SUM(J149:J155)</f>
        <v>2732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15097</v>
      </c>
      <c r="D151" s="85">
        <v>14300</v>
      </c>
      <c r="E151" s="85">
        <v>797</v>
      </c>
      <c r="F151" s="85"/>
      <c r="G151" s="157"/>
      <c r="H151" s="83">
        <f t="shared" si="5"/>
        <v>21917</v>
      </c>
      <c r="I151" s="85">
        <v>19185</v>
      </c>
      <c r="J151" s="85">
        <v>2732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5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5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5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4"/>
        <v>0</v>
      </c>
      <c r="D173" s="85"/>
      <c r="E173" s="85"/>
      <c r="F173" s="85"/>
      <c r="G173" s="157"/>
      <c r="H173" s="83">
        <f t="shared" si="5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4"/>
        <v>0</v>
      </c>
      <c r="D174" s="85"/>
      <c r="E174" s="85"/>
      <c r="F174" s="85"/>
      <c r="G174" s="157"/>
      <c r="H174" s="83">
        <f t="shared" si="5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4"/>
        <v>0</v>
      </c>
      <c r="D175" s="85"/>
      <c r="E175" s="85"/>
      <c r="F175" s="85"/>
      <c r="G175" s="157"/>
      <c r="H175" s="83">
        <f t="shared" si="5"/>
        <v>0</v>
      </c>
      <c r="I175" s="85"/>
      <c r="J175" s="85"/>
      <c r="K175" s="85"/>
      <c r="L175" s="158"/>
    </row>
    <row r="176" spans="1:12" ht="72" hidden="1" x14ac:dyDescent="0.25">
      <c r="A176" s="301">
        <v>3290</v>
      </c>
      <c r="B176" s="76" t="s">
        <v>178</v>
      </c>
      <c r="C176" s="182">
        <f t="shared" si="4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5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4"/>
        <v>0</v>
      </c>
      <c r="D177" s="85"/>
      <c r="E177" s="85"/>
      <c r="F177" s="85"/>
      <c r="G177" s="184"/>
      <c r="H177" s="83">
        <f t="shared" si="5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4"/>
        <v>0</v>
      </c>
      <c r="D178" s="85"/>
      <c r="E178" s="85"/>
      <c r="F178" s="85"/>
      <c r="G178" s="184"/>
      <c r="H178" s="83">
        <f t="shared" si="5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4"/>
        <v>0</v>
      </c>
      <c r="D179" s="85"/>
      <c r="E179" s="85"/>
      <c r="F179" s="85"/>
      <c r="G179" s="184"/>
      <c r="H179" s="83">
        <f t="shared" si="5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4"/>
        <v>0</v>
      </c>
      <c r="D180" s="186"/>
      <c r="E180" s="186"/>
      <c r="F180" s="186"/>
      <c r="G180" s="187"/>
      <c r="H180" s="182">
        <f t="shared" si="5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5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301">
        <v>4240</v>
      </c>
      <c r="B186" s="76" t="s">
        <v>188</v>
      </c>
      <c r="C186" s="77">
        <f t="shared" ref="C186:C262" si="7">SUM(D186:G186)</f>
        <v>0</v>
      </c>
      <c r="D186" s="79"/>
      <c r="E186" s="79"/>
      <c r="F186" s="79"/>
      <c r="G186" s="155"/>
      <c r="H186" s="77">
        <f t="shared" ref="H186:H262" si="8">SUM(I186:L186)</f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7"/>
        <v>0</v>
      </c>
      <c r="D187" s="85"/>
      <c r="E187" s="85"/>
      <c r="F187" s="85"/>
      <c r="G187" s="157"/>
      <c r="H187" s="83">
        <f t="shared" si="8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7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8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8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7"/>
        <v>0</v>
      </c>
      <c r="D190" s="85"/>
      <c r="E190" s="85"/>
      <c r="F190" s="85"/>
      <c r="G190" s="157"/>
      <c r="H190" s="83">
        <f t="shared" si="8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si="7"/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si="8"/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7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8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7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8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301">
        <v>5110</v>
      </c>
      <c r="B194" s="76" t="s">
        <v>196</v>
      </c>
      <c r="C194" s="77">
        <f t="shared" si="7"/>
        <v>0</v>
      </c>
      <c r="D194" s="79"/>
      <c r="E194" s="79"/>
      <c r="F194" s="79"/>
      <c r="G194" s="155"/>
      <c r="H194" s="77">
        <f t="shared" si="8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7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8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7"/>
        <v>0</v>
      </c>
      <c r="D196" s="85"/>
      <c r="E196" s="85"/>
      <c r="F196" s="85"/>
      <c r="G196" s="157"/>
      <c r="H196" s="83">
        <f t="shared" si="8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7"/>
        <v>0</v>
      </c>
      <c r="D197" s="85"/>
      <c r="E197" s="85"/>
      <c r="F197" s="85"/>
      <c r="G197" s="157"/>
      <c r="H197" s="83">
        <f t="shared" si="8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7"/>
        <v>0</v>
      </c>
      <c r="D198" s="85"/>
      <c r="E198" s="85"/>
      <c r="F198" s="85"/>
      <c r="G198" s="157"/>
      <c r="H198" s="83">
        <f t="shared" si="8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7"/>
        <v>0</v>
      </c>
      <c r="D199" s="85"/>
      <c r="E199" s="85"/>
      <c r="F199" s="85"/>
      <c r="G199" s="157"/>
      <c r="H199" s="83">
        <f t="shared" si="8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7"/>
        <v>0</v>
      </c>
      <c r="D200" s="85"/>
      <c r="E200" s="85"/>
      <c r="F200" s="85"/>
      <c r="G200" s="157"/>
      <c r="H200" s="83">
        <f t="shared" si="8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7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8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7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8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7"/>
        <v>0</v>
      </c>
      <c r="D203" s="79"/>
      <c r="E203" s="79"/>
      <c r="F203" s="79"/>
      <c r="G203" s="155"/>
      <c r="H203" s="77">
        <f t="shared" si="8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7"/>
        <v>0</v>
      </c>
      <c r="D204" s="85"/>
      <c r="E204" s="85"/>
      <c r="F204" s="85"/>
      <c r="G204" s="157"/>
      <c r="H204" s="83">
        <f t="shared" si="8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7"/>
        <v>0</v>
      </c>
      <c r="D205" s="85"/>
      <c r="E205" s="85"/>
      <c r="F205" s="85"/>
      <c r="G205" s="157"/>
      <c r="H205" s="83">
        <f t="shared" si="8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7"/>
        <v>0</v>
      </c>
      <c r="D206" s="85"/>
      <c r="E206" s="85"/>
      <c r="F206" s="85"/>
      <c r="G206" s="157"/>
      <c r="H206" s="83">
        <f t="shared" si="8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7"/>
        <v>0</v>
      </c>
      <c r="D208" s="85"/>
      <c r="E208" s="85"/>
      <c r="F208" s="85"/>
      <c r="G208" s="157"/>
      <c r="H208" s="83">
        <f t="shared" si="8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7"/>
        <v>0</v>
      </c>
      <c r="D209" s="85"/>
      <c r="E209" s="85"/>
      <c r="F209" s="85"/>
      <c r="G209" s="157"/>
      <c r="H209" s="83">
        <f t="shared" si="8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7"/>
        <v>0</v>
      </c>
      <c r="D210" s="85"/>
      <c r="E210" s="85"/>
      <c r="F210" s="85"/>
      <c r="G210" s="157"/>
      <c r="H210" s="83">
        <f t="shared" si="8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7"/>
        <v>0</v>
      </c>
      <c r="D211" s="85"/>
      <c r="E211" s="85"/>
      <c r="F211" s="85"/>
      <c r="G211" s="157"/>
      <c r="H211" s="83">
        <f t="shared" si="8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7"/>
        <v>0</v>
      </c>
      <c r="D212" s="85"/>
      <c r="E212" s="85"/>
      <c r="F212" s="85"/>
      <c r="G212" s="157"/>
      <c r="H212" s="83">
        <f t="shared" si="8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7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8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7"/>
        <v>0</v>
      </c>
      <c r="D214" s="85"/>
      <c r="E214" s="85"/>
      <c r="F214" s="85"/>
      <c r="G214" s="157"/>
      <c r="H214" s="83">
        <f t="shared" si="8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7"/>
        <v>0</v>
      </c>
      <c r="D215" s="85"/>
      <c r="E215" s="85"/>
      <c r="F215" s="85"/>
      <c r="G215" s="157"/>
      <c r="H215" s="83">
        <f t="shared" si="8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7"/>
        <v>0</v>
      </c>
      <c r="D216" s="85"/>
      <c r="E216" s="85"/>
      <c r="F216" s="85"/>
      <c r="G216" s="157"/>
      <c r="H216" s="83">
        <f t="shared" si="8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7"/>
        <v>0</v>
      </c>
      <c r="D217" s="85"/>
      <c r="E217" s="85"/>
      <c r="F217" s="85"/>
      <c r="G217" s="157"/>
      <c r="H217" s="83">
        <f t="shared" si="8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7"/>
        <v>0</v>
      </c>
      <c r="D218" s="85"/>
      <c r="E218" s="85"/>
      <c r="F218" s="85"/>
      <c r="G218" s="157"/>
      <c r="H218" s="83">
        <f t="shared" si="8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7"/>
        <v>0</v>
      </c>
      <c r="D219" s="85"/>
      <c r="E219" s="85"/>
      <c r="F219" s="85"/>
      <c r="G219" s="157"/>
      <c r="H219" s="83">
        <f t="shared" si="8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7"/>
        <v>0</v>
      </c>
      <c r="D220" s="85"/>
      <c r="E220" s="85"/>
      <c r="F220" s="85"/>
      <c r="G220" s="157"/>
      <c r="H220" s="83">
        <f t="shared" si="8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7"/>
        <v>0</v>
      </c>
      <c r="D221" s="85"/>
      <c r="E221" s="85"/>
      <c r="F221" s="85"/>
      <c r="G221" s="157"/>
      <c r="H221" s="83">
        <f t="shared" si="8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7"/>
        <v>0</v>
      </c>
      <c r="D222" s="85"/>
      <c r="E222" s="85"/>
      <c r="F222" s="85"/>
      <c r="G222" s="157"/>
      <c r="H222" s="83">
        <f t="shared" si="8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si="7"/>
        <v>0</v>
      </c>
      <c r="D223" s="85"/>
      <c r="E223" s="85"/>
      <c r="F223" s="85"/>
      <c r="G223" s="157"/>
      <c r="H223" s="83">
        <f t="shared" si="8"/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7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8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7"/>
        <v>0</v>
      </c>
      <c r="D225" s="85"/>
      <c r="E225" s="85"/>
      <c r="F225" s="85"/>
      <c r="G225" s="157"/>
      <c r="H225" s="83">
        <f t="shared" si="8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7"/>
        <v>0</v>
      </c>
      <c r="D226" s="163"/>
      <c r="E226" s="163"/>
      <c r="F226" s="163"/>
      <c r="G226" s="164"/>
      <c r="H226" s="151">
        <f t="shared" si="8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7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8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7"/>
        <v>0</v>
      </c>
      <c r="D228" s="163"/>
      <c r="E228" s="163"/>
      <c r="F228" s="163"/>
      <c r="G228" s="164"/>
      <c r="H228" s="151">
        <f t="shared" si="8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7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8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7"/>
        <v>0</v>
      </c>
      <c r="D230" s="79"/>
      <c r="E230" s="79"/>
      <c r="F230" s="79"/>
      <c r="G230" s="155"/>
      <c r="H230" s="151">
        <f t="shared" si="8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7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8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8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301">
        <v>6220</v>
      </c>
      <c r="B233" s="76" t="s">
        <v>235</v>
      </c>
      <c r="C233" s="210">
        <f t="shared" si="7"/>
        <v>0</v>
      </c>
      <c r="D233" s="79"/>
      <c r="E233" s="79"/>
      <c r="F233" s="79"/>
      <c r="G233" s="211"/>
      <c r="H233" s="212">
        <f t="shared" si="8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8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8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8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8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7"/>
        <v>0</v>
      </c>
      <c r="D239" s="85"/>
      <c r="E239" s="85"/>
      <c r="F239" s="85"/>
      <c r="G239" s="157"/>
      <c r="H239" s="213">
        <f t="shared" si="8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7"/>
        <v>0</v>
      </c>
      <c r="D240" s="85"/>
      <c r="E240" s="85"/>
      <c r="F240" s="85"/>
      <c r="G240" s="157"/>
      <c r="H240" s="213">
        <f t="shared" si="8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7"/>
        <v>0</v>
      </c>
      <c r="D241" s="85"/>
      <c r="E241" s="85"/>
      <c r="F241" s="85"/>
      <c r="G241" s="157"/>
      <c r="H241" s="213">
        <f t="shared" si="8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7"/>
        <v>0</v>
      </c>
      <c r="D242" s="85"/>
      <c r="E242" s="85"/>
      <c r="F242" s="85"/>
      <c r="G242" s="157"/>
      <c r="H242" s="213">
        <f t="shared" si="8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7"/>
        <v>0</v>
      </c>
      <c r="D243" s="85"/>
      <c r="E243" s="85"/>
      <c r="F243" s="85"/>
      <c r="G243" s="157"/>
      <c r="H243" s="213">
        <f t="shared" si="8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7"/>
        <v>0</v>
      </c>
      <c r="D244" s="85"/>
      <c r="E244" s="85"/>
      <c r="F244" s="85"/>
      <c r="G244" s="157"/>
      <c r="H244" s="213">
        <f t="shared" si="8"/>
        <v>0</v>
      </c>
      <c r="I244" s="85"/>
      <c r="J244" s="85"/>
      <c r="K244" s="85"/>
      <c r="L244" s="158"/>
    </row>
    <row r="245" spans="1:12" ht="24.75" hidden="1" customHeight="1" x14ac:dyDescent="0.25">
      <c r="A245" s="301">
        <v>6290</v>
      </c>
      <c r="B245" s="76" t="s">
        <v>247</v>
      </c>
      <c r="C245" s="214">
        <f t="shared" si="7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8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7"/>
        <v>0</v>
      </c>
      <c r="D246" s="85"/>
      <c r="E246" s="85"/>
      <c r="F246" s="85"/>
      <c r="G246" s="216"/>
      <c r="H246" s="199">
        <f t="shared" si="8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7"/>
        <v>0</v>
      </c>
      <c r="D247" s="85"/>
      <c r="E247" s="85"/>
      <c r="F247" s="85"/>
      <c r="G247" s="216"/>
      <c r="H247" s="199">
        <f t="shared" si="8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7"/>
        <v>0</v>
      </c>
      <c r="D248" s="85"/>
      <c r="E248" s="85"/>
      <c r="F248" s="85"/>
      <c r="G248" s="216"/>
      <c r="H248" s="199">
        <f t="shared" si="8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7"/>
        <v>0</v>
      </c>
      <c r="D249" s="85"/>
      <c r="E249" s="85"/>
      <c r="F249" s="85"/>
      <c r="G249" s="216"/>
      <c r="H249" s="199">
        <f t="shared" si="8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7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8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301">
        <v>6320</v>
      </c>
      <c r="B251" s="76" t="s">
        <v>253</v>
      </c>
      <c r="C251" s="214">
        <f t="shared" si="7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8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7"/>
        <v>0</v>
      </c>
      <c r="D252" s="160"/>
      <c r="E252" s="160"/>
      <c r="F252" s="160"/>
      <c r="G252" s="219"/>
      <c r="H252" s="199">
        <f t="shared" si="8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7"/>
        <v>0</v>
      </c>
      <c r="D253" s="160"/>
      <c r="E253" s="160"/>
      <c r="F253" s="160"/>
      <c r="G253" s="219"/>
      <c r="H253" s="199">
        <f t="shared" si="8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7"/>
        <v>0</v>
      </c>
      <c r="D254" s="169"/>
      <c r="E254" s="169"/>
      <c r="F254" s="169"/>
      <c r="G254" s="220"/>
      <c r="H254" s="210">
        <f t="shared" si="8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7"/>
        <v>0</v>
      </c>
      <c r="D256" s="85"/>
      <c r="E256" s="85"/>
      <c r="F256" s="85"/>
      <c r="G256" s="157"/>
      <c r="H256" s="213">
        <f t="shared" si="8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>SUM(I257:L257)</f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301">
        <v>6410</v>
      </c>
      <c r="B258" s="76" t="s">
        <v>260</v>
      </c>
      <c r="C258" s="210">
        <f t="shared" si="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7"/>
        <v>0</v>
      </c>
      <c r="D259" s="85"/>
      <c r="E259" s="85"/>
      <c r="F259" s="85"/>
      <c r="G259" s="157"/>
      <c r="H259" s="213">
        <f t="shared" si="8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7"/>
        <v>0</v>
      </c>
      <c r="D260" s="85"/>
      <c r="E260" s="85"/>
      <c r="F260" s="85"/>
      <c r="G260" s="157"/>
      <c r="H260" s="213">
        <f t="shared" si="8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7"/>
        <v>0</v>
      </c>
      <c r="D261" s="85"/>
      <c r="E261" s="85"/>
      <c r="F261" s="85"/>
      <c r="G261" s="157"/>
      <c r="H261" s="213">
        <f t="shared" si="8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ref="C263:C297" si="9">SUM(D263:G263)</f>
        <v>0</v>
      </c>
      <c r="D263" s="85"/>
      <c r="E263" s="85"/>
      <c r="F263" s="85"/>
      <c r="G263" s="157"/>
      <c r="H263" s="213">
        <f t="shared" ref="H263:H297" si="10">SUM(I263:L263)</f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9"/>
        <v>0</v>
      </c>
      <c r="D264" s="85"/>
      <c r="E264" s="85"/>
      <c r="F264" s="85"/>
      <c r="G264" s="157"/>
      <c r="H264" s="213">
        <f t="shared" si="10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9"/>
        <v>0</v>
      </c>
      <c r="D265" s="85"/>
      <c r="E265" s="85"/>
      <c r="F265" s="85"/>
      <c r="G265" s="157"/>
      <c r="H265" s="213">
        <f t="shared" si="10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9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0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9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0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9"/>
        <v>0</v>
      </c>
      <c r="D268" s="79"/>
      <c r="E268" s="79"/>
      <c r="F268" s="79"/>
      <c r="G268" s="155"/>
      <c r="H268" s="77">
        <f t="shared" si="10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9"/>
        <v>0</v>
      </c>
      <c r="D269" s="85"/>
      <c r="E269" s="85"/>
      <c r="F269" s="85"/>
      <c r="G269" s="157"/>
      <c r="H269" s="83">
        <f t="shared" si="10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9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0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9"/>
        <v>0</v>
      </c>
      <c r="D271" s="85"/>
      <c r="E271" s="85"/>
      <c r="F271" s="85"/>
      <c r="G271" s="157"/>
      <c r="H271" s="83">
        <f t="shared" si="10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9"/>
        <v>0</v>
      </c>
      <c r="D272" s="85"/>
      <c r="E272" s="85"/>
      <c r="F272" s="85"/>
      <c r="G272" s="157"/>
      <c r="H272" s="83">
        <f t="shared" si="10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9"/>
        <v>0</v>
      </c>
      <c r="D273" s="79"/>
      <c r="E273" s="79"/>
      <c r="F273" s="79"/>
      <c r="G273" s="155"/>
      <c r="H273" s="77">
        <f t="shared" si="10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9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0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9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0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9"/>
        <v>0</v>
      </c>
      <c r="D276" s="85"/>
      <c r="E276" s="85"/>
      <c r="F276" s="85"/>
      <c r="G276" s="157"/>
      <c r="H276" s="83">
        <f t="shared" si="10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9"/>
        <v>0</v>
      </c>
      <c r="D277" s="186"/>
      <c r="E277" s="186"/>
      <c r="F277" s="186"/>
      <c r="G277" s="240"/>
      <c r="H277" s="182">
        <f t="shared" si="10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9"/>
        <v>0</v>
      </c>
      <c r="D278" s="203"/>
      <c r="E278" s="203"/>
      <c r="F278" s="203"/>
      <c r="G278" s="243"/>
      <c r="H278" s="182">
        <f t="shared" si="10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9"/>
        <v>0</v>
      </c>
      <c r="D279" s="248">
        <f>SUM(D280:D282)</f>
        <v>0</v>
      </c>
      <c r="E279" s="248">
        <f>SUM(E280:E282)</f>
        <v>0</v>
      </c>
      <c r="F279" s="248">
        <f>SUM(F280:F282)</f>
        <v>0</v>
      </c>
      <c r="G279" s="248">
        <f>SUM(G280:G282)</f>
        <v>0</v>
      </c>
      <c r="H279" s="247">
        <f t="shared" si="10"/>
        <v>0</v>
      </c>
      <c r="I279" s="248">
        <f>SUM(I280:I282)</f>
        <v>0</v>
      </c>
      <c r="J279" s="248">
        <f>SUM(J280:J282)</f>
        <v>0</v>
      </c>
      <c r="K279" s="248">
        <f>SUM(K280:K282)</f>
        <v>0</v>
      </c>
      <c r="L279" s="249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9"/>
        <v>0</v>
      </c>
      <c r="D280" s="163"/>
      <c r="E280" s="163"/>
      <c r="F280" s="163"/>
      <c r="G280" s="164"/>
      <c r="H280" s="77">
        <f t="shared" si="10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9"/>
        <v>0</v>
      </c>
      <c r="D281" s="85"/>
      <c r="E281" s="85"/>
      <c r="F281" s="85"/>
      <c r="G281" s="157"/>
      <c r="H281" s="182">
        <f t="shared" si="10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9"/>
        <v>0</v>
      </c>
      <c r="D282" s="186"/>
      <c r="E282" s="186"/>
      <c r="F282" s="186"/>
      <c r="G282" s="240"/>
      <c r="H282" s="182">
        <f t="shared" si="10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9"/>
        <v>0</v>
      </c>
      <c r="D283" s="248">
        <f>SUM(D284)</f>
        <v>0</v>
      </c>
      <c r="E283" s="248">
        <f>SUM(E284)</f>
        <v>0</v>
      </c>
      <c r="F283" s="248">
        <f>SUM(F284)</f>
        <v>0</v>
      </c>
      <c r="G283" s="248">
        <f>SUM(G284)</f>
        <v>0</v>
      </c>
      <c r="H283" s="254">
        <f t="shared" si="10"/>
        <v>0</v>
      </c>
      <c r="I283" s="248">
        <f>SUM(I284)</f>
        <v>0</v>
      </c>
      <c r="J283" s="248">
        <f>SUM(J284)</f>
        <v>0</v>
      </c>
      <c r="K283" s="248">
        <f>SUM(K284)</f>
        <v>0</v>
      </c>
      <c r="L283" s="249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9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0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9"/>
        <v>0</v>
      </c>
      <c r="D285" s="163"/>
      <c r="E285" s="163"/>
      <c r="F285" s="163"/>
      <c r="G285" s="164"/>
      <c r="H285" s="77">
        <f t="shared" si="10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9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0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si="9"/>
        <v>0</v>
      </c>
      <c r="D287" s="85"/>
      <c r="E287" s="85"/>
      <c r="F287" s="85"/>
      <c r="G287" s="157"/>
      <c r="H287" s="182">
        <f t="shared" si="10"/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9"/>
        <v>0</v>
      </c>
      <c r="D288" s="85"/>
      <c r="E288" s="85"/>
      <c r="F288" s="85"/>
      <c r="G288" s="157"/>
      <c r="H288" s="182">
        <f t="shared" si="10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9"/>
        <v>0</v>
      </c>
      <c r="D289" s="85"/>
      <c r="E289" s="85"/>
      <c r="F289" s="85"/>
      <c r="G289" s="157"/>
      <c r="H289" s="182">
        <f t="shared" si="10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1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9"/>
        <v>0</v>
      </c>
      <c r="D291" s="85"/>
      <c r="E291" s="85"/>
      <c r="F291" s="85"/>
      <c r="G291" s="157"/>
      <c r="H291" s="182">
        <f t="shared" si="10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9"/>
        <v>0</v>
      </c>
      <c r="D292" s="85"/>
      <c r="E292" s="85"/>
      <c r="F292" s="85"/>
      <c r="G292" s="157"/>
      <c r="H292" s="182">
        <f t="shared" si="10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9"/>
        <v>0</v>
      </c>
      <c r="D293" s="85"/>
      <c r="E293" s="85"/>
      <c r="F293" s="85"/>
      <c r="G293" s="157"/>
      <c r="H293" s="182">
        <f t="shared" si="10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9"/>
        <v>0</v>
      </c>
      <c r="D294" s="85"/>
      <c r="E294" s="85"/>
      <c r="F294" s="85"/>
      <c r="G294" s="157"/>
      <c r="H294" s="182">
        <f t="shared" si="1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10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9"/>
        <v>0</v>
      </c>
      <c r="D296" s="85"/>
      <c r="E296" s="85"/>
      <c r="F296" s="85"/>
      <c r="G296" s="157"/>
      <c r="H296" s="83">
        <f t="shared" si="1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9"/>
        <v>0</v>
      </c>
      <c r="D297" s="79"/>
      <c r="E297" s="79"/>
      <c r="F297" s="79"/>
      <c r="G297" s="155"/>
      <c r="H297" s="77">
        <f t="shared" si="10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11">SUM(C295,C283,C279,C266,C231,C192,C184,C170,C73,C52)</f>
        <v>15097</v>
      </c>
      <c r="D298" s="260">
        <f t="shared" si="11"/>
        <v>14300</v>
      </c>
      <c r="E298" s="260">
        <f t="shared" si="11"/>
        <v>797</v>
      </c>
      <c r="F298" s="260">
        <f t="shared" si="11"/>
        <v>0</v>
      </c>
      <c r="G298" s="261">
        <f t="shared" si="11"/>
        <v>0</v>
      </c>
      <c r="H298" s="262">
        <f t="shared" si="11"/>
        <v>21917</v>
      </c>
      <c r="I298" s="260">
        <f t="shared" si="11"/>
        <v>19185</v>
      </c>
      <c r="J298" s="260">
        <f t="shared" si="11"/>
        <v>2732</v>
      </c>
      <c r="K298" s="260">
        <f t="shared" si="11"/>
        <v>0</v>
      </c>
      <c r="L298" s="149">
        <f t="shared" si="1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12">SUM(C303,C305)-C313+C315</f>
        <v>0</v>
      </c>
      <c r="D302" s="266">
        <f t="shared" si="12"/>
        <v>0</v>
      </c>
      <c r="E302" s="266">
        <f t="shared" si="12"/>
        <v>0</v>
      </c>
      <c r="F302" s="266">
        <f t="shared" si="12"/>
        <v>0</v>
      </c>
      <c r="G302" s="267">
        <f t="shared" si="12"/>
        <v>0</v>
      </c>
      <c r="H302" s="270">
        <f t="shared" si="12"/>
        <v>0</v>
      </c>
      <c r="I302" s="266">
        <f t="shared" si="12"/>
        <v>0</v>
      </c>
      <c r="J302" s="266">
        <f t="shared" si="12"/>
        <v>0</v>
      </c>
      <c r="K302" s="266">
        <f t="shared" si="12"/>
        <v>0</v>
      </c>
      <c r="L302" s="271">
        <f t="shared" si="12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13">C22-C295</f>
        <v>0</v>
      </c>
      <c r="D303" s="266">
        <f t="shared" si="13"/>
        <v>0</v>
      </c>
      <c r="E303" s="266">
        <f t="shared" si="13"/>
        <v>0</v>
      </c>
      <c r="F303" s="266">
        <f t="shared" si="13"/>
        <v>0</v>
      </c>
      <c r="G303" s="273">
        <f t="shared" si="13"/>
        <v>0</v>
      </c>
      <c r="H303" s="270">
        <f t="shared" si="13"/>
        <v>0</v>
      </c>
      <c r="I303" s="266">
        <f t="shared" si="13"/>
        <v>0</v>
      </c>
      <c r="J303" s="266">
        <f t="shared" si="13"/>
        <v>0</v>
      </c>
      <c r="K303" s="266">
        <f t="shared" si="13"/>
        <v>0</v>
      </c>
      <c r="L303" s="271">
        <f t="shared" si="13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14">SUM(C306,C308,C310)-SUM(C307,C309,C311)</f>
        <v>0</v>
      </c>
      <c r="D305" s="266">
        <f t="shared" si="14"/>
        <v>0</v>
      </c>
      <c r="E305" s="266">
        <f t="shared" si="14"/>
        <v>0</v>
      </c>
      <c r="F305" s="266">
        <f t="shared" si="14"/>
        <v>0</v>
      </c>
      <c r="G305" s="273">
        <f t="shared" si="14"/>
        <v>0</v>
      </c>
      <c r="H305" s="270">
        <f t="shared" si="14"/>
        <v>0</v>
      </c>
      <c r="I305" s="266">
        <f t="shared" si="14"/>
        <v>0</v>
      </c>
      <c r="J305" s="266">
        <f t="shared" si="14"/>
        <v>0</v>
      </c>
      <c r="K305" s="266">
        <f t="shared" si="14"/>
        <v>0</v>
      </c>
      <c r="L305" s="271">
        <f t="shared" si="14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15">SUM(D306:G306)</f>
        <v>0</v>
      </c>
      <c r="D306" s="93"/>
      <c r="E306" s="93"/>
      <c r="F306" s="93"/>
      <c r="G306" s="277"/>
      <c r="H306" s="91">
        <f t="shared" ref="H306:H311" si="16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15"/>
        <v>0</v>
      </c>
      <c r="D307" s="85"/>
      <c r="E307" s="85"/>
      <c r="F307" s="85"/>
      <c r="G307" s="157"/>
      <c r="H307" s="83">
        <f t="shared" si="16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15"/>
        <v>0</v>
      </c>
      <c r="D308" s="85"/>
      <c r="E308" s="85"/>
      <c r="F308" s="85"/>
      <c r="G308" s="157"/>
      <c r="H308" s="83">
        <f t="shared" si="16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15"/>
        <v>0</v>
      </c>
      <c r="D309" s="85"/>
      <c r="E309" s="85"/>
      <c r="F309" s="85"/>
      <c r="G309" s="157"/>
      <c r="H309" s="83">
        <f t="shared" si="16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15"/>
        <v>0</v>
      </c>
      <c r="D310" s="85"/>
      <c r="E310" s="85"/>
      <c r="F310" s="85"/>
      <c r="G310" s="157"/>
      <c r="H310" s="83">
        <f t="shared" si="16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15"/>
        <v>0</v>
      </c>
      <c r="D311" s="186"/>
      <c r="E311" s="186"/>
      <c r="F311" s="186"/>
      <c r="G311" s="240"/>
      <c r="H311" s="182">
        <f t="shared" si="16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 09.31.2.</oddHeader>
    <oddFooter xml:space="preserve">&amp;L&amp;"Times New Roman,Regular"&amp;8&amp;D; &amp;T&amp;R&amp;"Times New Roman,Regular"&amp;8&amp;P (&amp;N)
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536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537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538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539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47914</v>
      </c>
      <c r="D21" s="40">
        <f>SUM(D22,D25,D26,D42)</f>
        <v>47914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299818</v>
      </c>
      <c r="I21" s="40">
        <f>SUM(I22,I25,I26,I42)</f>
        <v>44290</v>
      </c>
      <c r="J21" s="40">
        <f>SUM(J22,J25)</f>
        <v>255528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47914</v>
      </c>
      <c r="D25" s="63">
        <v>47914</v>
      </c>
      <c r="E25" s="63"/>
      <c r="F25" s="64" t="s">
        <v>31</v>
      </c>
      <c r="G25" s="65" t="s">
        <v>31</v>
      </c>
      <c r="H25" s="62">
        <f t="shared" si="1"/>
        <v>299818</v>
      </c>
      <c r="I25" s="63">
        <v>44290</v>
      </c>
      <c r="J25" s="63">
        <v>255528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47914</v>
      </c>
      <c r="D49" s="128">
        <f>SUM(D50,D295)</f>
        <v>47914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299818</v>
      </c>
      <c r="I49" s="128">
        <f>SUM(I50,I295)</f>
        <v>44290</v>
      </c>
      <c r="J49" s="128">
        <f>SUM(J50,J295)</f>
        <v>255528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47914</v>
      </c>
      <c r="D50" s="134">
        <f>SUM(D51,D191)</f>
        <v>47914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299818</v>
      </c>
      <c r="I50" s="134">
        <f>SUM(I51,I191)</f>
        <v>44290</v>
      </c>
      <c r="J50" s="134">
        <f>SUM(J51,J191)</f>
        <v>255528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45802</v>
      </c>
      <c r="D51" s="139">
        <f>SUM(D52,D73,D170,D184)</f>
        <v>45802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299416</v>
      </c>
      <c r="I51" s="139">
        <f>SUM(I52,I73,I170,I184)</f>
        <v>43888</v>
      </c>
      <c r="J51" s="139">
        <f>SUM(J52,J73,J170,J184)</f>
        <v>255528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39540</v>
      </c>
      <c r="D52" s="144">
        <f>SUM(D53,D66)</f>
        <v>39540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294616</v>
      </c>
      <c r="I52" s="144">
        <f>SUM(I53,I66)</f>
        <v>39088</v>
      </c>
      <c r="J52" s="144">
        <f>SUM(J53,J66)</f>
        <v>255528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25883</v>
      </c>
      <c r="D53" s="74">
        <f>SUM(D54,D57,D65)</f>
        <v>25883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230351</v>
      </c>
      <c r="I53" s="74">
        <f>SUM(I54,I57,I65)</f>
        <v>25431</v>
      </c>
      <c r="J53" s="74">
        <f>SUM(J54,J57,J65)</f>
        <v>204920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24609</v>
      </c>
      <c r="D54" s="152">
        <f>SUM(D55:D56)</f>
        <v>24609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229529</v>
      </c>
      <c r="I54" s="152">
        <f>SUM(I55:I56)</f>
        <v>24609</v>
      </c>
      <c r="J54" s="152">
        <f>SUM(J55:J56)</f>
        <v>204920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24609</v>
      </c>
      <c r="D56" s="85">
        <v>24609</v>
      </c>
      <c r="E56" s="85"/>
      <c r="F56" s="85"/>
      <c r="G56" s="157"/>
      <c r="H56" s="83">
        <f t="shared" si="3"/>
        <v>229529</v>
      </c>
      <c r="I56" s="85">
        <v>24609</v>
      </c>
      <c r="J56" s="85">
        <v>204920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1274</v>
      </c>
      <c r="D57" s="160">
        <f>SUM(D58:D64)</f>
        <v>1274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822</v>
      </c>
      <c r="I57" s="160">
        <f>SUM(I58:I64)</f>
        <v>822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452</v>
      </c>
      <c r="D61" s="85">
        <v>452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822</v>
      </c>
      <c r="D62" s="85">
        <v>822</v>
      </c>
      <c r="E62" s="85"/>
      <c r="F62" s="85"/>
      <c r="G62" s="157"/>
      <c r="H62" s="83">
        <f t="shared" si="3"/>
        <v>822</v>
      </c>
      <c r="I62" s="85">
        <v>822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13657</v>
      </c>
      <c r="D66" s="74">
        <f>SUM(D67:D68)</f>
        <v>13657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64265</v>
      </c>
      <c r="I66" s="74">
        <f>SUM(I67:I68)</f>
        <v>13657</v>
      </c>
      <c r="J66" s="74">
        <f>SUM(J67:J68)</f>
        <v>50608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7006</v>
      </c>
      <c r="D67" s="79">
        <v>7006</v>
      </c>
      <c r="E67" s="79"/>
      <c r="F67" s="79"/>
      <c r="G67" s="155"/>
      <c r="H67" s="77">
        <f t="shared" si="3"/>
        <v>56614</v>
      </c>
      <c r="I67" s="79">
        <v>7006</v>
      </c>
      <c r="J67" s="79">
        <v>49608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6651</v>
      </c>
      <c r="D68" s="160">
        <f>SUM(D69:D72)</f>
        <v>6651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7651</v>
      </c>
      <c r="I68" s="160">
        <f>SUM(I69:I72)</f>
        <v>6651</v>
      </c>
      <c r="J68" s="160">
        <f>SUM(J69:J72)</f>
        <v>1000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3651</v>
      </c>
      <c r="D69" s="85">
        <v>3651</v>
      </c>
      <c r="E69" s="85"/>
      <c r="F69" s="85"/>
      <c r="G69" s="157"/>
      <c r="H69" s="83">
        <f t="shared" si="3"/>
        <v>4651</v>
      </c>
      <c r="I69" s="85">
        <v>3651</v>
      </c>
      <c r="J69" s="85">
        <v>1000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3000</v>
      </c>
      <c r="D71" s="85">
        <v>3000</v>
      </c>
      <c r="E71" s="85"/>
      <c r="F71" s="85"/>
      <c r="G71" s="157"/>
      <c r="H71" s="83">
        <f t="shared" si="3"/>
        <v>3000</v>
      </c>
      <c r="I71" s="85">
        <v>3000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6262</v>
      </c>
      <c r="D73" s="144">
        <f>SUM(D74,D81,D128,D161,D162,D169)</f>
        <v>6262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4800</v>
      </c>
      <c r="I73" s="144">
        <f>SUM(I74,I81,I128,I161,I162,I169)</f>
        <v>4800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130</v>
      </c>
      <c r="D74" s="74">
        <f>SUM(D75,D78)</f>
        <v>130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130</v>
      </c>
      <c r="I74" s="74">
        <f>SUM(I75,I78)</f>
        <v>130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130</v>
      </c>
      <c r="D75" s="169">
        <f>SUM(D76:D77)</f>
        <v>130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130</v>
      </c>
      <c r="I75" s="169">
        <f>SUM(I76:I77)</f>
        <v>130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130</v>
      </c>
      <c r="D77" s="85">
        <v>130</v>
      </c>
      <c r="E77" s="85"/>
      <c r="F77" s="85"/>
      <c r="G77" s="157"/>
      <c r="H77" s="83">
        <f t="shared" si="3"/>
        <v>130</v>
      </c>
      <c r="I77" s="85">
        <v>130</v>
      </c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2451</v>
      </c>
      <c r="D81" s="74">
        <f>SUM(D82,D87,D93,D101,D110,D114,D120,D126)</f>
        <v>2451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2469</v>
      </c>
      <c r="I81" s="74">
        <f>SUM(I82,I87,I93,I101,I110,I114,I120,I126)</f>
        <v>2469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472</v>
      </c>
      <c r="D82" s="152">
        <f>SUM(D83:D86)</f>
        <v>472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472</v>
      </c>
      <c r="I82" s="152">
        <f>SUM(I83:I86)</f>
        <v>472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283</v>
      </c>
      <c r="D84" s="85">
        <v>283</v>
      </c>
      <c r="E84" s="85"/>
      <c r="F84" s="85"/>
      <c r="G84" s="157"/>
      <c r="H84" s="83">
        <f t="shared" si="3"/>
        <v>283</v>
      </c>
      <c r="I84" s="85">
        <v>283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164</v>
      </c>
      <c r="D85" s="85">
        <v>164</v>
      </c>
      <c r="E85" s="85"/>
      <c r="F85" s="85"/>
      <c r="G85" s="157"/>
      <c r="H85" s="83">
        <f t="shared" si="3"/>
        <v>164</v>
      </c>
      <c r="I85" s="85">
        <v>164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25</v>
      </c>
      <c r="D86" s="85">
        <v>25</v>
      </c>
      <c r="E86" s="85"/>
      <c r="F86" s="85"/>
      <c r="G86" s="157"/>
      <c r="H86" s="83">
        <f t="shared" si="3"/>
        <v>25</v>
      </c>
      <c r="I86" s="85">
        <v>25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1749</v>
      </c>
      <c r="D93" s="160">
        <f>SUM(D94:D100)</f>
        <v>1749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1767</v>
      </c>
      <c r="I93" s="160">
        <f>SUM(I94:I100)</f>
        <v>1767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250</v>
      </c>
      <c r="D94" s="85">
        <v>250</v>
      </c>
      <c r="E94" s="85"/>
      <c r="F94" s="85"/>
      <c r="G94" s="157"/>
      <c r="H94" s="83">
        <f t="shared" si="3"/>
        <v>250</v>
      </c>
      <c r="I94" s="85">
        <v>250</v>
      </c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610</v>
      </c>
      <c r="D95" s="85">
        <v>610</v>
      </c>
      <c r="E95" s="85"/>
      <c r="F95" s="85"/>
      <c r="G95" s="157"/>
      <c r="H95" s="83">
        <f t="shared" si="3"/>
        <v>610</v>
      </c>
      <c r="I95" s="85">
        <v>610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144</v>
      </c>
      <c r="D97" s="85">
        <v>144</v>
      </c>
      <c r="E97" s="85"/>
      <c r="F97" s="85"/>
      <c r="G97" s="157"/>
      <c r="H97" s="83">
        <f t="shared" si="3"/>
        <v>162</v>
      </c>
      <c r="I97" s="85">
        <v>162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70</v>
      </c>
      <c r="D98" s="85">
        <v>70</v>
      </c>
      <c r="E98" s="85"/>
      <c r="F98" s="85"/>
      <c r="G98" s="157"/>
      <c r="H98" s="83">
        <f t="shared" si="3"/>
        <v>70</v>
      </c>
      <c r="I98" s="85">
        <v>70</v>
      </c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675</v>
      </c>
      <c r="D100" s="85">
        <v>675</v>
      </c>
      <c r="E100" s="85"/>
      <c r="F100" s="85"/>
      <c r="G100" s="157"/>
      <c r="H100" s="83">
        <f t="shared" si="3"/>
        <v>675</v>
      </c>
      <c r="I100" s="85">
        <v>675</v>
      </c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180</v>
      </c>
      <c r="D101" s="160">
        <f>SUM(D102:D109)</f>
        <v>180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180</v>
      </c>
      <c r="I101" s="160">
        <f>SUM(I102:I109)</f>
        <v>180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100</v>
      </c>
      <c r="D104" s="85">
        <v>100</v>
      </c>
      <c r="E104" s="85"/>
      <c r="F104" s="85"/>
      <c r="G104" s="157"/>
      <c r="H104" s="83">
        <f t="shared" si="3"/>
        <v>100</v>
      </c>
      <c r="I104" s="85">
        <v>100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80</v>
      </c>
      <c r="D105" s="85">
        <v>80</v>
      </c>
      <c r="E105" s="85"/>
      <c r="F105" s="85"/>
      <c r="G105" s="157"/>
      <c r="H105" s="83">
        <f t="shared" si="3"/>
        <v>80</v>
      </c>
      <c r="I105" s="85">
        <v>80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50</v>
      </c>
      <c r="D110" s="160">
        <f>SUM(D111:D113)</f>
        <v>50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50</v>
      </c>
      <c r="I110" s="160">
        <f>SUM(I111:I113)</f>
        <v>50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50</v>
      </c>
      <c r="D113" s="85">
        <v>50</v>
      </c>
      <c r="E113" s="85"/>
      <c r="F113" s="85"/>
      <c r="G113" s="157"/>
      <c r="H113" s="83">
        <f>SUM(I113:L113)</f>
        <v>50</v>
      </c>
      <c r="I113" s="85">
        <v>50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3681</v>
      </c>
      <c r="D128" s="74">
        <f>SUM(D129,D133,D137,D138,D141,D148,D156,D157,D160)</f>
        <v>3681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2201</v>
      </c>
      <c r="I128" s="74">
        <f>SUM(I129,I133,I137,I138,I141,I148,I156,I157,I160)</f>
        <v>2201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2810</v>
      </c>
      <c r="D129" s="169">
        <f>SUM(D130:D132)</f>
        <v>2810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1330</v>
      </c>
      <c r="I129" s="169">
        <f>SUM(I130:I132)</f>
        <v>1330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1260</v>
      </c>
      <c r="D130" s="85">
        <v>1260</v>
      </c>
      <c r="E130" s="85"/>
      <c r="F130" s="85"/>
      <c r="G130" s="157"/>
      <c r="H130" s="83">
        <f t="shared" si="5"/>
        <v>1260</v>
      </c>
      <c r="I130" s="85">
        <v>1260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1550</v>
      </c>
      <c r="D131" s="85">
        <v>1550</v>
      </c>
      <c r="E131" s="85"/>
      <c r="F131" s="85"/>
      <c r="G131" s="157"/>
      <c r="H131" s="83">
        <f t="shared" si="5"/>
        <v>70</v>
      </c>
      <c r="I131" s="85">
        <v>70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205</v>
      </c>
      <c r="D133" s="160">
        <f>SUM(D134:D136)</f>
        <v>205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205</v>
      </c>
      <c r="I133" s="160">
        <f>SUM(I134:I136)</f>
        <v>205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205</v>
      </c>
      <c r="D135" s="85">
        <v>205</v>
      </c>
      <c r="E135" s="85"/>
      <c r="F135" s="85"/>
      <c r="G135" s="157"/>
      <c r="H135" s="83">
        <f t="shared" si="5"/>
        <v>205</v>
      </c>
      <c r="I135" s="85">
        <v>205</v>
      </c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43</v>
      </c>
      <c r="D138" s="160">
        <f>SUM(D139:D140)</f>
        <v>43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43</v>
      </c>
      <c r="I138" s="160">
        <f>SUM(I139:I140)</f>
        <v>43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43</v>
      </c>
      <c r="D139" s="85">
        <v>43</v>
      </c>
      <c r="E139" s="85"/>
      <c r="F139" s="85"/>
      <c r="G139" s="157"/>
      <c r="H139" s="83">
        <f t="shared" si="5"/>
        <v>43</v>
      </c>
      <c r="I139" s="85">
        <v>43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407</v>
      </c>
      <c r="D141" s="152">
        <f>SUM(D142:D147)</f>
        <v>407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407</v>
      </c>
      <c r="I141" s="152">
        <f>SUM(I142:I147)</f>
        <v>407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100</v>
      </c>
      <c r="D142" s="79">
        <v>100</v>
      </c>
      <c r="E142" s="79"/>
      <c r="F142" s="79"/>
      <c r="G142" s="155"/>
      <c r="H142" s="77">
        <f t="shared" si="5"/>
        <v>100</v>
      </c>
      <c r="I142" s="79">
        <v>100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230</v>
      </c>
      <c r="D143" s="85">
        <v>230</v>
      </c>
      <c r="E143" s="85"/>
      <c r="F143" s="85"/>
      <c r="G143" s="157"/>
      <c r="H143" s="83">
        <f t="shared" si="5"/>
        <v>230</v>
      </c>
      <c r="I143" s="85">
        <v>230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77</v>
      </c>
      <c r="D146" s="85">
        <v>77</v>
      </c>
      <c r="E146" s="85"/>
      <c r="F146" s="85"/>
      <c r="G146" s="157"/>
      <c r="H146" s="83">
        <f t="shared" si="5"/>
        <v>77</v>
      </c>
      <c r="I146" s="85">
        <v>77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216</v>
      </c>
      <c r="D156" s="163">
        <v>216</v>
      </c>
      <c r="E156" s="163"/>
      <c r="F156" s="163"/>
      <c r="G156" s="164"/>
      <c r="H156" s="151">
        <f t="shared" si="5"/>
        <v>216</v>
      </c>
      <c r="I156" s="163">
        <v>216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2112</v>
      </c>
      <c r="D191" s="139">
        <f>SUM(D192,D231,D266,D279,D283)</f>
        <v>2112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402</v>
      </c>
      <c r="I191" s="139">
        <f>SUM(I192,I231,I266,I279,I283)</f>
        <v>402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2112</v>
      </c>
      <c r="D192" s="144">
        <f>D193+D201+D227</f>
        <v>2112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402</v>
      </c>
      <c r="I192" s="144">
        <f>I193+I201+I227</f>
        <v>402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2112</v>
      </c>
      <c r="D201" s="74">
        <f>D202+D212+D213+D222+D223+D224+D226</f>
        <v>2112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402</v>
      </c>
      <c r="I201" s="74">
        <f>I202+I212+I213+I222+I223+I224+I226</f>
        <v>402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2112</v>
      </c>
      <c r="D213" s="160">
        <f>SUM(D214:D221)</f>
        <v>2112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402</v>
      </c>
      <c r="I213" s="160">
        <f>SUM(I214:I221)</f>
        <v>402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402</v>
      </c>
      <c r="D216" s="85">
        <v>402</v>
      </c>
      <c r="E216" s="85"/>
      <c r="F216" s="85"/>
      <c r="G216" s="157"/>
      <c r="H216" s="83">
        <f t="shared" si="20"/>
        <v>402</v>
      </c>
      <c r="I216" s="85">
        <v>402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1710</v>
      </c>
      <c r="D220" s="85">
        <v>1710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47914</v>
      </c>
      <c r="D298" s="260">
        <f>SUM(D295,D283,D279,D266,D231,D192,D184,D170,D73,D52)</f>
        <v>47914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299818</v>
      </c>
      <c r="I298" s="260">
        <f>SUM(I295,I283,I279,I266,I231,I192,I184,I170,I73,I52)</f>
        <v>44290</v>
      </c>
      <c r="J298" s="260">
        <f t="shared" ref="J298:L298" si="62">SUM(J295,J283,J279,J266,J231,J192,J184,J170,J73,J52)</f>
        <v>255528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09.32.1.&amp;"Arial,Regular"&amp;10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536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350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540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/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541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3189</v>
      </c>
      <c r="D21" s="40">
        <f>SUM(D22,D25,D26,D42)</f>
        <v>3189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3190</v>
      </c>
      <c r="I21" s="40">
        <f>SUM(I22,I25,I26,I42)</f>
        <v>3190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1683</v>
      </c>
      <c r="D22" s="46">
        <f>SUM(D23:D24)</f>
        <v>1683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1683</v>
      </c>
      <c r="I22" s="46">
        <f>SUM(I23:I24)</f>
        <v>1683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1683</v>
      </c>
      <c r="D24" s="58">
        <v>1683</v>
      </c>
      <c r="E24" s="58"/>
      <c r="F24" s="58"/>
      <c r="G24" s="59"/>
      <c r="H24" s="57">
        <f t="shared" si="1"/>
        <v>1683</v>
      </c>
      <c r="I24" s="58">
        <v>1683</v>
      </c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1506</v>
      </c>
      <c r="D25" s="63">
        <v>1506</v>
      </c>
      <c r="E25" s="63"/>
      <c r="F25" s="64" t="s">
        <v>31</v>
      </c>
      <c r="G25" s="65" t="s">
        <v>31</v>
      </c>
      <c r="H25" s="62">
        <f t="shared" si="1"/>
        <v>1507</v>
      </c>
      <c r="I25" s="63">
        <v>1507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3189</v>
      </c>
      <c r="D49" s="128">
        <f>SUM(D50,D295)</f>
        <v>3189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3190</v>
      </c>
      <c r="I49" s="128">
        <f>SUM(I50,I295)</f>
        <v>3190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3189</v>
      </c>
      <c r="D50" s="134">
        <f>SUM(D51,D191)</f>
        <v>3189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3190</v>
      </c>
      <c r="I50" s="134">
        <f>SUM(I51,I191)</f>
        <v>3190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3189</v>
      </c>
      <c r="D51" s="139">
        <f>SUM(D52,D73,D170,D184)</f>
        <v>3189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3190</v>
      </c>
      <c r="I51" s="139">
        <f>SUM(I52,I73,I170,I184)</f>
        <v>3190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2358</v>
      </c>
      <c r="D52" s="144">
        <f>SUM(D53,D66)</f>
        <v>2358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2358</v>
      </c>
      <c r="I52" s="144">
        <f>SUM(I53,I66)</f>
        <v>2358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2358</v>
      </c>
      <c r="D53" s="74">
        <f>SUM(D54,D57,D65)</f>
        <v>2358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2358</v>
      </c>
      <c r="I53" s="74">
        <f>SUM(I54,I57,I65)</f>
        <v>2358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2358</v>
      </c>
      <c r="D65" s="163">
        <v>2358</v>
      </c>
      <c r="E65" s="163"/>
      <c r="F65" s="163"/>
      <c r="G65" s="164"/>
      <c r="H65" s="151">
        <f t="shared" si="3"/>
        <v>2358</v>
      </c>
      <c r="I65" s="163">
        <v>2358</v>
      </c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831</v>
      </c>
      <c r="D73" s="144">
        <f>SUM(D74,D81,D128,D161,D162,D169)</f>
        <v>831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832</v>
      </c>
      <c r="I73" s="144">
        <f>SUM(I74,I81,I128,I161,I162,I169)</f>
        <v>832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831</v>
      </c>
      <c r="D81" s="74">
        <f>SUM(D82,D87,D93,D101,D110,D114,D120,D126)</f>
        <v>831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832</v>
      </c>
      <c r="I81" s="74">
        <f>SUM(I82,I87,I93,I101,I110,I114,I120,I126)</f>
        <v>832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352</v>
      </c>
      <c r="D93" s="160">
        <f>SUM(D94:D100)</f>
        <v>352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353</v>
      </c>
      <c r="I93" s="160">
        <f>SUM(I94:I100)</f>
        <v>353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352</v>
      </c>
      <c r="D94" s="85">
        <v>352</v>
      </c>
      <c r="E94" s="85"/>
      <c r="F94" s="85"/>
      <c r="G94" s="157"/>
      <c r="H94" s="83">
        <f t="shared" si="3"/>
        <v>353</v>
      </c>
      <c r="I94" s="85">
        <v>353</v>
      </c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479</v>
      </c>
      <c r="D114" s="160">
        <f>SUM(D115:D119)</f>
        <v>479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479</v>
      </c>
      <c r="I114" s="160">
        <f>SUM(I115:I119)</f>
        <v>479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479</v>
      </c>
      <c r="D116" s="85">
        <v>479</v>
      </c>
      <c r="E116" s="85"/>
      <c r="F116" s="85"/>
      <c r="G116" s="157"/>
      <c r="H116" s="83">
        <f t="shared" si="5"/>
        <v>479</v>
      </c>
      <c r="I116" s="85">
        <v>479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3189</v>
      </c>
      <c r="D298" s="260">
        <f>SUM(D295,D283,D279,D266,D231,D192,D184,D170,D73,D52)</f>
        <v>3189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3190</v>
      </c>
      <c r="I298" s="260">
        <f>SUM(I295,I283,I279,I266,I231,I192,I184,I170,I73,I52)</f>
        <v>3190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-1683</v>
      </c>
      <c r="D300" s="266">
        <f>SUM(D25,D26,D42)-D50</f>
        <v>-1683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-1683</v>
      </c>
      <c r="I300" s="266">
        <f>SUM(I25,I26,I42)-I50</f>
        <v>-1683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1683</v>
      </c>
      <c r="D302" s="266">
        <f t="shared" si="63"/>
        <v>1683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1683</v>
      </c>
      <c r="I302" s="266">
        <f t="shared" si="63"/>
        <v>1683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1683</v>
      </c>
      <c r="D303" s="266">
        <f t="shared" si="64"/>
        <v>1683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1683</v>
      </c>
      <c r="I303" s="266">
        <f t="shared" si="64"/>
        <v>1683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 Tāme Nr. 09.32.2.</oddHeader>
    <oddFooter>&amp;L&amp;"Times New Roman,Regular"&amp;8&amp;D; &amp;T&amp;R&amp;"Times New Roman,Regular"&amp;8&amp;P (&amp;N)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542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543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5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544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545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220526</v>
      </c>
      <c r="D21" s="40">
        <f>SUM(D22,D25,D26,D42)</f>
        <v>220526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23645</v>
      </c>
      <c r="I21" s="40">
        <f>SUM(I22,I25,I26,I42)</f>
        <v>23645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220526</v>
      </c>
      <c r="D25" s="63">
        <v>220526</v>
      </c>
      <c r="E25" s="63"/>
      <c r="F25" s="64" t="s">
        <v>31</v>
      </c>
      <c r="G25" s="65" t="s">
        <v>31</v>
      </c>
      <c r="H25" s="62">
        <f t="shared" si="1"/>
        <v>23645</v>
      </c>
      <c r="I25" s="63">
        <f>I49</f>
        <v>23645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220526</v>
      </c>
      <c r="D49" s="128">
        <f>SUM(D50,D295)</f>
        <v>220526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23645</v>
      </c>
      <c r="I49" s="128">
        <f>SUM(I50,I295)</f>
        <v>23645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220526</v>
      </c>
      <c r="D50" s="134">
        <f>SUM(D51,D191)</f>
        <v>220526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23645</v>
      </c>
      <c r="I50" s="134">
        <f>SUM(I51,I191)</f>
        <v>23645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220526</v>
      </c>
      <c r="D51" s="139">
        <f>SUM(D52,D73,D170,D184)</f>
        <v>220526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23645</v>
      </c>
      <c r="I51" s="139">
        <f>SUM(I52,I73,I170,I184)</f>
        <v>23645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0</v>
      </c>
      <c r="D73" s="144">
        <f>SUM(D74,D81,D128,D161,D162,D169)</f>
        <v>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0</v>
      </c>
      <c r="I73" s="144">
        <f>SUM(I74,I81,I128,I161,I162,I169)</f>
        <v>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220526</v>
      </c>
      <c r="D170" s="144">
        <f>SUM(D171,D181)</f>
        <v>220526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23645</v>
      </c>
      <c r="I170" s="144">
        <f>SUM(I171,I181)</f>
        <v>23645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220526</v>
      </c>
      <c r="D171" s="74">
        <f>SUM(D172,D176)</f>
        <v>220526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23645</v>
      </c>
      <c r="I171" s="74">
        <f>SUM(I172,I176)</f>
        <v>23645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220526</v>
      </c>
      <c r="D172" s="169">
        <f>SUM(D173:D175)</f>
        <v>220526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23645</v>
      </c>
      <c r="I172" s="169">
        <f>SUM(I173:I175)</f>
        <v>23645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220526</v>
      </c>
      <c r="D173" s="85">
        <v>220526</v>
      </c>
      <c r="E173" s="85">
        <v>0</v>
      </c>
      <c r="F173" s="85">
        <v>0</v>
      </c>
      <c r="G173" s="85">
        <v>0</v>
      </c>
      <c r="H173" s="83">
        <f>SUM(I173:L173)</f>
        <v>23645</v>
      </c>
      <c r="I173" s="85">
        <v>23645</v>
      </c>
      <c r="J173" s="85">
        <v>0</v>
      </c>
      <c r="K173" s="85">
        <v>0</v>
      </c>
      <c r="L173" s="158">
        <v>0</v>
      </c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220526</v>
      </c>
      <c r="D298" s="260">
        <f>SUM(D295,D283,D279,D266,D231,D192,D184,D170,D73,D52)</f>
        <v>220526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23645</v>
      </c>
      <c r="I298" s="260">
        <f>SUM(I295,I283,I279,I266,I231,I192,I184,I170,I73,I52)</f>
        <v>23645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 09.33.1. </oddHeader>
    <oddFooter>&amp;L&amp;"Times New Roman,Regular"&amp;8&amp;D; &amp;T&amp;R&amp;"Times New Roman,Regular"&amp;8&amp;P (&amp;N)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542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546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547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545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743715</v>
      </c>
      <c r="D21" s="40">
        <f>SUM(D22,D25,D26,D42)</f>
        <v>743715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63756</v>
      </c>
      <c r="I21" s="40">
        <f>SUM(I22,I25,I26,I42)</f>
        <v>63756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743715</v>
      </c>
      <c r="D25" s="63">
        <v>743715</v>
      </c>
      <c r="E25" s="63"/>
      <c r="F25" s="64" t="s">
        <v>31</v>
      </c>
      <c r="G25" s="65" t="s">
        <v>31</v>
      </c>
      <c r="H25" s="62">
        <f t="shared" si="1"/>
        <v>63756</v>
      </c>
      <c r="I25" s="63">
        <f>I49</f>
        <v>63756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743715</v>
      </c>
      <c r="D49" s="128">
        <f>SUM(D50,D295)</f>
        <v>743715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63756</v>
      </c>
      <c r="I49" s="128">
        <f>SUM(I50,I295)</f>
        <v>63756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743715</v>
      </c>
      <c r="D50" s="134">
        <f>SUM(D51,D191)</f>
        <v>743715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63756</v>
      </c>
      <c r="I50" s="134">
        <f>SUM(I51,I191)</f>
        <v>63756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743715</v>
      </c>
      <c r="D51" s="139">
        <f>SUM(D52,D73,D170,D184)</f>
        <v>743715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63756</v>
      </c>
      <c r="I51" s="139">
        <f>SUM(I52,I73,I170,I184)</f>
        <v>63756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0</v>
      </c>
      <c r="D73" s="144">
        <f>SUM(D74,D81,D128,D161,D162,D169)</f>
        <v>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0</v>
      </c>
      <c r="I73" s="144">
        <f>SUM(I74,I81,I128,I161,I162,I169)</f>
        <v>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743715</v>
      </c>
      <c r="D170" s="144">
        <f>SUM(D171,D181)</f>
        <v>743715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63756</v>
      </c>
      <c r="I170" s="144">
        <f>SUM(I171,I181)</f>
        <v>63756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743715</v>
      </c>
      <c r="D171" s="74">
        <f>SUM(D172,D176)</f>
        <v>743715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63756</v>
      </c>
      <c r="I171" s="74">
        <f>SUM(I172,I176)</f>
        <v>63756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743715</v>
      </c>
      <c r="D172" s="169">
        <f>SUM(D173:D175)</f>
        <v>743715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63756</v>
      </c>
      <c r="I172" s="169">
        <f>SUM(I173:I175)</f>
        <v>63756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743715</v>
      </c>
      <c r="D173" s="85">
        <v>743715</v>
      </c>
      <c r="E173" s="85">
        <v>0</v>
      </c>
      <c r="F173" s="85">
        <v>0</v>
      </c>
      <c r="G173" s="85">
        <v>0</v>
      </c>
      <c r="H173" s="83">
        <f>SUM(I173:L173)</f>
        <v>63756</v>
      </c>
      <c r="I173" s="85">
        <v>63756</v>
      </c>
      <c r="J173" s="85">
        <v>0</v>
      </c>
      <c r="K173" s="85">
        <v>0</v>
      </c>
      <c r="L173" s="158">
        <v>0</v>
      </c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743715</v>
      </c>
      <c r="D298" s="260">
        <f>SUM(D295,D283,D279,D266,D231,D192,D184,D170,D73,D52)</f>
        <v>743715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63756</v>
      </c>
      <c r="I298" s="260">
        <f>SUM(I295,I283,I279,I266,I231,I192,I184,I170,I73,I52)</f>
        <v>63756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Roman,Regular"&amp;8T'āme Nr. 09.33.2 </oddHeader>
    <oddFooter>&amp;L&amp;"Times New Roman,Regular"&amp;8&amp;D; &amp;T&amp;R&amp;"Times New Roman,Regular"&amp;8&amp;P (&amp;N)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339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340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341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342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 t="s">
        <v>343</v>
      </c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 t="s">
        <v>344</v>
      </c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257832</v>
      </c>
      <c r="D21" s="40">
        <f>SUM(D22,D25,D26,D42)</f>
        <v>234060</v>
      </c>
      <c r="E21" s="40">
        <f>SUM(E22,E25)</f>
        <v>0</v>
      </c>
      <c r="F21" s="40">
        <f>SUM(F22,F27)</f>
        <v>23772</v>
      </c>
      <c r="G21" s="41">
        <f>SUM(G22,G44)</f>
        <v>0</v>
      </c>
      <c r="H21" s="39">
        <f t="shared" ref="H21:H46" si="1">SUM(I21:L21)</f>
        <v>388655</v>
      </c>
      <c r="I21" s="40">
        <f>SUM(I22,I25,I26,I42)</f>
        <v>231646</v>
      </c>
      <c r="J21" s="40">
        <f>SUM(J22,J25)</f>
        <v>133237</v>
      </c>
      <c r="K21" s="40">
        <f>SUM(K22,K27)</f>
        <v>23772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234060</v>
      </c>
      <c r="D25" s="63">
        <v>234060</v>
      </c>
      <c r="E25" s="63"/>
      <c r="F25" s="64" t="s">
        <v>31</v>
      </c>
      <c r="G25" s="65" t="s">
        <v>31</v>
      </c>
      <c r="H25" s="62">
        <f t="shared" si="1"/>
        <v>364883</v>
      </c>
      <c r="I25" s="63">
        <v>231646</v>
      </c>
      <c r="J25" s="63">
        <v>133237</v>
      </c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23772</v>
      </c>
      <c r="D27" s="70" t="s">
        <v>31</v>
      </c>
      <c r="E27" s="70" t="s">
        <v>31</v>
      </c>
      <c r="F27" s="74">
        <f>SUM(F28,F32,F34,F37)</f>
        <v>23772</v>
      </c>
      <c r="G27" s="71" t="s">
        <v>31</v>
      </c>
      <c r="H27" s="68">
        <f t="shared" si="1"/>
        <v>23772</v>
      </c>
      <c r="I27" s="70" t="s">
        <v>31</v>
      </c>
      <c r="J27" s="70" t="s">
        <v>31</v>
      </c>
      <c r="K27" s="74">
        <f>SUM(K28,K32,K34,K37)</f>
        <v>23772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23272</v>
      </c>
      <c r="D28" s="70" t="s">
        <v>31</v>
      </c>
      <c r="E28" s="70" t="s">
        <v>31</v>
      </c>
      <c r="F28" s="74">
        <f>SUM(F29:F31)</f>
        <v>23272</v>
      </c>
      <c r="G28" s="71" t="s">
        <v>31</v>
      </c>
      <c r="H28" s="68">
        <f t="shared" si="1"/>
        <v>23272</v>
      </c>
      <c r="I28" s="70" t="s">
        <v>31</v>
      </c>
      <c r="J28" s="70" t="s">
        <v>31</v>
      </c>
      <c r="K28" s="74">
        <f>SUM(K29:K31)</f>
        <v>23272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23272</v>
      </c>
      <c r="D30" s="84" t="s">
        <v>31</v>
      </c>
      <c r="E30" s="84" t="s">
        <v>31</v>
      </c>
      <c r="F30" s="85">
        <v>23272</v>
      </c>
      <c r="G30" s="86" t="s">
        <v>31</v>
      </c>
      <c r="H30" s="83">
        <f t="shared" si="1"/>
        <v>23272</v>
      </c>
      <c r="I30" s="84" t="s">
        <v>31</v>
      </c>
      <c r="J30" s="84" t="s">
        <v>31</v>
      </c>
      <c r="K30" s="85">
        <v>23272</v>
      </c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500</v>
      </c>
      <c r="D37" s="70" t="s">
        <v>31</v>
      </c>
      <c r="E37" s="70" t="s">
        <v>31</v>
      </c>
      <c r="F37" s="74">
        <f>SUM(F38:F41)</f>
        <v>500</v>
      </c>
      <c r="G37" s="71" t="s">
        <v>31</v>
      </c>
      <c r="H37" s="68">
        <f t="shared" si="1"/>
        <v>500</v>
      </c>
      <c r="I37" s="70" t="s">
        <v>31</v>
      </c>
      <c r="J37" s="70" t="s">
        <v>31</v>
      </c>
      <c r="K37" s="74">
        <f>SUM(K38:K41)</f>
        <v>500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500</v>
      </c>
      <c r="D41" s="84" t="s">
        <v>31</v>
      </c>
      <c r="E41" s="84" t="s">
        <v>31</v>
      </c>
      <c r="F41" s="85">
        <v>500</v>
      </c>
      <c r="G41" s="86" t="s">
        <v>31</v>
      </c>
      <c r="H41" s="83">
        <f t="shared" si="1"/>
        <v>500</v>
      </c>
      <c r="I41" s="84" t="s">
        <v>31</v>
      </c>
      <c r="J41" s="84" t="s">
        <v>31</v>
      </c>
      <c r="K41" s="85">
        <v>500</v>
      </c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257832</v>
      </c>
      <c r="D49" s="128">
        <f>SUM(D50,D295)</f>
        <v>234060</v>
      </c>
      <c r="E49" s="128">
        <f>SUM(E50,E295)</f>
        <v>0</v>
      </c>
      <c r="F49" s="128">
        <f>SUM(F50,F295)</f>
        <v>23772</v>
      </c>
      <c r="G49" s="129">
        <f>SUM(G50,G295)</f>
        <v>0</v>
      </c>
      <c r="H49" s="127">
        <f t="shared" ref="H49:H111" si="3">SUM(I49:L49)</f>
        <v>388655</v>
      </c>
      <c r="I49" s="128">
        <f>SUM(I50,I295)</f>
        <v>231646</v>
      </c>
      <c r="J49" s="128">
        <f>SUM(J50,J295)</f>
        <v>133237</v>
      </c>
      <c r="K49" s="128">
        <f>SUM(K50,K295)</f>
        <v>23772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257832</v>
      </c>
      <c r="D50" s="134">
        <f>SUM(D51,D191)</f>
        <v>234060</v>
      </c>
      <c r="E50" s="134">
        <f>SUM(E51,E191)</f>
        <v>0</v>
      </c>
      <c r="F50" s="134">
        <f>SUM(F51,F191)</f>
        <v>23772</v>
      </c>
      <c r="G50" s="135">
        <f>SUM(G51,G191)</f>
        <v>0</v>
      </c>
      <c r="H50" s="133">
        <f t="shared" si="3"/>
        <v>388655</v>
      </c>
      <c r="I50" s="134">
        <f>SUM(I51,I191)</f>
        <v>231646</v>
      </c>
      <c r="J50" s="134">
        <f>SUM(J51,J191)</f>
        <v>133237</v>
      </c>
      <c r="K50" s="134">
        <f>SUM(K51,K191)</f>
        <v>23772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249232</v>
      </c>
      <c r="D51" s="139">
        <f>SUM(D52,D73,D170,D184)</f>
        <v>225460</v>
      </c>
      <c r="E51" s="139">
        <f>SUM(E52,E73,E170,E184)</f>
        <v>0</v>
      </c>
      <c r="F51" s="139">
        <f>SUM(F52,F73,F170,F184)</f>
        <v>23772</v>
      </c>
      <c r="G51" s="140">
        <f>SUM(G52,G73,G170,G184)</f>
        <v>0</v>
      </c>
      <c r="H51" s="138">
        <f t="shared" si="3"/>
        <v>385155</v>
      </c>
      <c r="I51" s="139">
        <f>SUM(I52,I73,I170,I184)</f>
        <v>228146</v>
      </c>
      <c r="J51" s="139">
        <f>SUM(J52,J73,J170,J184)</f>
        <v>133237</v>
      </c>
      <c r="K51" s="139">
        <f>SUM(K52,K73,K170,K184)</f>
        <v>23772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143280</v>
      </c>
      <c r="D52" s="144">
        <f>SUM(D53,D66)</f>
        <v>143280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275781</v>
      </c>
      <c r="I52" s="144">
        <f>SUM(I53,I66)</f>
        <v>142544</v>
      </c>
      <c r="J52" s="144">
        <f>SUM(J53,J66)</f>
        <v>133237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105982</v>
      </c>
      <c r="D53" s="74">
        <f>SUM(D54,D57,D65)</f>
        <v>105982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212412</v>
      </c>
      <c r="I53" s="74">
        <f>SUM(I54,I57,I65)</f>
        <v>105246</v>
      </c>
      <c r="J53" s="74">
        <f>SUM(J54,J57,J65)</f>
        <v>107166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100606</v>
      </c>
      <c r="D54" s="152">
        <f>SUM(D55:D56)</f>
        <v>100606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207772</v>
      </c>
      <c r="I54" s="152">
        <f>SUM(I55:I56)</f>
        <v>100606</v>
      </c>
      <c r="J54" s="152">
        <f>SUM(J55:J56)</f>
        <v>107166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100606</v>
      </c>
      <c r="D56" s="85">
        <v>100606</v>
      </c>
      <c r="E56" s="85"/>
      <c r="F56" s="85"/>
      <c r="G56" s="157"/>
      <c r="H56" s="83">
        <f t="shared" si="3"/>
        <v>207772</v>
      </c>
      <c r="I56" s="85">
        <v>100606</v>
      </c>
      <c r="J56" s="85">
        <v>107166</v>
      </c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5040</v>
      </c>
      <c r="D57" s="160">
        <f>SUM(D58:D64)</f>
        <v>5040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4640</v>
      </c>
      <c r="I57" s="160">
        <f>SUM(I58:I64)</f>
        <v>4640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1971</v>
      </c>
      <c r="D58" s="85">
        <v>1971</v>
      </c>
      <c r="E58" s="85"/>
      <c r="F58" s="85"/>
      <c r="G58" s="157"/>
      <c r="H58" s="83">
        <f t="shared" si="3"/>
        <v>1971</v>
      </c>
      <c r="I58" s="85">
        <v>1971</v>
      </c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518</v>
      </c>
      <c r="D59" s="85">
        <v>518</v>
      </c>
      <c r="E59" s="85"/>
      <c r="F59" s="85"/>
      <c r="G59" s="157"/>
      <c r="H59" s="83">
        <f t="shared" si="3"/>
        <v>518</v>
      </c>
      <c r="I59" s="85">
        <v>518</v>
      </c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400</v>
      </c>
      <c r="D61" s="85">
        <v>400</v>
      </c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2151</v>
      </c>
      <c r="D62" s="85">
        <v>2151</v>
      </c>
      <c r="E62" s="85"/>
      <c r="F62" s="85"/>
      <c r="G62" s="157"/>
      <c r="H62" s="83">
        <f t="shared" si="3"/>
        <v>2151</v>
      </c>
      <c r="I62" s="85">
        <v>2151</v>
      </c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336</v>
      </c>
      <c r="D65" s="163">
        <v>336</v>
      </c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37298</v>
      </c>
      <c r="D66" s="74">
        <f>SUM(D67:D68)</f>
        <v>37298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63369</v>
      </c>
      <c r="I66" s="74">
        <f>SUM(I67:I68)</f>
        <v>37298</v>
      </c>
      <c r="J66" s="74">
        <f>SUM(J67:J68)</f>
        <v>26071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26333</v>
      </c>
      <c r="D67" s="79">
        <v>26333</v>
      </c>
      <c r="E67" s="79"/>
      <c r="F67" s="79"/>
      <c r="G67" s="155"/>
      <c r="H67" s="77">
        <f t="shared" si="3"/>
        <v>52204</v>
      </c>
      <c r="I67" s="79">
        <v>26333</v>
      </c>
      <c r="J67" s="79">
        <v>25871</v>
      </c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10965</v>
      </c>
      <c r="D68" s="160">
        <f>SUM(D69:D72)</f>
        <v>10965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11165</v>
      </c>
      <c r="I68" s="160">
        <f>SUM(I69:I72)</f>
        <v>10965</v>
      </c>
      <c r="J68" s="160">
        <f>SUM(J69:J72)</f>
        <v>200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4065</v>
      </c>
      <c r="D69" s="85">
        <v>4065</v>
      </c>
      <c r="E69" s="85"/>
      <c r="F69" s="85"/>
      <c r="G69" s="157"/>
      <c r="H69" s="83">
        <f t="shared" si="3"/>
        <v>4265</v>
      </c>
      <c r="I69" s="85">
        <v>4065</v>
      </c>
      <c r="J69" s="85">
        <v>200</v>
      </c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6900</v>
      </c>
      <c r="D71" s="85">
        <v>6900</v>
      </c>
      <c r="E71" s="85"/>
      <c r="F71" s="85"/>
      <c r="G71" s="157"/>
      <c r="H71" s="83">
        <f t="shared" si="3"/>
        <v>6900</v>
      </c>
      <c r="I71" s="85">
        <v>6900</v>
      </c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105952</v>
      </c>
      <c r="D73" s="144">
        <f>SUM(D74,D81,D128,D161,D162,D169)</f>
        <v>82180</v>
      </c>
      <c r="E73" s="144">
        <f>SUM(E74,E81,E128,E161,E162,E169)</f>
        <v>0</v>
      </c>
      <c r="F73" s="144">
        <f>SUM(F74,F81,F128,F161,F162,F169)</f>
        <v>23772</v>
      </c>
      <c r="G73" s="145">
        <f>SUM(G74,G81,G128,G161,G162,G169)</f>
        <v>0</v>
      </c>
      <c r="H73" s="143">
        <f t="shared" si="3"/>
        <v>109374</v>
      </c>
      <c r="I73" s="144">
        <f>SUM(I74,I81,I128,I161,I162,I169)</f>
        <v>85602</v>
      </c>
      <c r="J73" s="144">
        <f>SUM(J74,J81,J128,J161,J162,J169)</f>
        <v>0</v>
      </c>
      <c r="K73" s="144">
        <f>SUM(K74,K81,K128,K161,K162,K169)</f>
        <v>23772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68094</v>
      </c>
      <c r="D81" s="74">
        <f>SUM(D82,D87,D93,D101,D110,D114,D120,D126)</f>
        <v>68094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78777</v>
      </c>
      <c r="I81" s="74">
        <f>SUM(I82,I87,I93,I101,I110,I114,I120,I126)</f>
        <v>78777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2566</v>
      </c>
      <c r="D82" s="152">
        <f>SUM(D83:D86)</f>
        <v>2566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2665</v>
      </c>
      <c r="I82" s="152">
        <f>SUM(I83:I86)</f>
        <v>2665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1689</v>
      </c>
      <c r="D84" s="85">
        <v>1689</v>
      </c>
      <c r="E84" s="85"/>
      <c r="F84" s="85"/>
      <c r="G84" s="157"/>
      <c r="H84" s="83">
        <f t="shared" si="3"/>
        <v>1788</v>
      </c>
      <c r="I84" s="85">
        <f>1296+492</f>
        <v>1788</v>
      </c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536</v>
      </c>
      <c r="D85" s="85">
        <v>536</v>
      </c>
      <c r="E85" s="85"/>
      <c r="F85" s="85"/>
      <c r="G85" s="157"/>
      <c r="H85" s="83">
        <f t="shared" si="3"/>
        <v>536</v>
      </c>
      <c r="I85" s="85">
        <v>536</v>
      </c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341</v>
      </c>
      <c r="D86" s="85">
        <v>341</v>
      </c>
      <c r="E86" s="85"/>
      <c r="F86" s="85"/>
      <c r="G86" s="157"/>
      <c r="H86" s="83">
        <f t="shared" si="3"/>
        <v>341</v>
      </c>
      <c r="I86" s="85">
        <v>341</v>
      </c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38809</v>
      </c>
      <c r="D87" s="160">
        <f>SUM(D88:D92)</f>
        <v>38809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35646</v>
      </c>
      <c r="I87" s="160">
        <f>SUM(I88:I92)</f>
        <v>35646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14513</v>
      </c>
      <c r="D88" s="85">
        <v>14513</v>
      </c>
      <c r="E88" s="85"/>
      <c r="F88" s="85"/>
      <c r="G88" s="157"/>
      <c r="H88" s="83">
        <f t="shared" si="3"/>
        <v>14138</v>
      </c>
      <c r="I88" s="85">
        <v>14138</v>
      </c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1916</v>
      </c>
      <c r="D89" s="85">
        <v>1916</v>
      </c>
      <c r="E89" s="85"/>
      <c r="F89" s="85"/>
      <c r="G89" s="157"/>
      <c r="H89" s="83">
        <f t="shared" si="3"/>
        <v>1974</v>
      </c>
      <c r="I89" s="85">
        <v>1974</v>
      </c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21677</v>
      </c>
      <c r="D90" s="85">
        <v>21677</v>
      </c>
      <c r="E90" s="85"/>
      <c r="F90" s="85"/>
      <c r="G90" s="157"/>
      <c r="H90" s="83">
        <f t="shared" si="3"/>
        <v>18831</v>
      </c>
      <c r="I90" s="85">
        <v>18831</v>
      </c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703</v>
      </c>
      <c r="D91" s="85">
        <v>703</v>
      </c>
      <c r="E91" s="85"/>
      <c r="F91" s="85"/>
      <c r="G91" s="157"/>
      <c r="H91" s="83">
        <f t="shared" si="3"/>
        <v>703</v>
      </c>
      <c r="I91" s="85">
        <v>703</v>
      </c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1187</v>
      </c>
      <c r="D93" s="160">
        <f>SUM(D94:D100)</f>
        <v>1187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1237</v>
      </c>
      <c r="I93" s="160">
        <f>SUM(I94:I100)</f>
        <v>1237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787</v>
      </c>
      <c r="D95" s="85">
        <v>787</v>
      </c>
      <c r="E95" s="85"/>
      <c r="F95" s="85"/>
      <c r="G95" s="157"/>
      <c r="H95" s="83">
        <f t="shared" si="3"/>
        <v>787</v>
      </c>
      <c r="I95" s="85">
        <v>787</v>
      </c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400</v>
      </c>
      <c r="D97" s="85">
        <v>400</v>
      </c>
      <c r="E97" s="85"/>
      <c r="F97" s="85"/>
      <c r="G97" s="157"/>
      <c r="H97" s="83">
        <f t="shared" si="3"/>
        <v>450</v>
      </c>
      <c r="I97" s="85">
        <v>450</v>
      </c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4769</v>
      </c>
      <c r="D101" s="160">
        <f>SUM(D102:D109)</f>
        <v>4769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2263</v>
      </c>
      <c r="I101" s="160">
        <f>SUM(I102:I109)</f>
        <v>2263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966</v>
      </c>
      <c r="D102" s="85">
        <v>966</v>
      </c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940</v>
      </c>
      <c r="D104" s="85">
        <v>940</v>
      </c>
      <c r="E104" s="85"/>
      <c r="F104" s="85"/>
      <c r="G104" s="157"/>
      <c r="H104" s="83">
        <f t="shared" si="3"/>
        <v>740</v>
      </c>
      <c r="I104" s="85">
        <v>740</v>
      </c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2863</v>
      </c>
      <c r="D105" s="85">
        <v>2863</v>
      </c>
      <c r="E105" s="85"/>
      <c r="F105" s="85"/>
      <c r="G105" s="157"/>
      <c r="H105" s="83">
        <f t="shared" si="3"/>
        <v>1523</v>
      </c>
      <c r="I105" s="85">
        <v>1523</v>
      </c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300</v>
      </c>
      <c r="D110" s="160">
        <f>SUM(D111:D113)</f>
        <v>300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300</v>
      </c>
      <c r="I110" s="160">
        <f>SUM(I111:I113)</f>
        <v>300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300</v>
      </c>
      <c r="D113" s="85">
        <v>300</v>
      </c>
      <c r="E113" s="85"/>
      <c r="F113" s="85"/>
      <c r="G113" s="157"/>
      <c r="H113" s="83">
        <f>SUM(I113:L113)</f>
        <v>300</v>
      </c>
      <c r="I113" s="85">
        <v>300</v>
      </c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20377</v>
      </c>
      <c r="D114" s="160">
        <f>SUM(D115:D119)</f>
        <v>20377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20377</v>
      </c>
      <c r="I114" s="160">
        <f>SUM(I115:I119)</f>
        <v>20377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20317</v>
      </c>
      <c r="D115" s="85">
        <v>20317</v>
      </c>
      <c r="E115" s="85"/>
      <c r="F115" s="85"/>
      <c r="G115" s="157"/>
      <c r="H115" s="83">
        <f t="shared" si="5"/>
        <v>20317</v>
      </c>
      <c r="I115" s="85">
        <v>20317</v>
      </c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60</v>
      </c>
      <c r="D116" s="85">
        <v>60</v>
      </c>
      <c r="E116" s="85"/>
      <c r="F116" s="85"/>
      <c r="G116" s="157"/>
      <c r="H116" s="83">
        <f t="shared" si="5"/>
        <v>60</v>
      </c>
      <c r="I116" s="85">
        <v>60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86</v>
      </c>
      <c r="D120" s="160">
        <f>SUM(D121:D125)</f>
        <v>86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16289</v>
      </c>
      <c r="I120" s="160">
        <f>SUM(I121:I125)</f>
        <v>16289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16203</v>
      </c>
      <c r="I122" s="85">
        <f>3456+12747</f>
        <v>16203</v>
      </c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86</v>
      </c>
      <c r="D125" s="85">
        <v>86</v>
      </c>
      <c r="E125" s="85"/>
      <c r="F125" s="85"/>
      <c r="G125" s="157"/>
      <c r="H125" s="83">
        <f t="shared" si="5"/>
        <v>86</v>
      </c>
      <c r="I125" s="85">
        <v>86</v>
      </c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37858</v>
      </c>
      <c r="D128" s="74">
        <f>SUM(D129,D133,D137,D138,D141,D148,D156,D157,D160)</f>
        <v>14086</v>
      </c>
      <c r="E128" s="74">
        <f>SUM(E129,E133,E137,E138,E141,E148,E156,E157,E160)</f>
        <v>0</v>
      </c>
      <c r="F128" s="74">
        <f>SUM(F129,F133,F137,F138,F141,F148,F156,F157,F160)</f>
        <v>23772</v>
      </c>
      <c r="G128" s="166">
        <f>SUM(G129,G133,G137,G138,G141,G148,G156,G157,G160)</f>
        <v>0</v>
      </c>
      <c r="H128" s="68">
        <f t="shared" si="5"/>
        <v>30597</v>
      </c>
      <c r="I128" s="74">
        <f>SUM(I129,I133,I137,I138,I141,I148,I156,I157,I160)</f>
        <v>6825</v>
      </c>
      <c r="J128" s="74">
        <f>SUM(J129,J133,J137,J138,J141,J148,J156,J157,J160)</f>
        <v>0</v>
      </c>
      <c r="K128" s="74">
        <f>SUM(K129,K133,K137,K138,K141,K148,K156,K157,K160)</f>
        <v>23772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5195</v>
      </c>
      <c r="D129" s="169">
        <f>SUM(D130:D132)</f>
        <v>5195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904</v>
      </c>
      <c r="I129" s="169">
        <f>SUM(I130:I132)</f>
        <v>904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1943</v>
      </c>
      <c r="D130" s="85">
        <v>1943</v>
      </c>
      <c r="E130" s="85"/>
      <c r="F130" s="85"/>
      <c r="G130" s="157"/>
      <c r="H130" s="83">
        <f t="shared" si="5"/>
        <v>600</v>
      </c>
      <c r="I130" s="85">
        <v>600</v>
      </c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2952</v>
      </c>
      <c r="D131" s="85">
        <v>2952</v>
      </c>
      <c r="E131" s="85"/>
      <c r="F131" s="85"/>
      <c r="G131" s="157"/>
      <c r="H131" s="83">
        <f t="shared" si="5"/>
        <v>190</v>
      </c>
      <c r="I131" s="85">
        <v>190</v>
      </c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300</v>
      </c>
      <c r="D132" s="85">
        <v>300</v>
      </c>
      <c r="E132" s="85"/>
      <c r="F132" s="85"/>
      <c r="G132" s="157"/>
      <c r="H132" s="83">
        <f t="shared" si="5"/>
        <v>114</v>
      </c>
      <c r="I132" s="85">
        <v>114</v>
      </c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3141</v>
      </c>
      <c r="D133" s="160">
        <f>SUM(D134:D136)</f>
        <v>2641</v>
      </c>
      <c r="E133" s="160">
        <f>SUM(E134:E136)</f>
        <v>0</v>
      </c>
      <c r="F133" s="160">
        <f>SUM(F134:F136)</f>
        <v>500</v>
      </c>
      <c r="G133" s="161">
        <f>SUM(G134:G136)</f>
        <v>0</v>
      </c>
      <c r="H133" s="83">
        <f t="shared" si="5"/>
        <v>2941</v>
      </c>
      <c r="I133" s="160">
        <f>SUM(I134:I136)</f>
        <v>2441</v>
      </c>
      <c r="J133" s="160">
        <f>SUM(J134:J136)</f>
        <v>0</v>
      </c>
      <c r="K133" s="160">
        <f>SUM(K134:K136)</f>
        <v>500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2236</v>
      </c>
      <c r="D134" s="85">
        <v>2236</v>
      </c>
      <c r="E134" s="85"/>
      <c r="F134" s="85"/>
      <c r="G134" s="157"/>
      <c r="H134" s="83">
        <f t="shared" si="5"/>
        <v>2236</v>
      </c>
      <c r="I134" s="85">
        <v>2236</v>
      </c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905</v>
      </c>
      <c r="D135" s="85">
        <v>405</v>
      </c>
      <c r="E135" s="85"/>
      <c r="F135" s="85">
        <v>500</v>
      </c>
      <c r="G135" s="157"/>
      <c r="H135" s="83">
        <f t="shared" si="5"/>
        <v>705</v>
      </c>
      <c r="I135" s="85">
        <v>205</v>
      </c>
      <c r="J135" s="85"/>
      <c r="K135" s="85">
        <v>500</v>
      </c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250</v>
      </c>
      <c r="D138" s="160">
        <f>SUM(D139:D140)</f>
        <v>250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200</v>
      </c>
      <c r="I138" s="160">
        <f>SUM(I139:I140)</f>
        <v>200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250</v>
      </c>
      <c r="D139" s="85">
        <v>250</v>
      </c>
      <c r="E139" s="85"/>
      <c r="F139" s="85"/>
      <c r="G139" s="157"/>
      <c r="H139" s="83">
        <f t="shared" si="5"/>
        <v>200</v>
      </c>
      <c r="I139" s="85">
        <v>200</v>
      </c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4200</v>
      </c>
      <c r="D141" s="152">
        <f>SUM(D142:D147)</f>
        <v>4200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1900</v>
      </c>
      <c r="I141" s="152">
        <f>SUM(I142:I147)</f>
        <v>1900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2000</v>
      </c>
      <c r="D142" s="79">
        <v>2000</v>
      </c>
      <c r="E142" s="79"/>
      <c r="F142" s="79"/>
      <c r="G142" s="155"/>
      <c r="H142" s="77">
        <f t="shared" si="5"/>
        <v>800</v>
      </c>
      <c r="I142" s="79">
        <v>800</v>
      </c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2000</v>
      </c>
      <c r="D143" s="85">
        <v>2000</v>
      </c>
      <c r="E143" s="85"/>
      <c r="F143" s="85"/>
      <c r="G143" s="157"/>
      <c r="H143" s="83">
        <f t="shared" si="5"/>
        <v>900</v>
      </c>
      <c r="I143" s="85">
        <v>900</v>
      </c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200</v>
      </c>
      <c r="D146" s="85">
        <v>200</v>
      </c>
      <c r="E146" s="85"/>
      <c r="F146" s="85"/>
      <c r="G146" s="157"/>
      <c r="H146" s="83">
        <f t="shared" si="5"/>
        <v>200</v>
      </c>
      <c r="I146" s="85">
        <v>200</v>
      </c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23572</v>
      </c>
      <c r="D148" s="160">
        <f>SUM(D149:D155)</f>
        <v>300</v>
      </c>
      <c r="E148" s="160">
        <f>SUM(E149:E155)</f>
        <v>0</v>
      </c>
      <c r="F148" s="160">
        <f>SUM(F149:F155)</f>
        <v>23272</v>
      </c>
      <c r="G148" s="161">
        <f>SUM(G149:G155)</f>
        <v>0</v>
      </c>
      <c r="H148" s="83">
        <f t="shared" si="5"/>
        <v>23572</v>
      </c>
      <c r="I148" s="160">
        <f>SUM(I149:I155)</f>
        <v>300</v>
      </c>
      <c r="J148" s="160">
        <f>SUM(J149:J155)</f>
        <v>0</v>
      </c>
      <c r="K148" s="160">
        <f>SUM(K149:K155)</f>
        <v>23272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300</v>
      </c>
      <c r="D150" s="85">
        <v>300</v>
      </c>
      <c r="E150" s="85"/>
      <c r="F150" s="85"/>
      <c r="G150" s="157"/>
      <c r="H150" s="83">
        <f t="shared" si="5"/>
        <v>300</v>
      </c>
      <c r="I150" s="85">
        <v>300</v>
      </c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23272</v>
      </c>
      <c r="D151" s="85">
        <v>0</v>
      </c>
      <c r="E151" s="85">
        <v>0</v>
      </c>
      <c r="F151" s="85">
        <v>23272</v>
      </c>
      <c r="G151" s="157"/>
      <c r="H151" s="83">
        <f t="shared" si="5"/>
        <v>23272</v>
      </c>
      <c r="I151" s="85"/>
      <c r="J151" s="85"/>
      <c r="K151" s="85">
        <v>23272</v>
      </c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1500</v>
      </c>
      <c r="D156" s="163">
        <v>1500</v>
      </c>
      <c r="E156" s="163"/>
      <c r="F156" s="163"/>
      <c r="G156" s="164"/>
      <c r="H156" s="151">
        <f t="shared" si="5"/>
        <v>1080</v>
      </c>
      <c r="I156" s="163">
        <v>1080</v>
      </c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8600</v>
      </c>
      <c r="D191" s="139">
        <f>SUM(D192,D231,D266,D279,D283)</f>
        <v>8600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3500</v>
      </c>
      <c r="I191" s="139">
        <f>SUM(I192,I231,I266,I279,I283)</f>
        <v>3500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8600</v>
      </c>
      <c r="D192" s="144">
        <f>D193+D201+D227</f>
        <v>8600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3500</v>
      </c>
      <c r="I192" s="144">
        <f>I193+I201+I227</f>
        <v>3500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600</v>
      </c>
      <c r="D193" s="74">
        <f>D194+D195+D198+D199+D200</f>
        <v>600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600</v>
      </c>
      <c r="D195" s="160">
        <f>D196+D197</f>
        <v>600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600</v>
      </c>
      <c r="D196" s="85">
        <v>600</v>
      </c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8000</v>
      </c>
      <c r="D201" s="74">
        <f>D202+D212+D213+D222+D223+D224+D226</f>
        <v>8000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3500</v>
      </c>
      <c r="I201" s="74">
        <f>I202+I212+I213+I222+I223+I224+I226</f>
        <v>3500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8000</v>
      </c>
      <c r="D213" s="160">
        <f>SUM(D214:D221)</f>
        <v>8000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3500</v>
      </c>
      <c r="I213" s="160">
        <f>SUM(I214:I221)</f>
        <v>3500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3500</v>
      </c>
      <c r="D216" s="85">
        <v>3500</v>
      </c>
      <c r="E216" s="85"/>
      <c r="F216" s="85"/>
      <c r="G216" s="157"/>
      <c r="H216" s="83">
        <f t="shared" si="20"/>
        <v>3500</v>
      </c>
      <c r="I216" s="85">
        <v>3500</v>
      </c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1300</v>
      </c>
      <c r="D220" s="85">
        <v>1300</v>
      </c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3200</v>
      </c>
      <c r="D221" s="85">
        <v>3200</v>
      </c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257832</v>
      </c>
      <c r="D298" s="260">
        <f>SUM(D295,D283,D279,D266,D231,D192,D184,D170,D73,D52)</f>
        <v>234060</v>
      </c>
      <c r="E298" s="260">
        <f t="shared" ref="E298:G298" si="61">SUM(E295,E283,E279,E266,E231,E192,E184,E170,E73,E52)</f>
        <v>0</v>
      </c>
      <c r="F298" s="260">
        <f t="shared" si="61"/>
        <v>23772</v>
      </c>
      <c r="G298" s="261">
        <f t="shared" si="61"/>
        <v>0</v>
      </c>
      <c r="H298" s="262">
        <f>SUM(H295,H283,H279,H266,H231,H192,H184,H170,H73,H52)</f>
        <v>388655</v>
      </c>
      <c r="I298" s="260">
        <f>SUM(I295,I283,I279,I266,I231,I192,I184,I170,I73,I52)</f>
        <v>231646</v>
      </c>
      <c r="J298" s="260">
        <f t="shared" ref="J298:L298" si="62">SUM(J295,J283,J279,J266,J231,J192,J184,J170,J73,J52)</f>
        <v>133237</v>
      </c>
      <c r="K298" s="260">
        <f t="shared" si="62"/>
        <v>23772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Roman,Regular"&amp;8Tāme Nr. 09.2.1.&amp;"Arial,Regular"&amp;10
           </oddHeader>
    <oddFooter xml:space="preserve">&amp;L&amp;"Times New Roman,Regular"&amp;8&amp;D; &amp;T&amp;R&amp;"Times New Roman,Regular"&amp;8&amp;P (&amp;N)
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542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548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329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549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550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66218</v>
      </c>
      <c r="D21" s="40">
        <f>SUM(D22,D25,D26,D42)</f>
        <v>66218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2707</v>
      </c>
      <c r="I21" s="40">
        <f>SUM(I22,I25,I26,I42)</f>
        <v>2707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66218</v>
      </c>
      <c r="D25" s="63">
        <v>66218</v>
      </c>
      <c r="E25" s="63"/>
      <c r="F25" s="64" t="s">
        <v>31</v>
      </c>
      <c r="G25" s="65" t="s">
        <v>31</v>
      </c>
      <c r="H25" s="62">
        <f t="shared" si="1"/>
        <v>2707</v>
      </c>
      <c r="I25" s="63">
        <f>I49</f>
        <v>2707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66218</v>
      </c>
      <c r="D49" s="128">
        <f>SUM(D50,D295)</f>
        <v>66218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2707</v>
      </c>
      <c r="I49" s="128">
        <f>SUM(I50,I295)</f>
        <v>2707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66218</v>
      </c>
      <c r="D50" s="134">
        <f>SUM(D51,D191)</f>
        <v>66218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2707</v>
      </c>
      <c r="I50" s="134">
        <f>SUM(I51,I191)</f>
        <v>2707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66218</v>
      </c>
      <c r="D51" s="139">
        <f>SUM(D52,D73,D170,D184)</f>
        <v>66218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2707</v>
      </c>
      <c r="I51" s="139">
        <f>SUM(I52,I73,I170,I184)</f>
        <v>2707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301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0</v>
      </c>
      <c r="D73" s="144">
        <f>SUM(D74,D81,D128,D161,D162,D169)</f>
        <v>0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0</v>
      </c>
      <c r="I73" s="144">
        <f>SUM(I74,I81,I128,I161,I162,I169)</f>
        <v>0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301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0</v>
      </c>
      <c r="D116" s="85"/>
      <c r="E116" s="85"/>
      <c r="F116" s="85"/>
      <c r="G116" s="157"/>
      <c r="H116" s="83">
        <f t="shared" si="5"/>
        <v>0</v>
      </c>
      <c r="I116" s="85"/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301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301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301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66218</v>
      </c>
      <c r="D170" s="144">
        <f>SUM(D171,D181)</f>
        <v>66218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2707</v>
      </c>
      <c r="I170" s="144">
        <f>SUM(I171,I181)</f>
        <v>2707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66218</v>
      </c>
      <c r="D171" s="74">
        <f>SUM(D172,D176)</f>
        <v>66218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2707</v>
      </c>
      <c r="I171" s="74">
        <f>SUM(I172,I176)</f>
        <v>2707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301">
        <v>3260</v>
      </c>
      <c r="B172" s="76" t="s">
        <v>174</v>
      </c>
      <c r="C172" s="77">
        <f t="shared" si="4"/>
        <v>66218</v>
      </c>
      <c r="D172" s="169">
        <f>SUM(D173:D175)</f>
        <v>66218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2707</v>
      </c>
      <c r="I172" s="169">
        <f>SUM(I173:I175)</f>
        <v>2707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66218</v>
      </c>
      <c r="D173" s="85">
        <v>66218</v>
      </c>
      <c r="E173" s="85">
        <v>0</v>
      </c>
      <c r="F173" s="85">
        <v>0</v>
      </c>
      <c r="G173" s="85">
        <v>0</v>
      </c>
      <c r="H173" s="83">
        <f>SUM(I173:L173)</f>
        <v>2707</v>
      </c>
      <c r="I173" s="85">
        <v>2707</v>
      </c>
      <c r="J173" s="85">
        <v>0</v>
      </c>
      <c r="K173" s="85">
        <v>0</v>
      </c>
      <c r="L173" s="158">
        <v>0</v>
      </c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301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301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301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301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301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301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301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301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66218</v>
      </c>
      <c r="D298" s="260">
        <f>SUM(D295,D283,D279,D266,D231,D192,D184,D170,D73,D52)</f>
        <v>66218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2707</v>
      </c>
      <c r="I298" s="260">
        <f>SUM(I295,I283,I279,I266,I231,I192,I184,I170,I73,I52)</f>
        <v>2707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0</v>
      </c>
      <c r="D302" s="266">
        <f t="shared" si="63"/>
        <v>0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0</v>
      </c>
      <c r="I302" s="266">
        <f t="shared" si="63"/>
        <v>0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0</v>
      </c>
      <c r="D303" s="266">
        <f t="shared" si="64"/>
        <v>0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0</v>
      </c>
      <c r="I303" s="266">
        <f t="shared" si="64"/>
        <v>0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 09.33.3.</oddHeader>
    <oddFooter>&amp;L&amp;"Times New Roman,Regular"&amp;8&amp;D; &amp;T&amp;R&amp;"Times New Roman,Regular"&amp;8&amp;P (&amp;N)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339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340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346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345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 t="s">
        <v>342</v>
      </c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/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11508</v>
      </c>
      <c r="D21" s="40">
        <f>SUM(D22,D25,D26,D42)</f>
        <v>11508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25326</v>
      </c>
      <c r="I21" s="40">
        <f>SUM(I22,I25,I26,I42)</f>
        <v>19764</v>
      </c>
      <c r="J21" s="40">
        <f>SUM(J22,J25)</f>
        <v>5562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0</v>
      </c>
      <c r="D22" s="46">
        <f>SUM(D23:D24)</f>
        <v>0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0</v>
      </c>
      <c r="I22" s="46">
        <f>SUM(I23:I24)</f>
        <v>0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0</v>
      </c>
      <c r="D24" s="58"/>
      <c r="E24" s="58"/>
      <c r="F24" s="58"/>
      <c r="G24" s="59"/>
      <c r="H24" s="57">
        <f t="shared" si="1"/>
        <v>0</v>
      </c>
      <c r="I24" s="58"/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11508</v>
      </c>
      <c r="D25" s="63">
        <v>11508</v>
      </c>
      <c r="E25" s="63"/>
      <c r="F25" s="64" t="s">
        <v>31</v>
      </c>
      <c r="G25" s="65" t="s">
        <v>31</v>
      </c>
      <c r="H25" s="62">
        <f t="shared" si="1"/>
        <v>25326</v>
      </c>
      <c r="I25" s="63">
        <f>I49</f>
        <v>19764</v>
      </c>
      <c r="J25" s="63">
        <f>J49</f>
        <v>5562</v>
      </c>
      <c r="K25" s="64" t="s">
        <v>31</v>
      </c>
      <c r="L25" s="66" t="s">
        <v>31</v>
      </c>
    </row>
    <row r="26" spans="1:14" s="36" customFormat="1" ht="24.75" hidden="1" thickTop="1" x14ac:dyDescent="0.25">
      <c r="A26" s="67"/>
      <c r="B26" s="67" t="s">
        <v>32</v>
      </c>
      <c r="C26" s="68">
        <f t="shared" si="0"/>
        <v>0</v>
      </c>
      <c r="D26" s="69"/>
      <c r="E26" s="70" t="s">
        <v>31</v>
      </c>
      <c r="F26" s="70" t="s">
        <v>31</v>
      </c>
      <c r="G26" s="71" t="s">
        <v>31</v>
      </c>
      <c r="H26" s="68">
        <f t="shared" si="1"/>
        <v>0</v>
      </c>
      <c r="I26" s="72"/>
      <c r="J26" s="70" t="s">
        <v>31</v>
      </c>
      <c r="K26" s="70" t="s">
        <v>31</v>
      </c>
      <c r="L26" s="73" t="s">
        <v>31</v>
      </c>
    </row>
    <row r="27" spans="1:14" s="36" customFormat="1" ht="36.75" hidden="1" thickTop="1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.75" hidden="1" thickTop="1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ht="12.75" hidden="1" thickTop="1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ht="12.75" hidden="1" thickTop="1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.75" hidden="1" thickTop="1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.75" hidden="1" thickTop="1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.75" hidden="1" thickTop="1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ht="12.75" hidden="1" thickTop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ht="12.75" hidden="1" thickTop="1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.75" hidden="1" thickTop="1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.75" hidden="1" thickTop="1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.75" hidden="1" thickTop="1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ht="12.75" hidden="1" thickTop="1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ht="12.75" hidden="1" thickTop="1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.75" hidden="1" thickTop="1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.75" hidden="1" thickTop="1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ht="12.75" hidden="1" thickTop="1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.75" hidden="1" thickTop="1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.75" hidden="1" thickTop="1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.75" hidden="1" thickTop="1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ht="12.75" hidden="1" thickTop="1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ht="12.75" thickTop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80" si="2">SUM(D49:G49)</f>
        <v>11508</v>
      </c>
      <c r="D49" s="128">
        <f>SUM(D50,D295)</f>
        <v>11508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80" si="3">SUM(I49:L49)</f>
        <v>25326</v>
      </c>
      <c r="I49" s="128">
        <f>SUM(I50,I295)</f>
        <v>19764</v>
      </c>
      <c r="J49" s="128">
        <f>SUM(J50,J295)</f>
        <v>5562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11508</v>
      </c>
      <c r="D50" s="134">
        <f>SUM(D51,D191)</f>
        <v>11508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25326</v>
      </c>
      <c r="I50" s="134">
        <f>SUM(I51,I191)</f>
        <v>19764</v>
      </c>
      <c r="J50" s="134">
        <f>SUM(J51,J191)</f>
        <v>5562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11508</v>
      </c>
      <c r="D51" s="139">
        <f>SUM(D52,D73,D170,D184)</f>
        <v>11508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25326</v>
      </c>
      <c r="I51" s="139">
        <f>SUM(I52,I73,I170,I184)</f>
        <v>19764</v>
      </c>
      <c r="J51" s="139">
        <f>SUM(J52,J73,J170,J184)</f>
        <v>5562</v>
      </c>
      <c r="K51" s="139">
        <f>SUM(K52,K73,K170,K184)</f>
        <v>0</v>
      </c>
      <c r="L51" s="141">
        <f>SUM(L52,L73,L170,L184)</f>
        <v>0</v>
      </c>
    </row>
    <row r="52" spans="1:12" s="36" customFormat="1" hidden="1" x14ac:dyDescent="0.25">
      <c r="A52" s="142">
        <v>1000</v>
      </c>
      <c r="B52" s="142" t="s">
        <v>56</v>
      </c>
      <c r="C52" s="143">
        <f t="shared" si="2"/>
        <v>0</v>
      </c>
      <c r="D52" s="144">
        <f>SUM(D53,D66)</f>
        <v>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0</v>
      </c>
      <c r="I52" s="144">
        <f>SUM(I53,I66)</f>
        <v>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hidden="1" x14ac:dyDescent="0.25">
      <c r="A53" s="67">
        <v>1100</v>
      </c>
      <c r="B53" s="147" t="s">
        <v>57</v>
      </c>
      <c r="C53" s="68">
        <f t="shared" si="2"/>
        <v>0</v>
      </c>
      <c r="D53" s="74">
        <f>SUM(D54,D57,D65)</f>
        <v>0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0</v>
      </c>
      <c r="I53" s="74">
        <f>SUM(I54,I57,I65)</f>
        <v>0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hidden="1" x14ac:dyDescent="0.25">
      <c r="A54" s="150">
        <v>1110</v>
      </c>
      <c r="B54" s="109" t="s">
        <v>58</v>
      </c>
      <c r="C54" s="151">
        <f t="shared" si="2"/>
        <v>0</v>
      </c>
      <c r="D54" s="152">
        <f>SUM(D55:D56)</f>
        <v>0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0</v>
      </c>
      <c r="I54" s="152">
        <f>SUM(I55:I56)</f>
        <v>0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hidden="1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hidden="1" customHeight="1" x14ac:dyDescent="0.25">
      <c r="A56" s="56">
        <v>1119</v>
      </c>
      <c r="B56" s="82" t="s">
        <v>60</v>
      </c>
      <c r="C56" s="83">
        <f t="shared" si="2"/>
        <v>0</v>
      </c>
      <c r="D56" s="85"/>
      <c r="E56" s="85"/>
      <c r="F56" s="85"/>
      <c r="G56" s="157"/>
      <c r="H56" s="83">
        <f t="shared" si="3"/>
        <v>0</v>
      </c>
      <c r="I56" s="85"/>
      <c r="J56" s="85"/>
      <c r="K56" s="85"/>
      <c r="L56" s="158"/>
    </row>
    <row r="57" spans="1:12" ht="23.25" hidden="1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hidden="1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hidden="1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hidden="1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hidden="1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hidden="1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hidden="1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hidden="1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hidden="1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hidden="1" x14ac:dyDescent="0.25">
      <c r="A66" s="67">
        <v>1200</v>
      </c>
      <c r="B66" s="147" t="s">
        <v>70</v>
      </c>
      <c r="C66" s="68">
        <f t="shared" si="2"/>
        <v>0</v>
      </c>
      <c r="D66" s="74">
        <f>SUM(D67:D68)</f>
        <v>0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0</v>
      </c>
      <c r="I66" s="74">
        <f>SUM(I67:I68)</f>
        <v>0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hidden="1" x14ac:dyDescent="0.25">
      <c r="A67" s="168">
        <v>1210</v>
      </c>
      <c r="B67" s="76" t="s">
        <v>71</v>
      </c>
      <c r="C67" s="77">
        <f t="shared" si="2"/>
        <v>0</v>
      </c>
      <c r="D67" s="79"/>
      <c r="E67" s="79"/>
      <c r="F67" s="79"/>
      <c r="G67" s="155"/>
      <c r="H67" s="77">
        <f t="shared" si="3"/>
        <v>0</v>
      </c>
      <c r="I67" s="79"/>
      <c r="J67" s="79"/>
      <c r="K67" s="79"/>
      <c r="L67" s="156"/>
    </row>
    <row r="68" spans="1:12" ht="24" hidden="1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hidden="1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hidden="1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hidden="1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hidden="1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11508</v>
      </c>
      <c r="D73" s="144">
        <f>SUM(D74,D81,D128,D161,D162,D169)</f>
        <v>11508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25326</v>
      </c>
      <c r="I73" s="144">
        <f>SUM(I74,I81,I128,I161,I162,I169)</f>
        <v>19764</v>
      </c>
      <c r="J73" s="144">
        <f>SUM(J74,J81,J128,J161,J162,J169)</f>
        <v>5562</v>
      </c>
      <c r="K73" s="144">
        <f>SUM(K74,K81,K128,K161,K162,K169)</f>
        <v>0</v>
      </c>
      <c r="L73" s="146">
        <f>SUM(L74,L81,L128,L161,L162,L169)</f>
        <v>0</v>
      </c>
    </row>
    <row r="74" spans="1:12" ht="29.25" hidden="1" customHeight="1" x14ac:dyDescent="0.25">
      <c r="A74" s="67">
        <v>2100</v>
      </c>
      <c r="B74" s="147" t="s">
        <v>78</v>
      </c>
      <c r="C74" s="68">
        <f t="shared" si="2"/>
        <v>0</v>
      </c>
      <c r="D74" s="74">
        <f>SUM(D75,D78)</f>
        <v>0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0</v>
      </c>
      <c r="I74" s="74">
        <f>SUM(I75,I78)</f>
        <v>0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hidden="1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hidden="1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hidden="1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hidden="1" customHeight="1" x14ac:dyDescent="0.25">
      <c r="A78" s="159">
        <v>2120</v>
      </c>
      <c r="B78" s="82" t="s">
        <v>82</v>
      </c>
      <c r="C78" s="83">
        <f t="shared" si="2"/>
        <v>0</v>
      </c>
      <c r="D78" s="160">
        <f>SUM(D79:D80)</f>
        <v>0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0</v>
      </c>
      <c r="I78" s="160">
        <f>SUM(I79:I80)</f>
        <v>0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hidden="1" x14ac:dyDescent="0.25">
      <c r="A79" s="56">
        <v>2121</v>
      </c>
      <c r="B79" s="82" t="s">
        <v>80</v>
      </c>
      <c r="C79" s="83">
        <f t="shared" si="2"/>
        <v>0</v>
      </c>
      <c r="D79" s="85"/>
      <c r="E79" s="85"/>
      <c r="F79" s="85"/>
      <c r="G79" s="157"/>
      <c r="H79" s="83">
        <f t="shared" si="3"/>
        <v>0</v>
      </c>
      <c r="I79" s="85"/>
      <c r="J79" s="85"/>
      <c r="K79" s="85"/>
      <c r="L79" s="158"/>
    </row>
    <row r="80" spans="1:12" ht="24" hidden="1" x14ac:dyDescent="0.25">
      <c r="A80" s="56">
        <v>2122</v>
      </c>
      <c r="B80" s="82" t="s">
        <v>81</v>
      </c>
      <c r="C80" s="83">
        <f t="shared" si="2"/>
        <v>0</v>
      </c>
      <c r="D80" s="85"/>
      <c r="E80" s="85"/>
      <c r="F80" s="85"/>
      <c r="G80" s="157"/>
      <c r="H80" s="83">
        <f t="shared" si="3"/>
        <v>0</v>
      </c>
      <c r="I80" s="85"/>
      <c r="J80" s="85"/>
      <c r="K80" s="85"/>
      <c r="L80" s="158"/>
    </row>
    <row r="81" spans="1:12" hidden="1" x14ac:dyDescent="0.25">
      <c r="A81" s="67">
        <v>2200</v>
      </c>
      <c r="B81" s="147" t="s">
        <v>83</v>
      </c>
      <c r="C81" s="68">
        <f t="shared" ref="C81:C112" si="4">SUM(D81:G81)</f>
        <v>0</v>
      </c>
      <c r="D81" s="74">
        <f>SUM(D82,D87,D93,D101,D110,D114,D120,D126)</f>
        <v>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ref="H81:H112" si="5">SUM(I81:L81)</f>
        <v>0</v>
      </c>
      <c r="I81" s="74">
        <f>SUM(I82,I87,I93,I101,I110,I114,I120,I126)</f>
        <v>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hidden="1" x14ac:dyDescent="0.25">
      <c r="A82" s="150">
        <v>2210</v>
      </c>
      <c r="B82" s="109" t="s">
        <v>84</v>
      </c>
      <c r="C82" s="151">
        <f t="shared" si="4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5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hidden="1" x14ac:dyDescent="0.25">
      <c r="A83" s="50">
        <v>2211</v>
      </c>
      <c r="B83" s="76" t="s">
        <v>85</v>
      </c>
      <c r="C83" s="77">
        <f t="shared" si="4"/>
        <v>0</v>
      </c>
      <c r="D83" s="79"/>
      <c r="E83" s="79"/>
      <c r="F83" s="79"/>
      <c r="G83" s="155"/>
      <c r="H83" s="77">
        <f t="shared" si="5"/>
        <v>0</v>
      </c>
      <c r="I83" s="79"/>
      <c r="J83" s="79"/>
      <c r="K83" s="79"/>
      <c r="L83" s="156"/>
    </row>
    <row r="84" spans="1:12" ht="36" hidden="1" x14ac:dyDescent="0.25">
      <c r="A84" s="56">
        <v>2212</v>
      </c>
      <c r="B84" s="82" t="s">
        <v>86</v>
      </c>
      <c r="C84" s="83">
        <f t="shared" si="4"/>
        <v>0</v>
      </c>
      <c r="D84" s="85"/>
      <c r="E84" s="85"/>
      <c r="F84" s="85"/>
      <c r="G84" s="157"/>
      <c r="H84" s="83">
        <f t="shared" si="5"/>
        <v>0</v>
      </c>
      <c r="I84" s="85"/>
      <c r="J84" s="85"/>
      <c r="K84" s="85"/>
      <c r="L84" s="158"/>
    </row>
    <row r="85" spans="1:12" ht="24" hidden="1" x14ac:dyDescent="0.25">
      <c r="A85" s="56">
        <v>2214</v>
      </c>
      <c r="B85" s="82" t="s">
        <v>87</v>
      </c>
      <c r="C85" s="83">
        <f t="shared" si="4"/>
        <v>0</v>
      </c>
      <c r="D85" s="85"/>
      <c r="E85" s="85"/>
      <c r="F85" s="85"/>
      <c r="G85" s="157"/>
      <c r="H85" s="83">
        <f t="shared" si="5"/>
        <v>0</v>
      </c>
      <c r="I85" s="85"/>
      <c r="J85" s="85"/>
      <c r="K85" s="85"/>
      <c r="L85" s="158"/>
    </row>
    <row r="86" spans="1:12" hidden="1" x14ac:dyDescent="0.25">
      <c r="A86" s="56">
        <v>2219</v>
      </c>
      <c r="B86" s="82" t="s">
        <v>88</v>
      </c>
      <c r="C86" s="83">
        <f t="shared" si="4"/>
        <v>0</v>
      </c>
      <c r="D86" s="85"/>
      <c r="E86" s="85"/>
      <c r="F86" s="85"/>
      <c r="G86" s="157"/>
      <c r="H86" s="83">
        <f t="shared" si="5"/>
        <v>0</v>
      </c>
      <c r="I86" s="85"/>
      <c r="J86" s="85"/>
      <c r="K86" s="85"/>
      <c r="L86" s="158"/>
    </row>
    <row r="87" spans="1:12" ht="24" hidden="1" x14ac:dyDescent="0.25">
      <c r="A87" s="159">
        <v>2220</v>
      </c>
      <c r="B87" s="82" t="s">
        <v>89</v>
      </c>
      <c r="C87" s="83">
        <f t="shared" si="4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5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hidden="1" x14ac:dyDescent="0.25">
      <c r="A88" s="56">
        <v>2221</v>
      </c>
      <c r="B88" s="82" t="s">
        <v>90</v>
      </c>
      <c r="C88" s="83">
        <f t="shared" si="4"/>
        <v>0</v>
      </c>
      <c r="D88" s="85"/>
      <c r="E88" s="85"/>
      <c r="F88" s="85"/>
      <c r="G88" s="157"/>
      <c r="H88" s="83">
        <f t="shared" si="5"/>
        <v>0</v>
      </c>
      <c r="I88" s="85"/>
      <c r="J88" s="85"/>
      <c r="K88" s="85"/>
      <c r="L88" s="158"/>
    </row>
    <row r="89" spans="1:12" hidden="1" x14ac:dyDescent="0.25">
      <c r="A89" s="56">
        <v>2222</v>
      </c>
      <c r="B89" s="82" t="s">
        <v>91</v>
      </c>
      <c r="C89" s="83">
        <f t="shared" si="4"/>
        <v>0</v>
      </c>
      <c r="D89" s="85"/>
      <c r="E89" s="85"/>
      <c r="F89" s="85"/>
      <c r="G89" s="157"/>
      <c r="H89" s="83">
        <f t="shared" si="5"/>
        <v>0</v>
      </c>
      <c r="I89" s="85"/>
      <c r="J89" s="85"/>
      <c r="K89" s="85"/>
      <c r="L89" s="158"/>
    </row>
    <row r="90" spans="1:12" hidden="1" x14ac:dyDescent="0.25">
      <c r="A90" s="56">
        <v>2223</v>
      </c>
      <c r="B90" s="82" t="s">
        <v>92</v>
      </c>
      <c r="C90" s="83">
        <f t="shared" si="4"/>
        <v>0</v>
      </c>
      <c r="D90" s="85"/>
      <c r="E90" s="85"/>
      <c r="F90" s="85"/>
      <c r="G90" s="157"/>
      <c r="H90" s="83">
        <f t="shared" si="5"/>
        <v>0</v>
      </c>
      <c r="I90" s="85"/>
      <c r="J90" s="85"/>
      <c r="K90" s="85"/>
      <c r="L90" s="158"/>
    </row>
    <row r="91" spans="1:12" ht="11.25" hidden="1" customHeight="1" x14ac:dyDescent="0.25">
      <c r="A91" s="56">
        <v>2224</v>
      </c>
      <c r="B91" s="82" t="s">
        <v>93</v>
      </c>
      <c r="C91" s="83">
        <f t="shared" si="4"/>
        <v>0</v>
      </c>
      <c r="D91" s="85"/>
      <c r="E91" s="85"/>
      <c r="F91" s="85"/>
      <c r="G91" s="157"/>
      <c r="H91" s="83">
        <f t="shared" si="5"/>
        <v>0</v>
      </c>
      <c r="I91" s="85"/>
      <c r="J91" s="85"/>
      <c r="K91" s="85"/>
      <c r="L91" s="158"/>
    </row>
    <row r="92" spans="1:12" ht="24" hidden="1" x14ac:dyDescent="0.25">
      <c r="A92" s="56">
        <v>2229</v>
      </c>
      <c r="B92" s="82" t="s">
        <v>94</v>
      </c>
      <c r="C92" s="83">
        <f t="shared" si="4"/>
        <v>0</v>
      </c>
      <c r="D92" s="85"/>
      <c r="E92" s="85"/>
      <c r="F92" s="85"/>
      <c r="G92" s="157"/>
      <c r="H92" s="83">
        <f t="shared" si="5"/>
        <v>0</v>
      </c>
      <c r="I92" s="85"/>
      <c r="J92" s="85"/>
      <c r="K92" s="85"/>
      <c r="L92" s="158"/>
    </row>
    <row r="93" spans="1:12" ht="36" hidden="1" x14ac:dyDescent="0.25">
      <c r="A93" s="159">
        <v>2230</v>
      </c>
      <c r="B93" s="82" t="s">
        <v>95</v>
      </c>
      <c r="C93" s="83">
        <f t="shared" si="4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5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hidden="1" x14ac:dyDescent="0.25">
      <c r="A94" s="56">
        <v>2231</v>
      </c>
      <c r="B94" s="82" t="s">
        <v>96</v>
      </c>
      <c r="C94" s="83">
        <f t="shared" si="4"/>
        <v>0</v>
      </c>
      <c r="D94" s="85"/>
      <c r="E94" s="85"/>
      <c r="F94" s="85"/>
      <c r="G94" s="157"/>
      <c r="H94" s="83">
        <f t="shared" si="5"/>
        <v>0</v>
      </c>
      <c r="I94" s="85"/>
      <c r="J94" s="85"/>
      <c r="K94" s="85"/>
      <c r="L94" s="158"/>
    </row>
    <row r="95" spans="1:12" ht="36" hidden="1" x14ac:dyDescent="0.25">
      <c r="A95" s="56">
        <v>2232</v>
      </c>
      <c r="B95" s="82" t="s">
        <v>97</v>
      </c>
      <c r="C95" s="83">
        <f t="shared" si="4"/>
        <v>0</v>
      </c>
      <c r="D95" s="85"/>
      <c r="E95" s="85"/>
      <c r="F95" s="85"/>
      <c r="G95" s="157"/>
      <c r="H95" s="83">
        <f t="shared" si="5"/>
        <v>0</v>
      </c>
      <c r="I95" s="85"/>
      <c r="J95" s="85"/>
      <c r="K95" s="85"/>
      <c r="L95" s="158"/>
    </row>
    <row r="96" spans="1:12" ht="24" hidden="1" x14ac:dyDescent="0.25">
      <c r="A96" s="50">
        <v>2233</v>
      </c>
      <c r="B96" s="76" t="s">
        <v>98</v>
      </c>
      <c r="C96" s="77">
        <f t="shared" si="4"/>
        <v>0</v>
      </c>
      <c r="D96" s="79"/>
      <c r="E96" s="79"/>
      <c r="F96" s="79"/>
      <c r="G96" s="155"/>
      <c r="H96" s="77">
        <f t="shared" si="5"/>
        <v>0</v>
      </c>
      <c r="I96" s="79"/>
      <c r="J96" s="79"/>
      <c r="K96" s="79"/>
      <c r="L96" s="156"/>
    </row>
    <row r="97" spans="1:12" ht="36" hidden="1" x14ac:dyDescent="0.25">
      <c r="A97" s="56">
        <v>2234</v>
      </c>
      <c r="B97" s="82" t="s">
        <v>99</v>
      </c>
      <c r="C97" s="83">
        <f t="shared" si="4"/>
        <v>0</v>
      </c>
      <c r="D97" s="85"/>
      <c r="E97" s="85"/>
      <c r="F97" s="85"/>
      <c r="G97" s="157"/>
      <c r="H97" s="83">
        <f t="shared" si="5"/>
        <v>0</v>
      </c>
      <c r="I97" s="85"/>
      <c r="J97" s="85"/>
      <c r="K97" s="85"/>
      <c r="L97" s="158"/>
    </row>
    <row r="98" spans="1:12" ht="24" hidden="1" x14ac:dyDescent="0.25">
      <c r="A98" s="56">
        <v>2235</v>
      </c>
      <c r="B98" s="82" t="s">
        <v>100</v>
      </c>
      <c r="C98" s="83">
        <f t="shared" si="4"/>
        <v>0</v>
      </c>
      <c r="D98" s="85"/>
      <c r="E98" s="85"/>
      <c r="F98" s="85"/>
      <c r="G98" s="157"/>
      <c r="H98" s="83">
        <f t="shared" si="5"/>
        <v>0</v>
      </c>
      <c r="I98" s="85"/>
      <c r="J98" s="85"/>
      <c r="K98" s="85"/>
      <c r="L98" s="158"/>
    </row>
    <row r="99" spans="1:12" hidden="1" x14ac:dyDescent="0.25">
      <c r="A99" s="56">
        <v>2236</v>
      </c>
      <c r="B99" s="82" t="s">
        <v>101</v>
      </c>
      <c r="C99" s="83">
        <f t="shared" si="4"/>
        <v>0</v>
      </c>
      <c r="D99" s="85"/>
      <c r="E99" s="85"/>
      <c r="F99" s="85"/>
      <c r="G99" s="157"/>
      <c r="H99" s="83">
        <f t="shared" si="5"/>
        <v>0</v>
      </c>
      <c r="I99" s="85"/>
      <c r="J99" s="85"/>
      <c r="K99" s="85"/>
      <c r="L99" s="158"/>
    </row>
    <row r="100" spans="1:12" ht="24" hidden="1" x14ac:dyDescent="0.25">
      <c r="A100" s="56">
        <v>2239</v>
      </c>
      <c r="B100" s="82" t="s">
        <v>102</v>
      </c>
      <c r="C100" s="83">
        <f t="shared" si="4"/>
        <v>0</v>
      </c>
      <c r="D100" s="85"/>
      <c r="E100" s="85"/>
      <c r="F100" s="85"/>
      <c r="G100" s="157"/>
      <c r="H100" s="83">
        <f t="shared" si="5"/>
        <v>0</v>
      </c>
      <c r="I100" s="85"/>
      <c r="J100" s="85"/>
      <c r="K100" s="85"/>
      <c r="L100" s="158"/>
    </row>
    <row r="101" spans="1:12" ht="36" hidden="1" x14ac:dyDescent="0.25">
      <c r="A101" s="159">
        <v>2240</v>
      </c>
      <c r="B101" s="82" t="s">
        <v>103</v>
      </c>
      <c r="C101" s="83">
        <f t="shared" si="4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5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hidden="1" x14ac:dyDescent="0.25">
      <c r="A102" s="56">
        <v>2241</v>
      </c>
      <c r="B102" s="82" t="s">
        <v>104</v>
      </c>
      <c r="C102" s="83">
        <f t="shared" si="4"/>
        <v>0</v>
      </c>
      <c r="D102" s="85"/>
      <c r="E102" s="85"/>
      <c r="F102" s="85"/>
      <c r="G102" s="157"/>
      <c r="H102" s="83">
        <f t="shared" si="5"/>
        <v>0</v>
      </c>
      <c r="I102" s="85"/>
      <c r="J102" s="85"/>
      <c r="K102" s="85"/>
      <c r="L102" s="158"/>
    </row>
    <row r="103" spans="1:12" ht="24" hidden="1" x14ac:dyDescent="0.25">
      <c r="A103" s="56">
        <v>2242</v>
      </c>
      <c r="B103" s="82" t="s">
        <v>105</v>
      </c>
      <c r="C103" s="83">
        <f t="shared" si="4"/>
        <v>0</v>
      </c>
      <c r="D103" s="85"/>
      <c r="E103" s="85"/>
      <c r="F103" s="85"/>
      <c r="G103" s="157"/>
      <c r="H103" s="83">
        <f t="shared" si="5"/>
        <v>0</v>
      </c>
      <c r="I103" s="85"/>
      <c r="J103" s="85"/>
      <c r="K103" s="85"/>
      <c r="L103" s="158"/>
    </row>
    <row r="104" spans="1:12" ht="24" hidden="1" x14ac:dyDescent="0.25">
      <c r="A104" s="56">
        <v>2243</v>
      </c>
      <c r="B104" s="82" t="s">
        <v>106</v>
      </c>
      <c r="C104" s="83">
        <f t="shared" si="4"/>
        <v>0</v>
      </c>
      <c r="D104" s="85"/>
      <c r="E104" s="85"/>
      <c r="F104" s="85"/>
      <c r="G104" s="157"/>
      <c r="H104" s="83">
        <f t="shared" si="5"/>
        <v>0</v>
      </c>
      <c r="I104" s="85"/>
      <c r="J104" s="85"/>
      <c r="K104" s="85"/>
      <c r="L104" s="158"/>
    </row>
    <row r="105" spans="1:12" hidden="1" x14ac:dyDescent="0.25">
      <c r="A105" s="56">
        <v>2244</v>
      </c>
      <c r="B105" s="82" t="s">
        <v>107</v>
      </c>
      <c r="C105" s="83">
        <f t="shared" si="4"/>
        <v>0</v>
      </c>
      <c r="D105" s="85"/>
      <c r="E105" s="85"/>
      <c r="F105" s="85"/>
      <c r="G105" s="157"/>
      <c r="H105" s="83">
        <f t="shared" si="5"/>
        <v>0</v>
      </c>
      <c r="I105" s="85"/>
      <c r="J105" s="85"/>
      <c r="K105" s="85"/>
      <c r="L105" s="158"/>
    </row>
    <row r="106" spans="1:12" ht="24" hidden="1" x14ac:dyDescent="0.25">
      <c r="A106" s="56">
        <v>2246</v>
      </c>
      <c r="B106" s="82" t="s">
        <v>108</v>
      </c>
      <c r="C106" s="83">
        <f t="shared" si="4"/>
        <v>0</v>
      </c>
      <c r="D106" s="85"/>
      <c r="E106" s="85"/>
      <c r="F106" s="85"/>
      <c r="G106" s="157"/>
      <c r="H106" s="83">
        <f t="shared" si="5"/>
        <v>0</v>
      </c>
      <c r="I106" s="85"/>
      <c r="J106" s="85"/>
      <c r="K106" s="85"/>
      <c r="L106" s="158"/>
    </row>
    <row r="107" spans="1:12" hidden="1" x14ac:dyDescent="0.25">
      <c r="A107" s="56">
        <v>2247</v>
      </c>
      <c r="B107" s="82" t="s">
        <v>109</v>
      </c>
      <c r="C107" s="83">
        <f t="shared" si="4"/>
        <v>0</v>
      </c>
      <c r="D107" s="85"/>
      <c r="E107" s="85"/>
      <c r="F107" s="85"/>
      <c r="G107" s="157"/>
      <c r="H107" s="83">
        <f t="shared" si="5"/>
        <v>0</v>
      </c>
      <c r="I107" s="85"/>
      <c r="J107" s="85"/>
      <c r="K107" s="85"/>
      <c r="L107" s="158"/>
    </row>
    <row r="108" spans="1:12" ht="24" hidden="1" x14ac:dyDescent="0.25">
      <c r="A108" s="56">
        <v>2248</v>
      </c>
      <c r="B108" s="82" t="s">
        <v>110</v>
      </c>
      <c r="C108" s="83">
        <f t="shared" si="4"/>
        <v>0</v>
      </c>
      <c r="D108" s="85"/>
      <c r="E108" s="85"/>
      <c r="F108" s="85"/>
      <c r="G108" s="157"/>
      <c r="H108" s="83">
        <f t="shared" si="5"/>
        <v>0</v>
      </c>
      <c r="I108" s="85"/>
      <c r="J108" s="85"/>
      <c r="K108" s="85"/>
      <c r="L108" s="158"/>
    </row>
    <row r="109" spans="1:12" ht="24" hidden="1" x14ac:dyDescent="0.25">
      <c r="A109" s="56">
        <v>2249</v>
      </c>
      <c r="B109" s="82" t="s">
        <v>111</v>
      </c>
      <c r="C109" s="83">
        <f t="shared" si="4"/>
        <v>0</v>
      </c>
      <c r="D109" s="85"/>
      <c r="E109" s="85"/>
      <c r="F109" s="85"/>
      <c r="G109" s="157"/>
      <c r="H109" s="83">
        <f t="shared" si="5"/>
        <v>0</v>
      </c>
      <c r="I109" s="85"/>
      <c r="J109" s="85"/>
      <c r="K109" s="85"/>
      <c r="L109" s="158"/>
    </row>
    <row r="110" spans="1:12" hidden="1" x14ac:dyDescent="0.25">
      <c r="A110" s="159">
        <v>2250</v>
      </c>
      <c r="B110" s="82" t="s">
        <v>112</v>
      </c>
      <c r="C110" s="83">
        <f t="shared" si="4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5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hidden="1" x14ac:dyDescent="0.25">
      <c r="A111" s="56">
        <v>2251</v>
      </c>
      <c r="B111" s="82" t="s">
        <v>113</v>
      </c>
      <c r="C111" s="83">
        <f t="shared" si="4"/>
        <v>0</v>
      </c>
      <c r="D111" s="85"/>
      <c r="E111" s="85"/>
      <c r="F111" s="85"/>
      <c r="G111" s="157"/>
      <c r="H111" s="83">
        <f t="shared" si="5"/>
        <v>0</v>
      </c>
      <c r="I111" s="85"/>
      <c r="J111" s="85"/>
      <c r="K111" s="85"/>
      <c r="L111" s="158"/>
    </row>
    <row r="112" spans="1:12" ht="24" hidden="1" x14ac:dyDescent="0.25">
      <c r="A112" s="56">
        <v>2252</v>
      </c>
      <c r="B112" s="82" t="s">
        <v>114</v>
      </c>
      <c r="C112" s="83">
        <f t="shared" si="4"/>
        <v>0</v>
      </c>
      <c r="D112" s="85"/>
      <c r="E112" s="85"/>
      <c r="F112" s="85"/>
      <c r="G112" s="157"/>
      <c r="H112" s="83">
        <f t="shared" si="5"/>
        <v>0</v>
      </c>
      <c r="I112" s="85"/>
      <c r="J112" s="85"/>
      <c r="K112" s="85"/>
      <c r="L112" s="158"/>
    </row>
    <row r="113" spans="1:12" ht="24" hidden="1" x14ac:dyDescent="0.25">
      <c r="A113" s="56">
        <v>2259</v>
      </c>
      <c r="B113" s="82" t="s">
        <v>115</v>
      </c>
      <c r="C113" s="83">
        <f t="shared" ref="C113:C125" si="6">SUM(D113:G113)</f>
        <v>0</v>
      </c>
      <c r="D113" s="85"/>
      <c r="E113" s="85"/>
      <c r="F113" s="85"/>
      <c r="G113" s="157"/>
      <c r="H113" s="83">
        <f t="shared" ref="H113:H125" si="7">SUM(I113:L113)</f>
        <v>0</v>
      </c>
      <c r="I113" s="85"/>
      <c r="J113" s="85"/>
      <c r="K113" s="85"/>
      <c r="L113" s="158"/>
    </row>
    <row r="114" spans="1:12" hidden="1" x14ac:dyDescent="0.25">
      <c r="A114" s="159">
        <v>2260</v>
      </c>
      <c r="B114" s="82" t="s">
        <v>116</v>
      </c>
      <c r="C114" s="83">
        <f t="shared" si="6"/>
        <v>0</v>
      </c>
      <c r="D114" s="160">
        <f>SUM(D115:D119)</f>
        <v>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si="7"/>
        <v>0</v>
      </c>
      <c r="I114" s="160">
        <f>SUM(I115:I119)</f>
        <v>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hidden="1" x14ac:dyDescent="0.25">
      <c r="A115" s="56">
        <v>2261</v>
      </c>
      <c r="B115" s="82" t="s">
        <v>117</v>
      </c>
      <c r="C115" s="83">
        <f t="shared" si="6"/>
        <v>0</v>
      </c>
      <c r="D115" s="85"/>
      <c r="E115" s="85"/>
      <c r="F115" s="85"/>
      <c r="G115" s="157"/>
      <c r="H115" s="83">
        <f t="shared" si="7"/>
        <v>0</v>
      </c>
      <c r="I115" s="85"/>
      <c r="J115" s="85"/>
      <c r="K115" s="85"/>
      <c r="L115" s="158"/>
    </row>
    <row r="116" spans="1:12" hidden="1" x14ac:dyDescent="0.25">
      <c r="A116" s="56">
        <v>2262</v>
      </c>
      <c r="B116" s="82" t="s">
        <v>118</v>
      </c>
      <c r="C116" s="83">
        <f t="shared" si="6"/>
        <v>0</v>
      </c>
      <c r="D116" s="85"/>
      <c r="E116" s="85"/>
      <c r="F116" s="85"/>
      <c r="G116" s="157"/>
      <c r="H116" s="83">
        <f t="shared" si="7"/>
        <v>0</v>
      </c>
      <c r="I116" s="85"/>
      <c r="J116" s="85"/>
      <c r="K116" s="85"/>
      <c r="L116" s="158"/>
    </row>
    <row r="117" spans="1:12" hidden="1" x14ac:dyDescent="0.25">
      <c r="A117" s="56">
        <v>2263</v>
      </c>
      <c r="B117" s="82" t="s">
        <v>119</v>
      </c>
      <c r="C117" s="83">
        <f t="shared" si="6"/>
        <v>0</v>
      </c>
      <c r="D117" s="85"/>
      <c r="E117" s="85"/>
      <c r="F117" s="85"/>
      <c r="G117" s="157"/>
      <c r="H117" s="83">
        <f t="shared" si="7"/>
        <v>0</v>
      </c>
      <c r="I117" s="85"/>
      <c r="J117" s="85"/>
      <c r="K117" s="85"/>
      <c r="L117" s="158"/>
    </row>
    <row r="118" spans="1:12" hidden="1" x14ac:dyDescent="0.25">
      <c r="A118" s="56">
        <v>2264</v>
      </c>
      <c r="B118" s="82" t="s">
        <v>120</v>
      </c>
      <c r="C118" s="83">
        <f t="shared" si="6"/>
        <v>0</v>
      </c>
      <c r="D118" s="85"/>
      <c r="E118" s="85"/>
      <c r="F118" s="85"/>
      <c r="G118" s="157"/>
      <c r="H118" s="83">
        <f t="shared" si="7"/>
        <v>0</v>
      </c>
      <c r="I118" s="85"/>
      <c r="J118" s="85"/>
      <c r="K118" s="85"/>
      <c r="L118" s="158"/>
    </row>
    <row r="119" spans="1:12" hidden="1" x14ac:dyDescent="0.25">
      <c r="A119" s="56">
        <v>2269</v>
      </c>
      <c r="B119" s="82" t="s">
        <v>121</v>
      </c>
      <c r="C119" s="83">
        <f t="shared" si="6"/>
        <v>0</v>
      </c>
      <c r="D119" s="85"/>
      <c r="E119" s="85"/>
      <c r="F119" s="85"/>
      <c r="G119" s="157"/>
      <c r="H119" s="83">
        <f t="shared" si="7"/>
        <v>0</v>
      </c>
      <c r="I119" s="85"/>
      <c r="J119" s="85"/>
      <c r="K119" s="85"/>
      <c r="L119" s="158"/>
    </row>
    <row r="120" spans="1:12" hidden="1" x14ac:dyDescent="0.25">
      <c r="A120" s="159">
        <v>2270</v>
      </c>
      <c r="B120" s="82" t="s">
        <v>122</v>
      </c>
      <c r="C120" s="83">
        <f t="shared" si="6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7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hidden="1" x14ac:dyDescent="0.25">
      <c r="A121" s="56">
        <v>2272</v>
      </c>
      <c r="B121" s="82" t="s">
        <v>123</v>
      </c>
      <c r="C121" s="83">
        <f t="shared" si="6"/>
        <v>0</v>
      </c>
      <c r="D121" s="160"/>
      <c r="E121" s="160"/>
      <c r="F121" s="160"/>
      <c r="G121" s="161"/>
      <c r="H121" s="83">
        <f t="shared" si="7"/>
        <v>0</v>
      </c>
      <c r="I121" s="160"/>
      <c r="J121" s="160"/>
      <c r="K121" s="160"/>
      <c r="L121" s="162"/>
    </row>
    <row r="122" spans="1:12" ht="24" hidden="1" x14ac:dyDescent="0.25">
      <c r="A122" s="56">
        <v>2275</v>
      </c>
      <c r="B122" s="82" t="s">
        <v>124</v>
      </c>
      <c r="C122" s="83">
        <f t="shared" si="6"/>
        <v>0</v>
      </c>
      <c r="D122" s="85"/>
      <c r="E122" s="85"/>
      <c r="F122" s="85"/>
      <c r="G122" s="157"/>
      <c r="H122" s="83">
        <f t="shared" si="7"/>
        <v>0</v>
      </c>
      <c r="I122" s="85"/>
      <c r="J122" s="85"/>
      <c r="K122" s="85"/>
      <c r="L122" s="158"/>
    </row>
    <row r="123" spans="1:12" ht="36" hidden="1" x14ac:dyDescent="0.25">
      <c r="A123" s="56">
        <v>2276</v>
      </c>
      <c r="B123" s="82" t="s">
        <v>125</v>
      </c>
      <c r="C123" s="83">
        <f t="shared" si="6"/>
        <v>0</v>
      </c>
      <c r="D123" s="85"/>
      <c r="E123" s="85"/>
      <c r="F123" s="85"/>
      <c r="G123" s="157"/>
      <c r="H123" s="83">
        <f t="shared" si="7"/>
        <v>0</v>
      </c>
      <c r="I123" s="85"/>
      <c r="J123" s="85"/>
      <c r="K123" s="85"/>
      <c r="L123" s="158"/>
    </row>
    <row r="124" spans="1:12" ht="24" hidden="1" customHeight="1" x14ac:dyDescent="0.25">
      <c r="A124" s="56">
        <v>2278</v>
      </c>
      <c r="B124" s="82" t="s">
        <v>126</v>
      </c>
      <c r="C124" s="83">
        <f t="shared" si="6"/>
        <v>0</v>
      </c>
      <c r="D124" s="85"/>
      <c r="E124" s="85"/>
      <c r="F124" s="85"/>
      <c r="G124" s="157"/>
      <c r="H124" s="83">
        <f t="shared" si="7"/>
        <v>0</v>
      </c>
      <c r="I124" s="85"/>
      <c r="J124" s="85"/>
      <c r="K124" s="85"/>
      <c r="L124" s="158"/>
    </row>
    <row r="125" spans="1:12" ht="24" hidden="1" x14ac:dyDescent="0.25">
      <c r="A125" s="56">
        <v>2279</v>
      </c>
      <c r="B125" s="82" t="s">
        <v>127</v>
      </c>
      <c r="C125" s="83">
        <f t="shared" si="6"/>
        <v>0</v>
      </c>
      <c r="D125" s="85"/>
      <c r="E125" s="85"/>
      <c r="F125" s="85"/>
      <c r="G125" s="157"/>
      <c r="H125" s="83">
        <f t="shared" si="7"/>
        <v>0</v>
      </c>
      <c r="I125" s="85"/>
      <c r="J125" s="85"/>
      <c r="K125" s="85"/>
      <c r="L125" s="158"/>
    </row>
    <row r="126" spans="1:12" ht="24" hidden="1" x14ac:dyDescent="0.25">
      <c r="A126" s="168">
        <v>2280</v>
      </c>
      <c r="B126" s="76" t="s">
        <v>128</v>
      </c>
      <c r="C126" s="77">
        <f t="shared" ref="C126:L126" si="8">SUM(C127)</f>
        <v>0</v>
      </c>
      <c r="D126" s="169">
        <f t="shared" si="8"/>
        <v>0</v>
      </c>
      <c r="E126" s="169">
        <f t="shared" si="8"/>
        <v>0</v>
      </c>
      <c r="F126" s="169">
        <f t="shared" si="8"/>
        <v>0</v>
      </c>
      <c r="G126" s="169">
        <f t="shared" si="8"/>
        <v>0</v>
      </c>
      <c r="H126" s="77">
        <f t="shared" si="8"/>
        <v>0</v>
      </c>
      <c r="I126" s="169">
        <f t="shared" si="8"/>
        <v>0</v>
      </c>
      <c r="J126" s="169">
        <f t="shared" si="8"/>
        <v>0</v>
      </c>
      <c r="K126" s="169">
        <f t="shared" si="8"/>
        <v>0</v>
      </c>
      <c r="L126" s="174">
        <f t="shared" si="8"/>
        <v>0</v>
      </c>
    </row>
    <row r="127" spans="1:12" ht="24" hidden="1" x14ac:dyDescent="0.25">
      <c r="A127" s="56">
        <v>2283</v>
      </c>
      <c r="B127" s="82" t="s">
        <v>129</v>
      </c>
      <c r="C127" s="83">
        <f t="shared" ref="C127:C158" si="9">SUM(D127:G127)</f>
        <v>0</v>
      </c>
      <c r="D127" s="85"/>
      <c r="E127" s="85"/>
      <c r="F127" s="85"/>
      <c r="G127" s="157"/>
      <c r="H127" s="83">
        <f t="shared" ref="H127:H158" si="10"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9"/>
        <v>11508</v>
      </c>
      <c r="D128" s="74">
        <f>SUM(D129,D133,D137,D138,D141,D148,D156,D157,D160)</f>
        <v>11508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10"/>
        <v>25326</v>
      </c>
      <c r="I128" s="74">
        <f>SUM(I129,I133,I137,I138,I141,I148,I156,I157,I160)</f>
        <v>19764</v>
      </c>
      <c r="J128" s="74">
        <f>SUM(J129,J133,J137,J138,J141,J148,J156,J157,J160)</f>
        <v>5562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hidden="1" x14ac:dyDescent="0.25">
      <c r="A129" s="168">
        <v>2310</v>
      </c>
      <c r="B129" s="76" t="s">
        <v>131</v>
      </c>
      <c r="C129" s="77">
        <f t="shared" si="9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10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hidden="1" x14ac:dyDescent="0.25">
      <c r="A130" s="56">
        <v>2311</v>
      </c>
      <c r="B130" s="82" t="s">
        <v>132</v>
      </c>
      <c r="C130" s="83">
        <f t="shared" si="9"/>
        <v>0</v>
      </c>
      <c r="D130" s="85"/>
      <c r="E130" s="85"/>
      <c r="F130" s="85"/>
      <c r="G130" s="157"/>
      <c r="H130" s="83">
        <f t="shared" si="10"/>
        <v>0</v>
      </c>
      <c r="I130" s="85"/>
      <c r="J130" s="85"/>
      <c r="K130" s="85"/>
      <c r="L130" s="158"/>
    </row>
    <row r="131" spans="1:12" hidden="1" x14ac:dyDescent="0.25">
      <c r="A131" s="56">
        <v>2312</v>
      </c>
      <c r="B131" s="82" t="s">
        <v>133</v>
      </c>
      <c r="C131" s="83">
        <f t="shared" si="9"/>
        <v>0</v>
      </c>
      <c r="D131" s="85"/>
      <c r="E131" s="85"/>
      <c r="F131" s="85"/>
      <c r="G131" s="157"/>
      <c r="H131" s="83">
        <f t="shared" si="10"/>
        <v>0</v>
      </c>
      <c r="I131" s="85"/>
      <c r="J131" s="85"/>
      <c r="K131" s="85"/>
      <c r="L131" s="158"/>
    </row>
    <row r="132" spans="1:12" hidden="1" x14ac:dyDescent="0.25">
      <c r="A132" s="56">
        <v>2313</v>
      </c>
      <c r="B132" s="82" t="s">
        <v>134</v>
      </c>
      <c r="C132" s="83">
        <f t="shared" si="9"/>
        <v>0</v>
      </c>
      <c r="D132" s="85"/>
      <c r="E132" s="85"/>
      <c r="F132" s="85"/>
      <c r="G132" s="157"/>
      <c r="H132" s="83">
        <f t="shared" si="10"/>
        <v>0</v>
      </c>
      <c r="I132" s="85"/>
      <c r="J132" s="85"/>
      <c r="K132" s="85"/>
      <c r="L132" s="158"/>
    </row>
    <row r="133" spans="1:12" hidden="1" x14ac:dyDescent="0.25">
      <c r="A133" s="159">
        <v>2320</v>
      </c>
      <c r="B133" s="82" t="s">
        <v>135</v>
      </c>
      <c r="C133" s="83">
        <f t="shared" si="9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10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hidden="1" x14ac:dyDescent="0.25">
      <c r="A134" s="56">
        <v>2321</v>
      </c>
      <c r="B134" s="82" t="s">
        <v>136</v>
      </c>
      <c r="C134" s="83">
        <f t="shared" si="9"/>
        <v>0</v>
      </c>
      <c r="D134" s="85"/>
      <c r="E134" s="85"/>
      <c r="F134" s="85"/>
      <c r="G134" s="157"/>
      <c r="H134" s="83">
        <f t="shared" si="10"/>
        <v>0</v>
      </c>
      <c r="I134" s="85"/>
      <c r="J134" s="85"/>
      <c r="K134" s="85"/>
      <c r="L134" s="158"/>
    </row>
    <row r="135" spans="1:12" hidden="1" x14ac:dyDescent="0.25">
      <c r="A135" s="56">
        <v>2322</v>
      </c>
      <c r="B135" s="82" t="s">
        <v>137</v>
      </c>
      <c r="C135" s="83">
        <f t="shared" si="9"/>
        <v>0</v>
      </c>
      <c r="D135" s="85"/>
      <c r="E135" s="85"/>
      <c r="F135" s="85"/>
      <c r="G135" s="157"/>
      <c r="H135" s="83">
        <f t="shared" si="10"/>
        <v>0</v>
      </c>
      <c r="I135" s="85"/>
      <c r="J135" s="85"/>
      <c r="K135" s="85"/>
      <c r="L135" s="158"/>
    </row>
    <row r="136" spans="1:12" ht="10.5" hidden="1" customHeight="1" x14ac:dyDescent="0.25">
      <c r="A136" s="56">
        <v>2329</v>
      </c>
      <c r="B136" s="82" t="s">
        <v>138</v>
      </c>
      <c r="C136" s="83">
        <f t="shared" si="9"/>
        <v>0</v>
      </c>
      <c r="D136" s="85"/>
      <c r="E136" s="85"/>
      <c r="F136" s="85"/>
      <c r="G136" s="157"/>
      <c r="H136" s="83">
        <f t="shared" si="10"/>
        <v>0</v>
      </c>
      <c r="I136" s="85"/>
      <c r="J136" s="85"/>
      <c r="K136" s="85"/>
      <c r="L136" s="158"/>
    </row>
    <row r="137" spans="1:12" hidden="1" x14ac:dyDescent="0.25">
      <c r="A137" s="159">
        <v>2330</v>
      </c>
      <c r="B137" s="82" t="s">
        <v>139</v>
      </c>
      <c r="C137" s="83">
        <f t="shared" si="9"/>
        <v>0</v>
      </c>
      <c r="D137" s="85"/>
      <c r="E137" s="85"/>
      <c r="F137" s="85"/>
      <c r="G137" s="157"/>
      <c r="H137" s="83">
        <f t="shared" si="10"/>
        <v>0</v>
      </c>
      <c r="I137" s="85"/>
      <c r="J137" s="85"/>
      <c r="K137" s="85"/>
      <c r="L137" s="158"/>
    </row>
    <row r="138" spans="1:12" ht="48" hidden="1" x14ac:dyDescent="0.25">
      <c r="A138" s="159">
        <v>2340</v>
      </c>
      <c r="B138" s="82" t="s">
        <v>140</v>
      </c>
      <c r="C138" s="83">
        <f t="shared" si="9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10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hidden="1" x14ac:dyDescent="0.25">
      <c r="A139" s="56">
        <v>2341</v>
      </c>
      <c r="B139" s="82" t="s">
        <v>141</v>
      </c>
      <c r="C139" s="83">
        <f t="shared" si="9"/>
        <v>0</v>
      </c>
      <c r="D139" s="85"/>
      <c r="E139" s="85"/>
      <c r="F139" s="85"/>
      <c r="G139" s="157"/>
      <c r="H139" s="83">
        <f t="shared" si="10"/>
        <v>0</v>
      </c>
      <c r="I139" s="85"/>
      <c r="J139" s="85"/>
      <c r="K139" s="85"/>
      <c r="L139" s="158"/>
    </row>
    <row r="140" spans="1:12" ht="24" hidden="1" x14ac:dyDescent="0.25">
      <c r="A140" s="56">
        <v>2344</v>
      </c>
      <c r="B140" s="82" t="s">
        <v>142</v>
      </c>
      <c r="C140" s="83">
        <f t="shared" si="9"/>
        <v>0</v>
      </c>
      <c r="D140" s="85"/>
      <c r="E140" s="85"/>
      <c r="F140" s="85"/>
      <c r="G140" s="157"/>
      <c r="H140" s="83">
        <f t="shared" si="10"/>
        <v>0</v>
      </c>
      <c r="I140" s="85"/>
      <c r="J140" s="85"/>
      <c r="K140" s="85"/>
      <c r="L140" s="158"/>
    </row>
    <row r="141" spans="1:12" ht="24" hidden="1" x14ac:dyDescent="0.25">
      <c r="A141" s="150">
        <v>2350</v>
      </c>
      <c r="B141" s="109" t="s">
        <v>143</v>
      </c>
      <c r="C141" s="151">
        <f t="shared" si="9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10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hidden="1" x14ac:dyDescent="0.25">
      <c r="A142" s="50">
        <v>2351</v>
      </c>
      <c r="B142" s="76" t="s">
        <v>144</v>
      </c>
      <c r="C142" s="77">
        <f t="shared" si="9"/>
        <v>0</v>
      </c>
      <c r="D142" s="79"/>
      <c r="E142" s="79"/>
      <c r="F142" s="79"/>
      <c r="G142" s="155"/>
      <c r="H142" s="77">
        <f t="shared" si="10"/>
        <v>0</v>
      </c>
      <c r="I142" s="79"/>
      <c r="J142" s="79"/>
      <c r="K142" s="79"/>
      <c r="L142" s="156"/>
    </row>
    <row r="143" spans="1:12" hidden="1" x14ac:dyDescent="0.25">
      <c r="A143" s="56">
        <v>2352</v>
      </c>
      <c r="B143" s="82" t="s">
        <v>145</v>
      </c>
      <c r="C143" s="83">
        <f t="shared" si="9"/>
        <v>0</v>
      </c>
      <c r="D143" s="85"/>
      <c r="E143" s="85"/>
      <c r="F143" s="85"/>
      <c r="G143" s="157"/>
      <c r="H143" s="83">
        <f t="shared" si="10"/>
        <v>0</v>
      </c>
      <c r="I143" s="85"/>
      <c r="J143" s="85"/>
      <c r="K143" s="85"/>
      <c r="L143" s="158"/>
    </row>
    <row r="144" spans="1:12" ht="24" hidden="1" x14ac:dyDescent="0.25">
      <c r="A144" s="56">
        <v>2353</v>
      </c>
      <c r="B144" s="82" t="s">
        <v>146</v>
      </c>
      <c r="C144" s="83">
        <f t="shared" si="9"/>
        <v>0</v>
      </c>
      <c r="D144" s="85"/>
      <c r="E144" s="85"/>
      <c r="F144" s="85"/>
      <c r="G144" s="157"/>
      <c r="H144" s="83">
        <f t="shared" si="10"/>
        <v>0</v>
      </c>
      <c r="I144" s="85"/>
      <c r="J144" s="85"/>
      <c r="K144" s="85"/>
      <c r="L144" s="158"/>
    </row>
    <row r="145" spans="1:12" ht="24" hidden="1" x14ac:dyDescent="0.25">
      <c r="A145" s="56">
        <v>2354</v>
      </c>
      <c r="B145" s="82" t="s">
        <v>147</v>
      </c>
      <c r="C145" s="83">
        <f t="shared" si="9"/>
        <v>0</v>
      </c>
      <c r="D145" s="85"/>
      <c r="E145" s="85"/>
      <c r="F145" s="85"/>
      <c r="G145" s="157"/>
      <c r="H145" s="83">
        <f t="shared" si="10"/>
        <v>0</v>
      </c>
      <c r="I145" s="85"/>
      <c r="J145" s="85"/>
      <c r="K145" s="85"/>
      <c r="L145" s="158"/>
    </row>
    <row r="146" spans="1:12" ht="24" hidden="1" x14ac:dyDescent="0.25">
      <c r="A146" s="56">
        <v>2355</v>
      </c>
      <c r="B146" s="82" t="s">
        <v>148</v>
      </c>
      <c r="C146" s="83">
        <f t="shared" si="9"/>
        <v>0</v>
      </c>
      <c r="D146" s="85"/>
      <c r="E146" s="85"/>
      <c r="F146" s="85"/>
      <c r="G146" s="157"/>
      <c r="H146" s="83">
        <f t="shared" si="10"/>
        <v>0</v>
      </c>
      <c r="I146" s="85"/>
      <c r="J146" s="85"/>
      <c r="K146" s="85"/>
      <c r="L146" s="158"/>
    </row>
    <row r="147" spans="1:12" ht="24" hidden="1" x14ac:dyDescent="0.25">
      <c r="A147" s="56">
        <v>2359</v>
      </c>
      <c r="B147" s="82" t="s">
        <v>149</v>
      </c>
      <c r="C147" s="83">
        <f t="shared" si="9"/>
        <v>0</v>
      </c>
      <c r="D147" s="85"/>
      <c r="E147" s="85"/>
      <c r="F147" s="85"/>
      <c r="G147" s="157"/>
      <c r="H147" s="83">
        <f t="shared" si="10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9"/>
        <v>11508</v>
      </c>
      <c r="D148" s="160">
        <f>SUM(D149:D155)</f>
        <v>11508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10"/>
        <v>25326</v>
      </c>
      <c r="I148" s="160">
        <f>SUM(I149:I155)</f>
        <v>19764</v>
      </c>
      <c r="J148" s="160">
        <f>SUM(J149:J155)</f>
        <v>5562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9"/>
        <v>0</v>
      </c>
      <c r="D149" s="85"/>
      <c r="E149" s="85"/>
      <c r="F149" s="85"/>
      <c r="G149" s="157"/>
      <c r="H149" s="83">
        <f t="shared" si="10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9"/>
        <v>0</v>
      </c>
      <c r="D150" s="85"/>
      <c r="E150" s="85"/>
      <c r="F150" s="85"/>
      <c r="G150" s="157"/>
      <c r="H150" s="83">
        <f t="shared" si="10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9"/>
        <v>11508</v>
      </c>
      <c r="D151" s="85">
        <v>11508</v>
      </c>
      <c r="E151" s="85"/>
      <c r="F151" s="85"/>
      <c r="G151" s="157"/>
      <c r="H151" s="83">
        <f t="shared" si="10"/>
        <v>25326</v>
      </c>
      <c r="I151" s="85">
        <v>19764</v>
      </c>
      <c r="J151" s="85">
        <v>5562</v>
      </c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9"/>
        <v>0</v>
      </c>
      <c r="D152" s="85"/>
      <c r="E152" s="85"/>
      <c r="F152" s="85"/>
      <c r="G152" s="157"/>
      <c r="H152" s="83">
        <f t="shared" si="10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9"/>
        <v>0</v>
      </c>
      <c r="D153" s="85"/>
      <c r="E153" s="85"/>
      <c r="F153" s="85"/>
      <c r="G153" s="157"/>
      <c r="H153" s="83">
        <f t="shared" si="10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9"/>
        <v>0</v>
      </c>
      <c r="D154" s="85"/>
      <c r="E154" s="85"/>
      <c r="F154" s="85"/>
      <c r="G154" s="157"/>
      <c r="H154" s="83">
        <f t="shared" si="10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9"/>
        <v>0</v>
      </c>
      <c r="D155" s="85"/>
      <c r="E155" s="85"/>
      <c r="F155" s="85"/>
      <c r="G155" s="157"/>
      <c r="H155" s="83">
        <f t="shared" si="10"/>
        <v>0</v>
      </c>
      <c r="I155" s="85"/>
      <c r="J155" s="85"/>
      <c r="K155" s="85"/>
      <c r="L155" s="158"/>
    </row>
    <row r="156" spans="1:12" hidden="1" x14ac:dyDescent="0.25">
      <c r="A156" s="150">
        <v>2370</v>
      </c>
      <c r="B156" s="109" t="s">
        <v>158</v>
      </c>
      <c r="C156" s="151">
        <f t="shared" si="9"/>
        <v>0</v>
      </c>
      <c r="D156" s="163"/>
      <c r="E156" s="163"/>
      <c r="F156" s="163"/>
      <c r="G156" s="164"/>
      <c r="H156" s="151">
        <f t="shared" si="10"/>
        <v>0</v>
      </c>
      <c r="I156" s="163"/>
      <c r="J156" s="163"/>
      <c r="K156" s="163"/>
      <c r="L156" s="165"/>
    </row>
    <row r="157" spans="1:12" hidden="1" x14ac:dyDescent="0.25">
      <c r="A157" s="150">
        <v>2380</v>
      </c>
      <c r="B157" s="109" t="s">
        <v>159</v>
      </c>
      <c r="C157" s="151">
        <f t="shared" si="9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10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hidden="1" x14ac:dyDescent="0.25">
      <c r="A158" s="49">
        <v>2381</v>
      </c>
      <c r="B158" s="76" t="s">
        <v>160</v>
      </c>
      <c r="C158" s="77">
        <f t="shared" si="9"/>
        <v>0</v>
      </c>
      <c r="D158" s="79"/>
      <c r="E158" s="79"/>
      <c r="F158" s="79"/>
      <c r="G158" s="155"/>
      <c r="H158" s="77">
        <f t="shared" si="10"/>
        <v>0</v>
      </c>
      <c r="I158" s="79"/>
      <c r="J158" s="79"/>
      <c r="K158" s="79"/>
      <c r="L158" s="156"/>
    </row>
    <row r="159" spans="1:12" ht="24" hidden="1" x14ac:dyDescent="0.25">
      <c r="A159" s="55">
        <v>2389</v>
      </c>
      <c r="B159" s="82" t="s">
        <v>161</v>
      </c>
      <c r="C159" s="83">
        <f t="shared" ref="C159:C190" si="11">SUM(D159:G159)</f>
        <v>0</v>
      </c>
      <c r="D159" s="85"/>
      <c r="E159" s="85"/>
      <c r="F159" s="85"/>
      <c r="G159" s="157"/>
      <c r="H159" s="83">
        <f t="shared" ref="H159:H190" si="12">SUM(I159:L159)</f>
        <v>0</v>
      </c>
      <c r="I159" s="85"/>
      <c r="J159" s="85"/>
      <c r="K159" s="85"/>
      <c r="L159" s="158"/>
    </row>
    <row r="160" spans="1:12" hidden="1" x14ac:dyDescent="0.25">
      <c r="A160" s="150">
        <v>2390</v>
      </c>
      <c r="B160" s="109" t="s">
        <v>162</v>
      </c>
      <c r="C160" s="151">
        <f t="shared" si="11"/>
        <v>0</v>
      </c>
      <c r="D160" s="163"/>
      <c r="E160" s="163"/>
      <c r="F160" s="163"/>
      <c r="G160" s="164"/>
      <c r="H160" s="151">
        <f t="shared" si="12"/>
        <v>0</v>
      </c>
      <c r="I160" s="163"/>
      <c r="J160" s="163"/>
      <c r="K160" s="163"/>
      <c r="L160" s="165"/>
    </row>
    <row r="161" spans="1:12" hidden="1" x14ac:dyDescent="0.25">
      <c r="A161" s="67">
        <v>2400</v>
      </c>
      <c r="B161" s="147" t="s">
        <v>163</v>
      </c>
      <c r="C161" s="68">
        <f t="shared" si="11"/>
        <v>0</v>
      </c>
      <c r="D161" s="175"/>
      <c r="E161" s="175"/>
      <c r="F161" s="175"/>
      <c r="G161" s="176"/>
      <c r="H161" s="68">
        <f t="shared" si="12"/>
        <v>0</v>
      </c>
      <c r="I161" s="175"/>
      <c r="J161" s="175"/>
      <c r="K161" s="175"/>
      <c r="L161" s="177"/>
    </row>
    <row r="162" spans="1:12" ht="24" hidden="1" x14ac:dyDescent="0.25">
      <c r="A162" s="67">
        <v>2500</v>
      </c>
      <c r="B162" s="147" t="s">
        <v>164</v>
      </c>
      <c r="C162" s="68">
        <f t="shared" si="11"/>
        <v>0</v>
      </c>
      <c r="D162" s="74">
        <f>SUM(D163,D168)</f>
        <v>0</v>
      </c>
      <c r="E162" s="74">
        <f>SUM(E163,E168)</f>
        <v>0</v>
      </c>
      <c r="F162" s="74">
        <f>SUM(F163,F168)</f>
        <v>0</v>
      </c>
      <c r="G162" s="74">
        <f>SUM(G163,G168)</f>
        <v>0</v>
      </c>
      <c r="H162" s="68">
        <f t="shared" si="12"/>
        <v>0</v>
      </c>
      <c r="I162" s="74">
        <f>SUM(I163,I168)</f>
        <v>0</v>
      </c>
      <c r="J162" s="74">
        <f>SUM(J163,J168)</f>
        <v>0</v>
      </c>
      <c r="K162" s="74">
        <f>SUM(K163,K168)</f>
        <v>0</v>
      </c>
      <c r="L162" s="149">
        <f>SUM(L163,L168)</f>
        <v>0</v>
      </c>
    </row>
    <row r="163" spans="1:12" ht="16.5" hidden="1" customHeight="1" x14ac:dyDescent="0.25">
      <c r="A163" s="168">
        <v>2510</v>
      </c>
      <c r="B163" s="76" t="s">
        <v>165</v>
      </c>
      <c r="C163" s="77">
        <f t="shared" si="11"/>
        <v>0</v>
      </c>
      <c r="D163" s="169">
        <f>SUM(D164:D167)</f>
        <v>0</v>
      </c>
      <c r="E163" s="169">
        <f>SUM(E164:E167)</f>
        <v>0</v>
      </c>
      <c r="F163" s="169">
        <f>SUM(F164:F167)</f>
        <v>0</v>
      </c>
      <c r="G163" s="169">
        <f>SUM(G164:G167)</f>
        <v>0</v>
      </c>
      <c r="H163" s="77">
        <f t="shared" si="12"/>
        <v>0</v>
      </c>
      <c r="I163" s="169">
        <f>SUM(I164:I167)</f>
        <v>0</v>
      </c>
      <c r="J163" s="169">
        <f>SUM(J164:J167)</f>
        <v>0</v>
      </c>
      <c r="K163" s="169">
        <f>SUM(K164:K167)</f>
        <v>0</v>
      </c>
      <c r="L163" s="178">
        <f>SUM(L164:L167)</f>
        <v>0</v>
      </c>
    </row>
    <row r="164" spans="1:12" ht="24" hidden="1" x14ac:dyDescent="0.25">
      <c r="A164" s="56">
        <v>2512</v>
      </c>
      <c r="B164" s="82" t="s">
        <v>166</v>
      </c>
      <c r="C164" s="83">
        <f t="shared" si="11"/>
        <v>0</v>
      </c>
      <c r="D164" s="85"/>
      <c r="E164" s="85"/>
      <c r="F164" s="85"/>
      <c r="G164" s="157"/>
      <c r="H164" s="83">
        <f t="shared" si="12"/>
        <v>0</v>
      </c>
      <c r="I164" s="85"/>
      <c r="J164" s="85"/>
      <c r="K164" s="85"/>
      <c r="L164" s="158"/>
    </row>
    <row r="165" spans="1:12" ht="36" hidden="1" x14ac:dyDescent="0.25">
      <c r="A165" s="56">
        <v>2513</v>
      </c>
      <c r="B165" s="82" t="s">
        <v>167</v>
      </c>
      <c r="C165" s="83">
        <f t="shared" si="11"/>
        <v>0</v>
      </c>
      <c r="D165" s="85"/>
      <c r="E165" s="85"/>
      <c r="F165" s="85"/>
      <c r="G165" s="157"/>
      <c r="H165" s="83">
        <f t="shared" si="12"/>
        <v>0</v>
      </c>
      <c r="I165" s="85"/>
      <c r="J165" s="85"/>
      <c r="K165" s="85"/>
      <c r="L165" s="158"/>
    </row>
    <row r="166" spans="1:12" ht="24" hidden="1" x14ac:dyDescent="0.25">
      <c r="A166" s="56">
        <v>2515</v>
      </c>
      <c r="B166" s="82" t="s">
        <v>168</v>
      </c>
      <c r="C166" s="83">
        <f t="shared" si="11"/>
        <v>0</v>
      </c>
      <c r="D166" s="85"/>
      <c r="E166" s="85"/>
      <c r="F166" s="85"/>
      <c r="G166" s="157"/>
      <c r="H166" s="83">
        <f t="shared" si="12"/>
        <v>0</v>
      </c>
      <c r="I166" s="85"/>
      <c r="J166" s="85"/>
      <c r="K166" s="85"/>
      <c r="L166" s="158"/>
    </row>
    <row r="167" spans="1:12" ht="24" hidden="1" x14ac:dyDescent="0.25">
      <c r="A167" s="56">
        <v>2519</v>
      </c>
      <c r="B167" s="82" t="s">
        <v>169</v>
      </c>
      <c r="C167" s="83">
        <f t="shared" si="11"/>
        <v>0</v>
      </c>
      <c r="D167" s="85"/>
      <c r="E167" s="85"/>
      <c r="F167" s="85"/>
      <c r="G167" s="157"/>
      <c r="H167" s="83">
        <f t="shared" si="12"/>
        <v>0</v>
      </c>
      <c r="I167" s="85"/>
      <c r="J167" s="85"/>
      <c r="K167" s="85"/>
      <c r="L167" s="158"/>
    </row>
    <row r="168" spans="1:12" ht="24" hidden="1" x14ac:dyDescent="0.25">
      <c r="A168" s="159">
        <v>2520</v>
      </c>
      <c r="B168" s="82" t="s">
        <v>170</v>
      </c>
      <c r="C168" s="83">
        <f t="shared" si="11"/>
        <v>0</v>
      </c>
      <c r="D168" s="85"/>
      <c r="E168" s="85"/>
      <c r="F168" s="85"/>
      <c r="G168" s="157"/>
      <c r="H168" s="83">
        <f t="shared" si="12"/>
        <v>0</v>
      </c>
      <c r="I168" s="85"/>
      <c r="J168" s="85"/>
      <c r="K168" s="85"/>
      <c r="L168" s="158"/>
    </row>
    <row r="169" spans="1:12" s="179" customFormat="1" ht="48" hidden="1" x14ac:dyDescent="0.25">
      <c r="A169" s="31">
        <v>2800</v>
      </c>
      <c r="B169" s="76" t="s">
        <v>171</v>
      </c>
      <c r="C169" s="77">
        <f t="shared" si="11"/>
        <v>0</v>
      </c>
      <c r="D169" s="52"/>
      <c r="E169" s="52"/>
      <c r="F169" s="52"/>
      <c r="G169" s="53"/>
      <c r="H169" s="77">
        <f t="shared" si="12"/>
        <v>0</v>
      </c>
      <c r="I169" s="52"/>
      <c r="J169" s="52"/>
      <c r="K169" s="52"/>
      <c r="L169" s="54"/>
    </row>
    <row r="170" spans="1:12" hidden="1" x14ac:dyDescent="0.25">
      <c r="A170" s="142">
        <v>3000</v>
      </c>
      <c r="B170" s="142" t="s">
        <v>172</v>
      </c>
      <c r="C170" s="143">
        <f t="shared" si="11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12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hidden="1" x14ac:dyDescent="0.25">
      <c r="A171" s="67">
        <v>3200</v>
      </c>
      <c r="B171" s="180" t="s">
        <v>173</v>
      </c>
      <c r="C171" s="181">
        <f t="shared" si="11"/>
        <v>0</v>
      </c>
      <c r="D171" s="74">
        <f>SUM(D172,D176)</f>
        <v>0</v>
      </c>
      <c r="E171" s="74">
        <f>SUM(E172,E176)</f>
        <v>0</v>
      </c>
      <c r="F171" s="74">
        <f>SUM(F172,F176)</f>
        <v>0</v>
      </c>
      <c r="G171" s="74">
        <f>SUM(G172,G176)</f>
        <v>0</v>
      </c>
      <c r="H171" s="68">
        <f t="shared" si="12"/>
        <v>0</v>
      </c>
      <c r="I171" s="74">
        <f>SUM(I172,I176)</f>
        <v>0</v>
      </c>
      <c r="J171" s="74">
        <f>SUM(J172,J176)</f>
        <v>0</v>
      </c>
      <c r="K171" s="74">
        <f>SUM(K172,K176)</f>
        <v>0</v>
      </c>
      <c r="L171" s="149">
        <f>SUM(L172,L176)</f>
        <v>0</v>
      </c>
    </row>
    <row r="172" spans="1:12" ht="36" hidden="1" x14ac:dyDescent="0.25">
      <c r="A172" s="168">
        <v>3260</v>
      </c>
      <c r="B172" s="76" t="s">
        <v>174</v>
      </c>
      <c r="C172" s="77">
        <f t="shared" si="11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12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hidden="1" x14ac:dyDescent="0.25">
      <c r="A173" s="56">
        <v>3261</v>
      </c>
      <c r="B173" s="82" t="s">
        <v>175</v>
      </c>
      <c r="C173" s="83">
        <f t="shared" si="11"/>
        <v>0</v>
      </c>
      <c r="D173" s="85"/>
      <c r="E173" s="85"/>
      <c r="F173" s="85"/>
      <c r="G173" s="157"/>
      <c r="H173" s="83">
        <f t="shared" si="12"/>
        <v>0</v>
      </c>
      <c r="I173" s="85"/>
      <c r="J173" s="85"/>
      <c r="K173" s="85"/>
      <c r="L173" s="158"/>
    </row>
    <row r="174" spans="1:12" ht="24" hidden="1" x14ac:dyDescent="0.25">
      <c r="A174" s="56">
        <v>3262</v>
      </c>
      <c r="B174" s="82" t="s">
        <v>176</v>
      </c>
      <c r="C174" s="83">
        <f t="shared" si="11"/>
        <v>0</v>
      </c>
      <c r="D174" s="85"/>
      <c r="E174" s="85"/>
      <c r="F174" s="85"/>
      <c r="G174" s="157"/>
      <c r="H174" s="83">
        <f t="shared" si="12"/>
        <v>0</v>
      </c>
      <c r="I174" s="85"/>
      <c r="J174" s="85"/>
      <c r="K174" s="85"/>
      <c r="L174" s="158"/>
    </row>
    <row r="175" spans="1:12" ht="24" hidden="1" x14ac:dyDescent="0.25">
      <c r="A175" s="56">
        <v>3263</v>
      </c>
      <c r="B175" s="82" t="s">
        <v>177</v>
      </c>
      <c r="C175" s="83">
        <f t="shared" si="11"/>
        <v>0</v>
      </c>
      <c r="D175" s="85"/>
      <c r="E175" s="85"/>
      <c r="F175" s="85"/>
      <c r="G175" s="157"/>
      <c r="H175" s="83">
        <f t="shared" si="12"/>
        <v>0</v>
      </c>
      <c r="I175" s="85"/>
      <c r="J175" s="85"/>
      <c r="K175" s="85"/>
      <c r="L175" s="158"/>
    </row>
    <row r="176" spans="1:12" ht="72" hidden="1" x14ac:dyDescent="0.25">
      <c r="A176" s="168">
        <v>3290</v>
      </c>
      <c r="B176" s="76" t="s">
        <v>178</v>
      </c>
      <c r="C176" s="182">
        <f t="shared" si="11"/>
        <v>0</v>
      </c>
      <c r="D176" s="79">
        <f>SUM(D177:D180)</f>
        <v>0</v>
      </c>
      <c r="E176" s="79">
        <f>SUM(E177:E180)</f>
        <v>0</v>
      </c>
      <c r="F176" s="79">
        <f>SUM(F177:F180)</f>
        <v>0</v>
      </c>
      <c r="G176" s="79">
        <f>SUM(G177:G180)</f>
        <v>0</v>
      </c>
      <c r="H176" s="182">
        <f t="shared" si="12"/>
        <v>0</v>
      </c>
      <c r="I176" s="79">
        <f>SUM(I177:I180)</f>
        <v>0</v>
      </c>
      <c r="J176" s="79">
        <f>SUM(J177:J180)</f>
        <v>0</v>
      </c>
      <c r="K176" s="79">
        <f>SUM(K177:K180)</f>
        <v>0</v>
      </c>
      <c r="L176" s="183">
        <f>SUM(L177:L180)</f>
        <v>0</v>
      </c>
    </row>
    <row r="177" spans="1:12" ht="72" hidden="1" x14ac:dyDescent="0.25">
      <c r="A177" s="56">
        <v>3291</v>
      </c>
      <c r="B177" s="82" t="s">
        <v>179</v>
      </c>
      <c r="C177" s="83">
        <f t="shared" si="11"/>
        <v>0</v>
      </c>
      <c r="D177" s="85"/>
      <c r="E177" s="85"/>
      <c r="F177" s="85"/>
      <c r="G177" s="184"/>
      <c r="H177" s="83">
        <f t="shared" si="12"/>
        <v>0</v>
      </c>
      <c r="I177" s="85"/>
      <c r="J177" s="85"/>
      <c r="K177" s="85"/>
      <c r="L177" s="158"/>
    </row>
    <row r="178" spans="1:12" ht="60" hidden="1" x14ac:dyDescent="0.25">
      <c r="A178" s="56">
        <v>3292</v>
      </c>
      <c r="B178" s="82" t="s">
        <v>180</v>
      </c>
      <c r="C178" s="83">
        <f t="shared" si="11"/>
        <v>0</v>
      </c>
      <c r="D178" s="85"/>
      <c r="E178" s="85"/>
      <c r="F178" s="85"/>
      <c r="G178" s="184"/>
      <c r="H178" s="83">
        <f t="shared" si="12"/>
        <v>0</v>
      </c>
      <c r="I178" s="85"/>
      <c r="J178" s="85"/>
      <c r="K178" s="85"/>
      <c r="L178" s="158"/>
    </row>
    <row r="179" spans="1:12" ht="48" hidden="1" x14ac:dyDescent="0.25">
      <c r="A179" s="56">
        <v>3293</v>
      </c>
      <c r="B179" s="82" t="s">
        <v>181</v>
      </c>
      <c r="C179" s="83">
        <f t="shared" si="11"/>
        <v>0</v>
      </c>
      <c r="D179" s="85"/>
      <c r="E179" s="85"/>
      <c r="F179" s="85"/>
      <c r="G179" s="184"/>
      <c r="H179" s="83">
        <f t="shared" si="12"/>
        <v>0</v>
      </c>
      <c r="I179" s="85"/>
      <c r="J179" s="85"/>
      <c r="K179" s="85"/>
      <c r="L179" s="158"/>
    </row>
    <row r="180" spans="1:12" ht="60" hidden="1" x14ac:dyDescent="0.25">
      <c r="A180" s="185">
        <v>3294</v>
      </c>
      <c r="B180" s="82" t="s">
        <v>182</v>
      </c>
      <c r="C180" s="182">
        <f t="shared" si="11"/>
        <v>0</v>
      </c>
      <c r="D180" s="186"/>
      <c r="E180" s="186"/>
      <c r="F180" s="186"/>
      <c r="G180" s="187"/>
      <c r="H180" s="182">
        <f t="shared" si="12"/>
        <v>0</v>
      </c>
      <c r="I180" s="186"/>
      <c r="J180" s="186"/>
      <c r="K180" s="186"/>
      <c r="L180" s="188"/>
    </row>
    <row r="181" spans="1:12" ht="48" hidden="1" x14ac:dyDescent="0.25">
      <c r="A181" s="189">
        <v>3300</v>
      </c>
      <c r="B181" s="180" t="s">
        <v>183</v>
      </c>
      <c r="C181" s="190">
        <f t="shared" si="11"/>
        <v>0</v>
      </c>
      <c r="D181" s="191">
        <f>SUM(D182:D183)</f>
        <v>0</v>
      </c>
      <c r="E181" s="191">
        <f>SUM(E182:E183)</f>
        <v>0</v>
      </c>
      <c r="F181" s="191">
        <f>SUM(F182:F183)</f>
        <v>0</v>
      </c>
      <c r="G181" s="191">
        <f>SUM(G182:G183)</f>
        <v>0</v>
      </c>
      <c r="H181" s="190">
        <f t="shared" si="12"/>
        <v>0</v>
      </c>
      <c r="I181" s="191">
        <f>SUM(I182:I183)</f>
        <v>0</v>
      </c>
      <c r="J181" s="191">
        <f>SUM(J182:J183)</f>
        <v>0</v>
      </c>
      <c r="K181" s="191">
        <f>SUM(K182:K183)</f>
        <v>0</v>
      </c>
      <c r="L181" s="192">
        <f>SUM(L182:L183)</f>
        <v>0</v>
      </c>
    </row>
    <row r="182" spans="1:12" ht="48" hidden="1" x14ac:dyDescent="0.25">
      <c r="A182" s="108">
        <v>3310</v>
      </c>
      <c r="B182" s="109" t="s">
        <v>184</v>
      </c>
      <c r="C182" s="193">
        <f t="shared" si="11"/>
        <v>0</v>
      </c>
      <c r="D182" s="163"/>
      <c r="E182" s="163"/>
      <c r="F182" s="163"/>
      <c r="G182" s="164"/>
      <c r="H182" s="193">
        <f t="shared" si="12"/>
        <v>0</v>
      </c>
      <c r="I182" s="163"/>
      <c r="J182" s="163"/>
      <c r="K182" s="163"/>
      <c r="L182" s="165"/>
    </row>
    <row r="183" spans="1:12" ht="53.25" hidden="1" customHeight="1" x14ac:dyDescent="0.25">
      <c r="A183" s="50">
        <v>3320</v>
      </c>
      <c r="B183" s="76" t="s">
        <v>185</v>
      </c>
      <c r="C183" s="77">
        <f t="shared" si="11"/>
        <v>0</v>
      </c>
      <c r="D183" s="79"/>
      <c r="E183" s="79"/>
      <c r="F183" s="79"/>
      <c r="G183" s="155"/>
      <c r="H183" s="77">
        <f t="shared" si="12"/>
        <v>0</v>
      </c>
      <c r="I183" s="79"/>
      <c r="J183" s="79"/>
      <c r="K183" s="79"/>
      <c r="L183" s="156"/>
    </row>
    <row r="184" spans="1:12" hidden="1" x14ac:dyDescent="0.25">
      <c r="A184" s="194">
        <v>4000</v>
      </c>
      <c r="B184" s="142" t="s">
        <v>186</v>
      </c>
      <c r="C184" s="143">
        <f t="shared" si="11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12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hidden="1" x14ac:dyDescent="0.25">
      <c r="A185" s="195">
        <v>4200</v>
      </c>
      <c r="B185" s="147" t="s">
        <v>187</v>
      </c>
      <c r="C185" s="68">
        <f t="shared" si="11"/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12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hidden="1" x14ac:dyDescent="0.25">
      <c r="A186" s="168">
        <v>4240</v>
      </c>
      <c r="B186" s="76" t="s">
        <v>188</v>
      </c>
      <c r="C186" s="77">
        <f t="shared" si="11"/>
        <v>0</v>
      </c>
      <c r="D186" s="79"/>
      <c r="E186" s="79"/>
      <c r="F186" s="79"/>
      <c r="G186" s="155"/>
      <c r="H186" s="77">
        <f t="shared" si="12"/>
        <v>0</v>
      </c>
      <c r="I186" s="79"/>
      <c r="J186" s="79"/>
      <c r="K186" s="79"/>
      <c r="L186" s="156"/>
    </row>
    <row r="187" spans="1:12" ht="24" hidden="1" x14ac:dyDescent="0.25">
      <c r="A187" s="159">
        <v>4250</v>
      </c>
      <c r="B187" s="82" t="s">
        <v>189</v>
      </c>
      <c r="C187" s="83">
        <f t="shared" si="11"/>
        <v>0</v>
      </c>
      <c r="D187" s="85"/>
      <c r="E187" s="85"/>
      <c r="F187" s="85"/>
      <c r="G187" s="157"/>
      <c r="H187" s="83">
        <f t="shared" si="12"/>
        <v>0</v>
      </c>
      <c r="I187" s="85"/>
      <c r="J187" s="85"/>
      <c r="K187" s="85"/>
      <c r="L187" s="158"/>
    </row>
    <row r="188" spans="1:12" hidden="1" x14ac:dyDescent="0.25">
      <c r="A188" s="67">
        <v>4300</v>
      </c>
      <c r="B188" s="147" t="s">
        <v>190</v>
      </c>
      <c r="C188" s="68">
        <f t="shared" si="11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12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hidden="1" x14ac:dyDescent="0.25">
      <c r="A189" s="168">
        <v>4310</v>
      </c>
      <c r="B189" s="76" t="s">
        <v>191</v>
      </c>
      <c r="C189" s="77">
        <f t="shared" si="11"/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12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hidden="1" x14ac:dyDescent="0.25">
      <c r="A190" s="56">
        <v>4311</v>
      </c>
      <c r="B190" s="82" t="s">
        <v>192</v>
      </c>
      <c r="C190" s="83">
        <f t="shared" si="11"/>
        <v>0</v>
      </c>
      <c r="D190" s="85"/>
      <c r="E190" s="85"/>
      <c r="F190" s="85"/>
      <c r="G190" s="157"/>
      <c r="H190" s="83">
        <f t="shared" si="12"/>
        <v>0</v>
      </c>
      <c r="I190" s="85"/>
      <c r="J190" s="85"/>
      <c r="K190" s="85"/>
      <c r="L190" s="158"/>
    </row>
    <row r="191" spans="1:12" s="36" customFormat="1" ht="24" hidden="1" x14ac:dyDescent="0.25">
      <c r="A191" s="196"/>
      <c r="B191" s="31" t="s">
        <v>193</v>
      </c>
      <c r="C191" s="138">
        <f t="shared" ref="C191:C222" si="13">SUM(D191:G191)</f>
        <v>0</v>
      </c>
      <c r="D191" s="139">
        <f>SUM(D192,D231,D266,D279,D283)</f>
        <v>0</v>
      </c>
      <c r="E191" s="139">
        <f>SUM(E192,E231,E266,E279,E283)</f>
        <v>0</v>
      </c>
      <c r="F191" s="139">
        <f>SUM(F192,F231,F266,F279,F283)</f>
        <v>0</v>
      </c>
      <c r="G191" s="139">
        <f>SUM(G192,G231,G266,G279,G283)</f>
        <v>0</v>
      </c>
      <c r="H191" s="138">
        <f t="shared" ref="H191:H222" si="14">SUM(I191:L191)</f>
        <v>0</v>
      </c>
      <c r="I191" s="139">
        <f>SUM(I192,I231,I266,I279,I283)</f>
        <v>0</v>
      </c>
      <c r="J191" s="139">
        <f>SUM(J192,J231,J266,J279,J283)</f>
        <v>0</v>
      </c>
      <c r="K191" s="139">
        <f>SUM(K192,K231,K266,K279,K283)</f>
        <v>0</v>
      </c>
      <c r="L191" s="197">
        <f>SUM(L192,L231,L266,L279,L283)</f>
        <v>0</v>
      </c>
    </row>
    <row r="192" spans="1:12" hidden="1" x14ac:dyDescent="0.25">
      <c r="A192" s="142">
        <v>5000</v>
      </c>
      <c r="B192" s="142" t="s">
        <v>194</v>
      </c>
      <c r="C192" s="143">
        <f t="shared" si="13"/>
        <v>0</v>
      </c>
      <c r="D192" s="144">
        <f>D193+D201+D227</f>
        <v>0</v>
      </c>
      <c r="E192" s="144">
        <f>E193+E201+E227</f>
        <v>0</v>
      </c>
      <c r="F192" s="144">
        <f>F193+F201+F227</f>
        <v>0</v>
      </c>
      <c r="G192" s="144">
        <f>G193+G201+G227</f>
        <v>0</v>
      </c>
      <c r="H192" s="143">
        <f t="shared" si="14"/>
        <v>0</v>
      </c>
      <c r="I192" s="144">
        <f>I193+I201+I227</f>
        <v>0</v>
      </c>
      <c r="J192" s="144">
        <f>J193+J201+J227</f>
        <v>0</v>
      </c>
      <c r="K192" s="144">
        <f>K193+K201+K227</f>
        <v>0</v>
      </c>
      <c r="L192" s="198">
        <f>L193+L201+L227</f>
        <v>0</v>
      </c>
    </row>
    <row r="193" spans="1:12" hidden="1" x14ac:dyDescent="0.25">
      <c r="A193" s="67">
        <v>5100</v>
      </c>
      <c r="B193" s="147" t="s">
        <v>195</v>
      </c>
      <c r="C193" s="68">
        <f t="shared" si="13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14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hidden="1" x14ac:dyDescent="0.25">
      <c r="A194" s="168">
        <v>5110</v>
      </c>
      <c r="B194" s="76" t="s">
        <v>196</v>
      </c>
      <c r="C194" s="77">
        <f t="shared" si="13"/>
        <v>0</v>
      </c>
      <c r="D194" s="79"/>
      <c r="E194" s="79"/>
      <c r="F194" s="79"/>
      <c r="G194" s="155"/>
      <c r="H194" s="77">
        <f t="shared" si="14"/>
        <v>0</v>
      </c>
      <c r="I194" s="79"/>
      <c r="J194" s="79"/>
      <c r="K194" s="79"/>
      <c r="L194" s="156"/>
    </row>
    <row r="195" spans="1:12" ht="24" hidden="1" x14ac:dyDescent="0.25">
      <c r="A195" s="159">
        <v>5120</v>
      </c>
      <c r="B195" s="82" t="s">
        <v>197</v>
      </c>
      <c r="C195" s="83">
        <f t="shared" si="13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14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hidden="1" x14ac:dyDescent="0.25">
      <c r="A196" s="56">
        <v>5121</v>
      </c>
      <c r="B196" s="82" t="s">
        <v>198</v>
      </c>
      <c r="C196" s="83">
        <f t="shared" si="13"/>
        <v>0</v>
      </c>
      <c r="D196" s="85"/>
      <c r="E196" s="85"/>
      <c r="F196" s="85"/>
      <c r="G196" s="157"/>
      <c r="H196" s="83">
        <f t="shared" si="14"/>
        <v>0</v>
      </c>
      <c r="I196" s="85"/>
      <c r="J196" s="85"/>
      <c r="K196" s="85"/>
      <c r="L196" s="158"/>
    </row>
    <row r="197" spans="1:12" ht="24" hidden="1" x14ac:dyDescent="0.25">
      <c r="A197" s="56">
        <v>5129</v>
      </c>
      <c r="B197" s="82" t="s">
        <v>199</v>
      </c>
      <c r="C197" s="83">
        <f t="shared" si="13"/>
        <v>0</v>
      </c>
      <c r="D197" s="85"/>
      <c r="E197" s="85"/>
      <c r="F197" s="85"/>
      <c r="G197" s="157"/>
      <c r="H197" s="83">
        <f t="shared" si="14"/>
        <v>0</v>
      </c>
      <c r="I197" s="85"/>
      <c r="J197" s="85"/>
      <c r="K197" s="85"/>
      <c r="L197" s="158"/>
    </row>
    <row r="198" spans="1:12" hidden="1" x14ac:dyDescent="0.25">
      <c r="A198" s="159">
        <v>5130</v>
      </c>
      <c r="B198" s="82" t="s">
        <v>200</v>
      </c>
      <c r="C198" s="83">
        <f t="shared" si="13"/>
        <v>0</v>
      </c>
      <c r="D198" s="85"/>
      <c r="E198" s="85"/>
      <c r="F198" s="85"/>
      <c r="G198" s="157"/>
      <c r="H198" s="83">
        <f t="shared" si="14"/>
        <v>0</v>
      </c>
      <c r="I198" s="85"/>
      <c r="J198" s="85"/>
      <c r="K198" s="85"/>
      <c r="L198" s="158"/>
    </row>
    <row r="199" spans="1:12" hidden="1" x14ac:dyDescent="0.25">
      <c r="A199" s="159">
        <v>5140</v>
      </c>
      <c r="B199" s="82" t="s">
        <v>201</v>
      </c>
      <c r="C199" s="83">
        <f t="shared" si="13"/>
        <v>0</v>
      </c>
      <c r="D199" s="85"/>
      <c r="E199" s="85"/>
      <c r="F199" s="85"/>
      <c r="G199" s="157"/>
      <c r="H199" s="83">
        <f t="shared" si="14"/>
        <v>0</v>
      </c>
      <c r="I199" s="85"/>
      <c r="J199" s="85"/>
      <c r="K199" s="85"/>
      <c r="L199" s="158"/>
    </row>
    <row r="200" spans="1:12" ht="24" hidden="1" x14ac:dyDescent="0.25">
      <c r="A200" s="159">
        <v>5170</v>
      </c>
      <c r="B200" s="82" t="s">
        <v>202</v>
      </c>
      <c r="C200" s="83">
        <f t="shared" si="13"/>
        <v>0</v>
      </c>
      <c r="D200" s="85"/>
      <c r="E200" s="85"/>
      <c r="F200" s="85"/>
      <c r="G200" s="157"/>
      <c r="H200" s="83">
        <f t="shared" si="14"/>
        <v>0</v>
      </c>
      <c r="I200" s="85"/>
      <c r="J200" s="85"/>
      <c r="K200" s="85"/>
      <c r="L200" s="158"/>
    </row>
    <row r="201" spans="1:12" hidden="1" x14ac:dyDescent="0.25">
      <c r="A201" s="67">
        <v>5200</v>
      </c>
      <c r="B201" s="147" t="s">
        <v>203</v>
      </c>
      <c r="C201" s="68">
        <f t="shared" si="13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14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hidden="1" x14ac:dyDescent="0.25">
      <c r="A202" s="150">
        <v>5210</v>
      </c>
      <c r="B202" s="109" t="s">
        <v>204</v>
      </c>
      <c r="C202" s="151">
        <f t="shared" si="13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14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hidden="1" x14ac:dyDescent="0.25">
      <c r="A203" s="50">
        <v>5211</v>
      </c>
      <c r="B203" s="76" t="s">
        <v>205</v>
      </c>
      <c r="C203" s="77">
        <f t="shared" si="13"/>
        <v>0</v>
      </c>
      <c r="D203" s="79"/>
      <c r="E203" s="79"/>
      <c r="F203" s="79"/>
      <c r="G203" s="155"/>
      <c r="H203" s="77">
        <f t="shared" si="14"/>
        <v>0</v>
      </c>
      <c r="I203" s="79"/>
      <c r="J203" s="79"/>
      <c r="K203" s="79"/>
      <c r="L203" s="156"/>
    </row>
    <row r="204" spans="1:12" hidden="1" x14ac:dyDescent="0.25">
      <c r="A204" s="56">
        <v>5212</v>
      </c>
      <c r="B204" s="82" t="s">
        <v>206</v>
      </c>
      <c r="C204" s="83">
        <f t="shared" si="13"/>
        <v>0</v>
      </c>
      <c r="D204" s="85"/>
      <c r="E204" s="85"/>
      <c r="F204" s="85"/>
      <c r="G204" s="157"/>
      <c r="H204" s="83">
        <f t="shared" si="14"/>
        <v>0</v>
      </c>
      <c r="I204" s="85"/>
      <c r="J204" s="85"/>
      <c r="K204" s="85"/>
      <c r="L204" s="158"/>
    </row>
    <row r="205" spans="1:12" hidden="1" x14ac:dyDescent="0.25">
      <c r="A205" s="56">
        <v>5213</v>
      </c>
      <c r="B205" s="82" t="s">
        <v>207</v>
      </c>
      <c r="C205" s="83">
        <f t="shared" si="13"/>
        <v>0</v>
      </c>
      <c r="D205" s="85"/>
      <c r="E205" s="85"/>
      <c r="F205" s="85"/>
      <c r="G205" s="157"/>
      <c r="H205" s="83">
        <f t="shared" si="14"/>
        <v>0</v>
      </c>
      <c r="I205" s="85"/>
      <c r="J205" s="85"/>
      <c r="K205" s="85"/>
      <c r="L205" s="158"/>
    </row>
    <row r="206" spans="1:12" hidden="1" x14ac:dyDescent="0.25">
      <c r="A206" s="56">
        <v>5214</v>
      </c>
      <c r="B206" s="82" t="s">
        <v>208</v>
      </c>
      <c r="C206" s="83">
        <f t="shared" si="13"/>
        <v>0</v>
      </c>
      <c r="D206" s="85"/>
      <c r="E206" s="85"/>
      <c r="F206" s="85"/>
      <c r="G206" s="157"/>
      <c r="H206" s="83">
        <f t="shared" si="14"/>
        <v>0</v>
      </c>
      <c r="I206" s="85"/>
      <c r="J206" s="85"/>
      <c r="K206" s="85"/>
      <c r="L206" s="158"/>
    </row>
    <row r="207" spans="1:12" hidden="1" x14ac:dyDescent="0.25">
      <c r="A207" s="56">
        <v>5215</v>
      </c>
      <c r="B207" s="82" t="s">
        <v>209</v>
      </c>
      <c r="C207" s="83">
        <f t="shared" si="13"/>
        <v>0</v>
      </c>
      <c r="D207" s="85"/>
      <c r="E207" s="85"/>
      <c r="F207" s="85"/>
      <c r="G207" s="157"/>
      <c r="H207" s="83">
        <f t="shared" si="14"/>
        <v>0</v>
      </c>
      <c r="I207" s="85"/>
      <c r="J207" s="85"/>
      <c r="K207" s="85"/>
      <c r="L207" s="158"/>
    </row>
    <row r="208" spans="1:12" ht="24" hidden="1" x14ac:dyDescent="0.25">
      <c r="A208" s="56">
        <v>5216</v>
      </c>
      <c r="B208" s="82" t="s">
        <v>210</v>
      </c>
      <c r="C208" s="83">
        <f t="shared" si="13"/>
        <v>0</v>
      </c>
      <c r="D208" s="85"/>
      <c r="E208" s="85"/>
      <c r="F208" s="85"/>
      <c r="G208" s="157"/>
      <c r="H208" s="83">
        <f t="shared" si="14"/>
        <v>0</v>
      </c>
      <c r="I208" s="85"/>
      <c r="J208" s="85"/>
      <c r="K208" s="85"/>
      <c r="L208" s="158"/>
    </row>
    <row r="209" spans="1:12" hidden="1" x14ac:dyDescent="0.25">
      <c r="A209" s="56">
        <v>5217</v>
      </c>
      <c r="B209" s="82" t="s">
        <v>211</v>
      </c>
      <c r="C209" s="83">
        <f t="shared" si="13"/>
        <v>0</v>
      </c>
      <c r="D209" s="85"/>
      <c r="E209" s="85"/>
      <c r="F209" s="85"/>
      <c r="G209" s="157"/>
      <c r="H209" s="83">
        <f t="shared" si="14"/>
        <v>0</v>
      </c>
      <c r="I209" s="85"/>
      <c r="J209" s="85"/>
      <c r="K209" s="85"/>
      <c r="L209" s="158"/>
    </row>
    <row r="210" spans="1:12" hidden="1" x14ac:dyDescent="0.25">
      <c r="A210" s="56">
        <v>5218</v>
      </c>
      <c r="B210" s="82" t="s">
        <v>212</v>
      </c>
      <c r="C210" s="83">
        <f t="shared" si="13"/>
        <v>0</v>
      </c>
      <c r="D210" s="85"/>
      <c r="E210" s="85"/>
      <c r="F210" s="85"/>
      <c r="G210" s="157"/>
      <c r="H210" s="83">
        <f t="shared" si="14"/>
        <v>0</v>
      </c>
      <c r="I210" s="85"/>
      <c r="J210" s="85"/>
      <c r="K210" s="85"/>
      <c r="L210" s="158"/>
    </row>
    <row r="211" spans="1:12" hidden="1" x14ac:dyDescent="0.25">
      <c r="A211" s="56">
        <v>5219</v>
      </c>
      <c r="B211" s="82" t="s">
        <v>213</v>
      </c>
      <c r="C211" s="83">
        <f t="shared" si="13"/>
        <v>0</v>
      </c>
      <c r="D211" s="85"/>
      <c r="E211" s="85"/>
      <c r="F211" s="85"/>
      <c r="G211" s="157"/>
      <c r="H211" s="83">
        <f t="shared" si="14"/>
        <v>0</v>
      </c>
      <c r="I211" s="85"/>
      <c r="J211" s="85"/>
      <c r="K211" s="85"/>
      <c r="L211" s="158"/>
    </row>
    <row r="212" spans="1:12" ht="13.5" hidden="1" customHeight="1" x14ac:dyDescent="0.25">
      <c r="A212" s="159">
        <v>5220</v>
      </c>
      <c r="B212" s="82" t="s">
        <v>214</v>
      </c>
      <c r="C212" s="83">
        <f t="shared" si="13"/>
        <v>0</v>
      </c>
      <c r="D212" s="85"/>
      <c r="E212" s="85"/>
      <c r="F212" s="85"/>
      <c r="G212" s="157"/>
      <c r="H212" s="83">
        <f t="shared" si="14"/>
        <v>0</v>
      </c>
      <c r="I212" s="85"/>
      <c r="J212" s="85"/>
      <c r="K212" s="85"/>
      <c r="L212" s="158"/>
    </row>
    <row r="213" spans="1:12" hidden="1" x14ac:dyDescent="0.25">
      <c r="A213" s="159">
        <v>5230</v>
      </c>
      <c r="B213" s="82" t="s">
        <v>215</v>
      </c>
      <c r="C213" s="83">
        <f t="shared" si="13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14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hidden="1" x14ac:dyDescent="0.25">
      <c r="A214" s="56">
        <v>5231</v>
      </c>
      <c r="B214" s="82" t="s">
        <v>216</v>
      </c>
      <c r="C214" s="83">
        <f t="shared" si="13"/>
        <v>0</v>
      </c>
      <c r="D214" s="85"/>
      <c r="E214" s="85"/>
      <c r="F214" s="85"/>
      <c r="G214" s="157"/>
      <c r="H214" s="83">
        <f t="shared" si="14"/>
        <v>0</v>
      </c>
      <c r="I214" s="85"/>
      <c r="J214" s="85"/>
      <c r="K214" s="85"/>
      <c r="L214" s="158"/>
    </row>
    <row r="215" spans="1:12" hidden="1" x14ac:dyDescent="0.25">
      <c r="A215" s="56">
        <v>5232</v>
      </c>
      <c r="B215" s="82" t="s">
        <v>217</v>
      </c>
      <c r="C215" s="83">
        <f t="shared" si="13"/>
        <v>0</v>
      </c>
      <c r="D215" s="85"/>
      <c r="E215" s="85"/>
      <c r="F215" s="85"/>
      <c r="G215" s="157"/>
      <c r="H215" s="83">
        <f t="shared" si="14"/>
        <v>0</v>
      </c>
      <c r="I215" s="85"/>
      <c r="J215" s="85"/>
      <c r="K215" s="85"/>
      <c r="L215" s="158"/>
    </row>
    <row r="216" spans="1:12" hidden="1" x14ac:dyDescent="0.25">
      <c r="A216" s="56">
        <v>5233</v>
      </c>
      <c r="B216" s="82" t="s">
        <v>218</v>
      </c>
      <c r="C216" s="199">
        <f t="shared" si="13"/>
        <v>0</v>
      </c>
      <c r="D216" s="85"/>
      <c r="E216" s="85"/>
      <c r="F216" s="85"/>
      <c r="G216" s="157"/>
      <c r="H216" s="83">
        <f t="shared" si="14"/>
        <v>0</v>
      </c>
      <c r="I216" s="85"/>
      <c r="J216" s="85"/>
      <c r="K216" s="85"/>
      <c r="L216" s="158"/>
    </row>
    <row r="217" spans="1:12" ht="24" hidden="1" x14ac:dyDescent="0.25">
      <c r="A217" s="56">
        <v>5234</v>
      </c>
      <c r="B217" s="82" t="s">
        <v>219</v>
      </c>
      <c r="C217" s="199">
        <f t="shared" si="13"/>
        <v>0</v>
      </c>
      <c r="D217" s="85"/>
      <c r="E217" s="85"/>
      <c r="F217" s="85"/>
      <c r="G217" s="157"/>
      <c r="H217" s="83">
        <f t="shared" si="14"/>
        <v>0</v>
      </c>
      <c r="I217" s="85"/>
      <c r="J217" s="85"/>
      <c r="K217" s="85"/>
      <c r="L217" s="158"/>
    </row>
    <row r="218" spans="1:12" ht="14.25" hidden="1" customHeight="1" x14ac:dyDescent="0.25">
      <c r="A218" s="56">
        <v>5236</v>
      </c>
      <c r="B218" s="82" t="s">
        <v>220</v>
      </c>
      <c r="C218" s="199">
        <f t="shared" si="13"/>
        <v>0</v>
      </c>
      <c r="D218" s="85"/>
      <c r="E218" s="85"/>
      <c r="F218" s="85"/>
      <c r="G218" s="157"/>
      <c r="H218" s="83">
        <f t="shared" si="14"/>
        <v>0</v>
      </c>
      <c r="I218" s="85"/>
      <c r="J218" s="85"/>
      <c r="K218" s="85"/>
      <c r="L218" s="158"/>
    </row>
    <row r="219" spans="1:12" ht="14.25" hidden="1" customHeight="1" x14ac:dyDescent="0.25">
      <c r="A219" s="56">
        <v>5237</v>
      </c>
      <c r="B219" s="82" t="s">
        <v>221</v>
      </c>
      <c r="C219" s="199">
        <f t="shared" si="13"/>
        <v>0</v>
      </c>
      <c r="D219" s="85"/>
      <c r="E219" s="85"/>
      <c r="F219" s="85"/>
      <c r="G219" s="157"/>
      <c r="H219" s="83">
        <f t="shared" si="14"/>
        <v>0</v>
      </c>
      <c r="I219" s="85"/>
      <c r="J219" s="85"/>
      <c r="K219" s="85"/>
      <c r="L219" s="158"/>
    </row>
    <row r="220" spans="1:12" ht="24" hidden="1" x14ac:dyDescent="0.25">
      <c r="A220" s="56">
        <v>5238</v>
      </c>
      <c r="B220" s="82" t="s">
        <v>222</v>
      </c>
      <c r="C220" s="199">
        <f t="shared" si="13"/>
        <v>0</v>
      </c>
      <c r="D220" s="85"/>
      <c r="E220" s="85"/>
      <c r="F220" s="85"/>
      <c r="G220" s="157"/>
      <c r="H220" s="83">
        <f t="shared" si="14"/>
        <v>0</v>
      </c>
      <c r="I220" s="85"/>
      <c r="J220" s="85"/>
      <c r="K220" s="85"/>
      <c r="L220" s="158"/>
    </row>
    <row r="221" spans="1:12" ht="24" hidden="1" x14ac:dyDescent="0.25">
      <c r="A221" s="56">
        <v>5239</v>
      </c>
      <c r="B221" s="82" t="s">
        <v>223</v>
      </c>
      <c r="C221" s="199">
        <f t="shared" si="13"/>
        <v>0</v>
      </c>
      <c r="D221" s="85"/>
      <c r="E221" s="85"/>
      <c r="F221" s="85"/>
      <c r="G221" s="157"/>
      <c r="H221" s="83">
        <f t="shared" si="14"/>
        <v>0</v>
      </c>
      <c r="I221" s="85"/>
      <c r="J221" s="85"/>
      <c r="K221" s="85"/>
      <c r="L221" s="158"/>
    </row>
    <row r="222" spans="1:12" ht="24" hidden="1" x14ac:dyDescent="0.25">
      <c r="A222" s="159">
        <v>5240</v>
      </c>
      <c r="B222" s="82" t="s">
        <v>224</v>
      </c>
      <c r="C222" s="199">
        <f t="shared" si="13"/>
        <v>0</v>
      </c>
      <c r="D222" s="85"/>
      <c r="E222" s="85"/>
      <c r="F222" s="85"/>
      <c r="G222" s="157"/>
      <c r="H222" s="83">
        <f t="shared" si="14"/>
        <v>0</v>
      </c>
      <c r="I222" s="85"/>
      <c r="J222" s="85"/>
      <c r="K222" s="85"/>
      <c r="L222" s="158"/>
    </row>
    <row r="223" spans="1:12" ht="22.5" hidden="1" customHeight="1" x14ac:dyDescent="0.25">
      <c r="A223" s="159">
        <v>5250</v>
      </c>
      <c r="B223" s="82" t="s">
        <v>225</v>
      </c>
      <c r="C223" s="199">
        <f t="shared" ref="C223:C254" si="15">SUM(D223:G223)</f>
        <v>0</v>
      </c>
      <c r="D223" s="85"/>
      <c r="E223" s="85"/>
      <c r="F223" s="85"/>
      <c r="G223" s="157"/>
      <c r="H223" s="83">
        <f t="shared" ref="H223:H254" si="16">SUM(I223:L223)</f>
        <v>0</v>
      </c>
      <c r="I223" s="85"/>
      <c r="J223" s="85"/>
      <c r="K223" s="85"/>
      <c r="L223" s="158"/>
    </row>
    <row r="224" spans="1:12" hidden="1" x14ac:dyDescent="0.25">
      <c r="A224" s="159">
        <v>5260</v>
      </c>
      <c r="B224" s="82" t="s">
        <v>226</v>
      </c>
      <c r="C224" s="199">
        <f t="shared" si="15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16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hidden="1" x14ac:dyDescent="0.25">
      <c r="A225" s="56">
        <v>5269</v>
      </c>
      <c r="B225" s="82" t="s">
        <v>227</v>
      </c>
      <c r="C225" s="199">
        <f t="shared" si="15"/>
        <v>0</v>
      </c>
      <c r="D225" s="85"/>
      <c r="E225" s="85"/>
      <c r="F225" s="85"/>
      <c r="G225" s="157"/>
      <c r="H225" s="83">
        <f t="shared" si="16"/>
        <v>0</v>
      </c>
      <c r="I225" s="85"/>
      <c r="J225" s="85"/>
      <c r="K225" s="85"/>
      <c r="L225" s="158"/>
    </row>
    <row r="226" spans="1:12" ht="24" hidden="1" x14ac:dyDescent="0.25">
      <c r="A226" s="150">
        <v>5270</v>
      </c>
      <c r="B226" s="109" t="s">
        <v>228</v>
      </c>
      <c r="C226" s="200">
        <f t="shared" si="15"/>
        <v>0</v>
      </c>
      <c r="D226" s="163"/>
      <c r="E226" s="163"/>
      <c r="F226" s="163"/>
      <c r="G226" s="164"/>
      <c r="H226" s="151">
        <f t="shared" si="16"/>
        <v>0</v>
      </c>
      <c r="I226" s="163"/>
      <c r="J226" s="163"/>
      <c r="K226" s="163"/>
      <c r="L226" s="165"/>
    </row>
    <row r="227" spans="1:12" ht="48" hidden="1" x14ac:dyDescent="0.25">
      <c r="A227" s="103">
        <v>5300</v>
      </c>
      <c r="B227" s="201" t="s">
        <v>229</v>
      </c>
      <c r="C227" s="202">
        <f t="shared" si="15"/>
        <v>0</v>
      </c>
      <c r="D227" s="203">
        <f>SUM(D228,D229)</f>
        <v>0</v>
      </c>
      <c r="E227" s="203">
        <f>SUM(E228,E229)</f>
        <v>0</v>
      </c>
      <c r="F227" s="203">
        <f>SUM(F228,F229)</f>
        <v>0</v>
      </c>
      <c r="G227" s="203">
        <f>SUM(G228,G229)</f>
        <v>0</v>
      </c>
      <c r="H227" s="204">
        <f t="shared" si="16"/>
        <v>0</v>
      </c>
      <c r="I227" s="203">
        <f>SUM(I228,I229)</f>
        <v>0</v>
      </c>
      <c r="J227" s="203">
        <f>SUM(J228,J229)</f>
        <v>0</v>
      </c>
      <c r="K227" s="203">
        <f>SUM(K228,K229)</f>
        <v>0</v>
      </c>
      <c r="L227" s="205">
        <f>SUM(L228,L229)</f>
        <v>0</v>
      </c>
    </row>
    <row r="228" spans="1:12" ht="24" hidden="1" x14ac:dyDescent="0.25">
      <c r="A228" s="150">
        <v>5310</v>
      </c>
      <c r="B228" s="109" t="s">
        <v>230</v>
      </c>
      <c r="C228" s="200">
        <f t="shared" si="15"/>
        <v>0</v>
      </c>
      <c r="D228" s="163"/>
      <c r="E228" s="163"/>
      <c r="F228" s="163"/>
      <c r="G228" s="164"/>
      <c r="H228" s="151">
        <f t="shared" si="16"/>
        <v>0</v>
      </c>
      <c r="I228" s="163"/>
      <c r="J228" s="163"/>
      <c r="K228" s="163"/>
      <c r="L228" s="165"/>
    </row>
    <row r="229" spans="1:12" ht="60" hidden="1" x14ac:dyDescent="0.25">
      <c r="A229" s="159">
        <v>5320</v>
      </c>
      <c r="B229" s="82" t="s">
        <v>231</v>
      </c>
      <c r="C229" s="199">
        <f t="shared" si="15"/>
        <v>0</v>
      </c>
      <c r="D229" s="85">
        <f>SUM(D230)</f>
        <v>0</v>
      </c>
      <c r="E229" s="85">
        <f>SUM(E230)</f>
        <v>0</v>
      </c>
      <c r="F229" s="85">
        <f>SUM(F230)</f>
        <v>0</v>
      </c>
      <c r="G229" s="85">
        <f>SUM(G230)</f>
        <v>0</v>
      </c>
      <c r="H229" s="83">
        <f t="shared" si="16"/>
        <v>0</v>
      </c>
      <c r="I229" s="85">
        <f>SUM(I230)</f>
        <v>0</v>
      </c>
      <c r="J229" s="85">
        <f>SUM(J230)</f>
        <v>0</v>
      </c>
      <c r="K229" s="85">
        <f>SUM(K230)</f>
        <v>0</v>
      </c>
      <c r="L229" s="206">
        <f>SUM(L230)</f>
        <v>0</v>
      </c>
    </row>
    <row r="230" spans="1:12" ht="48" hidden="1" x14ac:dyDescent="0.25">
      <c r="A230" s="50">
        <v>5321</v>
      </c>
      <c r="B230" s="76" t="s">
        <v>232</v>
      </c>
      <c r="C230" s="200">
        <f t="shared" si="15"/>
        <v>0</v>
      </c>
      <c r="D230" s="79"/>
      <c r="E230" s="79"/>
      <c r="F230" s="79"/>
      <c r="G230" s="155"/>
      <c r="H230" s="151">
        <f t="shared" si="16"/>
        <v>0</v>
      </c>
      <c r="I230" s="79"/>
      <c r="J230" s="79"/>
      <c r="K230" s="79"/>
      <c r="L230" s="156"/>
    </row>
    <row r="231" spans="1:12" hidden="1" x14ac:dyDescent="0.25">
      <c r="A231" s="142">
        <v>6000</v>
      </c>
      <c r="B231" s="142" t="s">
        <v>233</v>
      </c>
      <c r="C231" s="207">
        <f t="shared" si="15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16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hidden="1" customHeight="1" x14ac:dyDescent="0.25">
      <c r="A232" s="189">
        <v>6200</v>
      </c>
      <c r="B232" s="180" t="s">
        <v>234</v>
      </c>
      <c r="C232" s="208">
        <f t="shared" si="15"/>
        <v>0</v>
      </c>
      <c r="D232" s="209">
        <f>SUM(D233,D234,D237,D243,D244,D245)</f>
        <v>0</v>
      </c>
      <c r="E232" s="209">
        <f>SUM(E233,E234,E237,E243,E244,E245)</f>
        <v>0</v>
      </c>
      <c r="F232" s="209">
        <f>SUM(F233,F234,F237,F243,F244,F245)</f>
        <v>0</v>
      </c>
      <c r="G232" s="209">
        <f>SUM(G233,G234,G237,G243,G244,G245)</f>
        <v>0</v>
      </c>
      <c r="H232" s="190">
        <f t="shared" si="16"/>
        <v>0</v>
      </c>
      <c r="I232" s="209">
        <f>SUM(I233,I234,I237,I243,I244,I245)</f>
        <v>0</v>
      </c>
      <c r="J232" s="209">
        <f>SUM(J233,J234,J237,J243,J244,J245)</f>
        <v>0</v>
      </c>
      <c r="K232" s="209">
        <f>SUM(K233,K234,K237,K243,K244,K245)</f>
        <v>0</v>
      </c>
      <c r="L232" s="149">
        <f>SUM(L233,L234,L237,L243,L244,L245)</f>
        <v>0</v>
      </c>
    </row>
    <row r="233" spans="1:12" ht="24" hidden="1" x14ac:dyDescent="0.25">
      <c r="A233" s="168">
        <v>6220</v>
      </c>
      <c r="B233" s="76" t="s">
        <v>235</v>
      </c>
      <c r="C233" s="210">
        <f t="shared" si="15"/>
        <v>0</v>
      </c>
      <c r="D233" s="79"/>
      <c r="E233" s="79"/>
      <c r="F233" s="79"/>
      <c r="G233" s="211"/>
      <c r="H233" s="212">
        <f t="shared" si="16"/>
        <v>0</v>
      </c>
      <c r="I233" s="79"/>
      <c r="J233" s="79"/>
      <c r="K233" s="79"/>
      <c r="L233" s="156"/>
    </row>
    <row r="234" spans="1:12" ht="24" hidden="1" x14ac:dyDescent="0.25">
      <c r="A234" s="159">
        <v>6240</v>
      </c>
      <c r="B234" s="82" t="s">
        <v>236</v>
      </c>
      <c r="C234" s="199">
        <f t="shared" si="15"/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16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hidden="1" x14ac:dyDescent="0.25">
      <c r="A235" s="56">
        <v>6241</v>
      </c>
      <c r="B235" s="82" t="s">
        <v>237</v>
      </c>
      <c r="C235" s="199">
        <f t="shared" si="15"/>
        <v>0</v>
      </c>
      <c r="D235" s="85"/>
      <c r="E235" s="85"/>
      <c r="F235" s="85"/>
      <c r="G235" s="157"/>
      <c r="H235" s="213">
        <f t="shared" si="16"/>
        <v>0</v>
      </c>
      <c r="I235" s="85"/>
      <c r="J235" s="85"/>
      <c r="K235" s="85"/>
      <c r="L235" s="158"/>
    </row>
    <row r="236" spans="1:12" hidden="1" x14ac:dyDescent="0.25">
      <c r="A236" s="56">
        <v>6242</v>
      </c>
      <c r="B236" s="82" t="s">
        <v>238</v>
      </c>
      <c r="C236" s="199">
        <f t="shared" si="15"/>
        <v>0</v>
      </c>
      <c r="D236" s="85"/>
      <c r="E236" s="85"/>
      <c r="F236" s="85"/>
      <c r="G236" s="157"/>
      <c r="H236" s="213">
        <f t="shared" si="16"/>
        <v>0</v>
      </c>
      <c r="I236" s="85"/>
      <c r="J236" s="85"/>
      <c r="K236" s="85"/>
      <c r="L236" s="158"/>
    </row>
    <row r="237" spans="1:12" ht="25.5" hidden="1" customHeight="1" x14ac:dyDescent="0.25">
      <c r="A237" s="159">
        <v>6250</v>
      </c>
      <c r="B237" s="82" t="s">
        <v>239</v>
      </c>
      <c r="C237" s="199">
        <f t="shared" si="15"/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16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hidden="1" customHeight="1" x14ac:dyDescent="0.25">
      <c r="A238" s="56">
        <v>6252</v>
      </c>
      <c r="B238" s="82" t="s">
        <v>240</v>
      </c>
      <c r="C238" s="199">
        <f t="shared" si="15"/>
        <v>0</v>
      </c>
      <c r="D238" s="85"/>
      <c r="E238" s="85"/>
      <c r="F238" s="85"/>
      <c r="G238" s="157"/>
      <c r="H238" s="213">
        <f t="shared" si="16"/>
        <v>0</v>
      </c>
      <c r="I238" s="85"/>
      <c r="J238" s="85"/>
      <c r="K238" s="85"/>
      <c r="L238" s="158"/>
    </row>
    <row r="239" spans="1:12" ht="14.25" hidden="1" customHeight="1" x14ac:dyDescent="0.25">
      <c r="A239" s="56">
        <v>6253</v>
      </c>
      <c r="B239" s="82" t="s">
        <v>241</v>
      </c>
      <c r="C239" s="199">
        <f t="shared" si="15"/>
        <v>0</v>
      </c>
      <c r="D239" s="85"/>
      <c r="E239" s="85"/>
      <c r="F239" s="85"/>
      <c r="G239" s="157"/>
      <c r="H239" s="213">
        <f t="shared" si="16"/>
        <v>0</v>
      </c>
      <c r="I239" s="85"/>
      <c r="J239" s="85"/>
      <c r="K239" s="85"/>
      <c r="L239" s="158"/>
    </row>
    <row r="240" spans="1:12" ht="24" hidden="1" x14ac:dyDescent="0.25">
      <c r="A240" s="56">
        <v>6254</v>
      </c>
      <c r="B240" s="82" t="s">
        <v>242</v>
      </c>
      <c r="C240" s="199">
        <f t="shared" si="15"/>
        <v>0</v>
      </c>
      <c r="D240" s="85"/>
      <c r="E240" s="85"/>
      <c r="F240" s="85"/>
      <c r="G240" s="157"/>
      <c r="H240" s="213">
        <f t="shared" si="16"/>
        <v>0</v>
      </c>
      <c r="I240" s="85"/>
      <c r="J240" s="85"/>
      <c r="K240" s="85"/>
      <c r="L240" s="158"/>
    </row>
    <row r="241" spans="1:12" ht="24" hidden="1" x14ac:dyDescent="0.25">
      <c r="A241" s="56">
        <v>6255</v>
      </c>
      <c r="B241" s="82" t="s">
        <v>243</v>
      </c>
      <c r="C241" s="199">
        <f t="shared" si="15"/>
        <v>0</v>
      </c>
      <c r="D241" s="85"/>
      <c r="E241" s="85"/>
      <c r="F241" s="85"/>
      <c r="G241" s="157"/>
      <c r="H241" s="213">
        <f t="shared" si="16"/>
        <v>0</v>
      </c>
      <c r="I241" s="85"/>
      <c r="J241" s="85"/>
      <c r="K241" s="85"/>
      <c r="L241" s="158"/>
    </row>
    <row r="242" spans="1:12" hidden="1" x14ac:dyDescent="0.25">
      <c r="A242" s="56">
        <v>6259</v>
      </c>
      <c r="B242" s="82" t="s">
        <v>244</v>
      </c>
      <c r="C242" s="199">
        <f t="shared" si="15"/>
        <v>0</v>
      </c>
      <c r="D242" s="85"/>
      <c r="E242" s="85"/>
      <c r="F242" s="85"/>
      <c r="G242" s="157"/>
      <c r="H242" s="213">
        <f t="shared" si="16"/>
        <v>0</v>
      </c>
      <c r="I242" s="85"/>
      <c r="J242" s="85"/>
      <c r="K242" s="85"/>
      <c r="L242" s="158"/>
    </row>
    <row r="243" spans="1:12" ht="24" hidden="1" x14ac:dyDescent="0.25">
      <c r="A243" s="159">
        <v>6260</v>
      </c>
      <c r="B243" s="82" t="s">
        <v>245</v>
      </c>
      <c r="C243" s="199">
        <f t="shared" si="15"/>
        <v>0</v>
      </c>
      <c r="D243" s="85"/>
      <c r="E243" s="85"/>
      <c r="F243" s="85"/>
      <c r="G243" s="157"/>
      <c r="H243" s="213">
        <f t="shared" si="16"/>
        <v>0</v>
      </c>
      <c r="I243" s="85"/>
      <c r="J243" s="85"/>
      <c r="K243" s="85"/>
      <c r="L243" s="158"/>
    </row>
    <row r="244" spans="1:12" ht="17.25" hidden="1" customHeight="1" x14ac:dyDescent="0.25">
      <c r="A244" s="159">
        <v>6270</v>
      </c>
      <c r="B244" s="82" t="s">
        <v>246</v>
      </c>
      <c r="C244" s="199">
        <f t="shared" si="15"/>
        <v>0</v>
      </c>
      <c r="D244" s="85"/>
      <c r="E244" s="85"/>
      <c r="F244" s="85"/>
      <c r="G244" s="157"/>
      <c r="H244" s="213">
        <f t="shared" si="16"/>
        <v>0</v>
      </c>
      <c r="I244" s="85"/>
      <c r="J244" s="85"/>
      <c r="K244" s="85"/>
      <c r="L244" s="158"/>
    </row>
    <row r="245" spans="1:12" ht="24.75" hidden="1" customHeight="1" x14ac:dyDescent="0.25">
      <c r="A245" s="168">
        <v>6290</v>
      </c>
      <c r="B245" s="76" t="s">
        <v>247</v>
      </c>
      <c r="C245" s="214">
        <f t="shared" si="15"/>
        <v>0</v>
      </c>
      <c r="D245" s="79">
        <f>SUM(D246:D249)</f>
        <v>0</v>
      </c>
      <c r="E245" s="79">
        <f>SUM(E246:E249)</f>
        <v>0</v>
      </c>
      <c r="F245" s="79">
        <f>SUM(F246:F249)</f>
        <v>0</v>
      </c>
      <c r="G245" s="215">
        <f>SUM(G246:G249)</f>
        <v>0</v>
      </c>
      <c r="H245" s="214">
        <f t="shared" si="16"/>
        <v>0</v>
      </c>
      <c r="I245" s="79">
        <f>SUM(I246:I249)</f>
        <v>0</v>
      </c>
      <c r="J245" s="79">
        <f>SUM(J246:J249)</f>
        <v>0</v>
      </c>
      <c r="K245" s="79">
        <f>SUM(K246:K249)</f>
        <v>0</v>
      </c>
      <c r="L245" s="183">
        <f>SUM(L246:L249)</f>
        <v>0</v>
      </c>
    </row>
    <row r="246" spans="1:12" ht="17.25" hidden="1" customHeight="1" x14ac:dyDescent="0.25">
      <c r="A246" s="56">
        <v>6291</v>
      </c>
      <c r="B246" s="82" t="s">
        <v>248</v>
      </c>
      <c r="C246" s="199">
        <f t="shared" si="15"/>
        <v>0</v>
      </c>
      <c r="D246" s="85"/>
      <c r="E246" s="85"/>
      <c r="F246" s="85"/>
      <c r="G246" s="216"/>
      <c r="H246" s="199">
        <f t="shared" si="16"/>
        <v>0</v>
      </c>
      <c r="I246" s="85"/>
      <c r="J246" s="85"/>
      <c r="K246" s="85"/>
      <c r="L246" s="158"/>
    </row>
    <row r="247" spans="1:12" ht="17.25" hidden="1" customHeight="1" x14ac:dyDescent="0.25">
      <c r="A247" s="56">
        <v>6292</v>
      </c>
      <c r="B247" s="82" t="s">
        <v>249</v>
      </c>
      <c r="C247" s="199">
        <f t="shared" si="15"/>
        <v>0</v>
      </c>
      <c r="D247" s="85"/>
      <c r="E247" s="85"/>
      <c r="F247" s="85"/>
      <c r="G247" s="216"/>
      <c r="H247" s="199">
        <f t="shared" si="16"/>
        <v>0</v>
      </c>
      <c r="I247" s="85"/>
      <c r="J247" s="85"/>
      <c r="K247" s="85"/>
      <c r="L247" s="158"/>
    </row>
    <row r="248" spans="1:12" ht="78.75" hidden="1" customHeight="1" x14ac:dyDescent="0.25">
      <c r="A248" s="56">
        <v>6296</v>
      </c>
      <c r="B248" s="82" t="s">
        <v>250</v>
      </c>
      <c r="C248" s="199">
        <f t="shared" si="15"/>
        <v>0</v>
      </c>
      <c r="D248" s="85"/>
      <c r="E248" s="85"/>
      <c r="F248" s="85"/>
      <c r="G248" s="216"/>
      <c r="H248" s="199">
        <f t="shared" si="16"/>
        <v>0</v>
      </c>
      <c r="I248" s="85"/>
      <c r="J248" s="85"/>
      <c r="K248" s="85"/>
      <c r="L248" s="158"/>
    </row>
    <row r="249" spans="1:12" ht="39.75" hidden="1" customHeight="1" x14ac:dyDescent="0.25">
      <c r="A249" s="56">
        <v>6299</v>
      </c>
      <c r="B249" s="82" t="s">
        <v>251</v>
      </c>
      <c r="C249" s="199">
        <f t="shared" si="15"/>
        <v>0</v>
      </c>
      <c r="D249" s="85"/>
      <c r="E249" s="85"/>
      <c r="F249" s="85"/>
      <c r="G249" s="216"/>
      <c r="H249" s="199">
        <f t="shared" si="16"/>
        <v>0</v>
      </c>
      <c r="I249" s="85"/>
      <c r="J249" s="85"/>
      <c r="K249" s="85"/>
      <c r="L249" s="158"/>
    </row>
    <row r="250" spans="1:12" hidden="1" x14ac:dyDescent="0.25">
      <c r="A250" s="67">
        <v>6300</v>
      </c>
      <c r="B250" s="147" t="s">
        <v>252</v>
      </c>
      <c r="C250" s="181">
        <f t="shared" si="15"/>
        <v>0</v>
      </c>
      <c r="D250" s="74">
        <f>SUM(D251,D255,D256)</f>
        <v>0</v>
      </c>
      <c r="E250" s="74">
        <f>SUM(E251,E255,E256)</f>
        <v>0</v>
      </c>
      <c r="F250" s="74">
        <f>SUM(F251,F255,F256)</f>
        <v>0</v>
      </c>
      <c r="G250" s="74">
        <f>SUM(G251,G255,G256)</f>
        <v>0</v>
      </c>
      <c r="H250" s="68">
        <f t="shared" si="16"/>
        <v>0</v>
      </c>
      <c r="I250" s="74">
        <f>SUM(I251,I255,I256)</f>
        <v>0</v>
      </c>
      <c r="J250" s="74">
        <f>SUM(J251,J255,J256)</f>
        <v>0</v>
      </c>
      <c r="K250" s="74">
        <f>SUM(K251,K255,K256)</f>
        <v>0</v>
      </c>
      <c r="L250" s="172">
        <f>SUM(L251,L255,L256)</f>
        <v>0</v>
      </c>
    </row>
    <row r="251" spans="1:12" ht="24" hidden="1" x14ac:dyDescent="0.25">
      <c r="A251" s="168">
        <v>6320</v>
      </c>
      <c r="B251" s="76" t="s">
        <v>253</v>
      </c>
      <c r="C251" s="214">
        <f t="shared" si="15"/>
        <v>0</v>
      </c>
      <c r="D251" s="169">
        <f>SUM(D252:D254)</f>
        <v>0</v>
      </c>
      <c r="E251" s="169">
        <f>SUM(E252:E254)</f>
        <v>0</v>
      </c>
      <c r="F251" s="169">
        <f>SUM(F252:F254)</f>
        <v>0</v>
      </c>
      <c r="G251" s="217">
        <f>SUM(G252:G254)</f>
        <v>0</v>
      </c>
      <c r="H251" s="214">
        <f t="shared" si="16"/>
        <v>0</v>
      </c>
      <c r="I251" s="169">
        <f>SUM(I252:I254)</f>
        <v>0</v>
      </c>
      <c r="J251" s="169">
        <f>SUM(J252:J254)</f>
        <v>0</v>
      </c>
      <c r="K251" s="169">
        <f>SUM(K252:K254)</f>
        <v>0</v>
      </c>
      <c r="L251" s="218">
        <f>SUM(L252:L254)</f>
        <v>0</v>
      </c>
    </row>
    <row r="252" spans="1:12" hidden="1" x14ac:dyDescent="0.25">
      <c r="A252" s="56">
        <v>6322</v>
      </c>
      <c r="B252" s="82" t="s">
        <v>254</v>
      </c>
      <c r="C252" s="199">
        <f t="shared" si="15"/>
        <v>0</v>
      </c>
      <c r="D252" s="160"/>
      <c r="E252" s="160"/>
      <c r="F252" s="160"/>
      <c r="G252" s="219"/>
      <c r="H252" s="199">
        <f t="shared" si="16"/>
        <v>0</v>
      </c>
      <c r="I252" s="160"/>
      <c r="J252" s="160"/>
      <c r="K252" s="160"/>
      <c r="L252" s="162"/>
    </row>
    <row r="253" spans="1:12" ht="24" hidden="1" x14ac:dyDescent="0.25">
      <c r="A253" s="56">
        <v>6323</v>
      </c>
      <c r="B253" s="82" t="s">
        <v>255</v>
      </c>
      <c r="C253" s="199">
        <f t="shared" si="15"/>
        <v>0</v>
      </c>
      <c r="D253" s="160"/>
      <c r="E253" s="160"/>
      <c r="F253" s="160"/>
      <c r="G253" s="219"/>
      <c r="H253" s="199">
        <f t="shared" si="16"/>
        <v>0</v>
      </c>
      <c r="I253" s="160"/>
      <c r="J253" s="160"/>
      <c r="K253" s="160"/>
      <c r="L253" s="162"/>
    </row>
    <row r="254" spans="1:12" hidden="1" x14ac:dyDescent="0.25">
      <c r="A254" s="50">
        <v>6329</v>
      </c>
      <c r="B254" s="76" t="s">
        <v>256</v>
      </c>
      <c r="C254" s="210">
        <f t="shared" si="15"/>
        <v>0</v>
      </c>
      <c r="D254" s="169"/>
      <c r="E254" s="169"/>
      <c r="F254" s="169"/>
      <c r="G254" s="220"/>
      <c r="H254" s="210">
        <f t="shared" si="16"/>
        <v>0</v>
      </c>
      <c r="I254" s="169"/>
      <c r="J254" s="169"/>
      <c r="K254" s="169"/>
      <c r="L254" s="171"/>
    </row>
    <row r="255" spans="1:12" ht="24" hidden="1" x14ac:dyDescent="0.25">
      <c r="A255" s="221">
        <v>6330</v>
      </c>
      <c r="B255" s="222" t="s">
        <v>257</v>
      </c>
      <c r="C255" s="214">
        <f t="shared" ref="C255:C286" si="17">SUM(D255:G255)</f>
        <v>0</v>
      </c>
      <c r="D255" s="186"/>
      <c r="E255" s="186"/>
      <c r="F255" s="186"/>
      <c r="G255" s="216"/>
      <c r="H255" s="214">
        <f t="shared" ref="H255:H286" si="18">SUM(I255:L255)</f>
        <v>0</v>
      </c>
      <c r="I255" s="186"/>
      <c r="J255" s="186"/>
      <c r="K255" s="186"/>
      <c r="L255" s="188"/>
    </row>
    <row r="256" spans="1:12" hidden="1" x14ac:dyDescent="0.25">
      <c r="A256" s="159">
        <v>6360</v>
      </c>
      <c r="B256" s="82" t="s">
        <v>258</v>
      </c>
      <c r="C256" s="199">
        <f t="shared" si="17"/>
        <v>0</v>
      </c>
      <c r="D256" s="85"/>
      <c r="E256" s="85"/>
      <c r="F256" s="85"/>
      <c r="G256" s="157"/>
      <c r="H256" s="213">
        <f t="shared" si="18"/>
        <v>0</v>
      </c>
      <c r="I256" s="85"/>
      <c r="J256" s="85"/>
      <c r="K256" s="85"/>
      <c r="L256" s="158"/>
    </row>
    <row r="257" spans="1:12" ht="36" hidden="1" x14ac:dyDescent="0.25">
      <c r="A257" s="67">
        <v>6400</v>
      </c>
      <c r="B257" s="147" t="s">
        <v>259</v>
      </c>
      <c r="C257" s="181">
        <f t="shared" si="17"/>
        <v>0</v>
      </c>
      <c r="D257" s="74">
        <f>SUM(D258,D262)</f>
        <v>0</v>
      </c>
      <c r="E257" s="74">
        <f>SUM(E258,E262)</f>
        <v>0</v>
      </c>
      <c r="F257" s="74">
        <f>SUM(F258,F262)</f>
        <v>0</v>
      </c>
      <c r="G257" s="74">
        <f>SUM(G258,G262)</f>
        <v>0</v>
      </c>
      <c r="H257" s="68">
        <f t="shared" si="18"/>
        <v>0</v>
      </c>
      <c r="I257" s="74">
        <f>SUM(I258,I262)</f>
        <v>0</v>
      </c>
      <c r="J257" s="74">
        <f>SUM(J258,J262)</f>
        <v>0</v>
      </c>
      <c r="K257" s="74">
        <f>SUM(K258,K262)</f>
        <v>0</v>
      </c>
      <c r="L257" s="172">
        <f>SUM(L258,L262)</f>
        <v>0</v>
      </c>
    </row>
    <row r="258" spans="1:12" ht="24" hidden="1" x14ac:dyDescent="0.25">
      <c r="A258" s="168">
        <v>6410</v>
      </c>
      <c r="B258" s="76" t="s">
        <v>260</v>
      </c>
      <c r="C258" s="210">
        <f t="shared" si="17"/>
        <v>0</v>
      </c>
      <c r="D258" s="79">
        <f>SUM(D259:D261)</f>
        <v>0</v>
      </c>
      <c r="E258" s="79">
        <f>SUM(E259:E261)</f>
        <v>0</v>
      </c>
      <c r="F258" s="79">
        <f>SUM(F259:F261)</f>
        <v>0</v>
      </c>
      <c r="G258" s="223">
        <f>SUM(G259:G261)</f>
        <v>0</v>
      </c>
      <c r="H258" s="210">
        <f t="shared" si="18"/>
        <v>0</v>
      </c>
      <c r="I258" s="79">
        <f>SUM(I259:I261)</f>
        <v>0</v>
      </c>
      <c r="J258" s="79">
        <f>SUM(J259:J261)</f>
        <v>0</v>
      </c>
      <c r="K258" s="79">
        <f>SUM(K259:K261)</f>
        <v>0</v>
      </c>
      <c r="L258" s="224">
        <f>SUM(L259:L261)</f>
        <v>0</v>
      </c>
    </row>
    <row r="259" spans="1:12" hidden="1" x14ac:dyDescent="0.25">
      <c r="A259" s="56">
        <v>6411</v>
      </c>
      <c r="B259" s="225" t="s">
        <v>261</v>
      </c>
      <c r="C259" s="199">
        <f t="shared" si="17"/>
        <v>0</v>
      </c>
      <c r="D259" s="85"/>
      <c r="E259" s="85"/>
      <c r="F259" s="85"/>
      <c r="G259" s="157"/>
      <c r="H259" s="213">
        <f t="shared" si="18"/>
        <v>0</v>
      </c>
      <c r="I259" s="85"/>
      <c r="J259" s="85"/>
      <c r="K259" s="85"/>
      <c r="L259" s="158"/>
    </row>
    <row r="260" spans="1:12" ht="36" hidden="1" x14ac:dyDescent="0.25">
      <c r="A260" s="56">
        <v>6412</v>
      </c>
      <c r="B260" s="82" t="s">
        <v>262</v>
      </c>
      <c r="C260" s="199">
        <f t="shared" si="17"/>
        <v>0</v>
      </c>
      <c r="D260" s="85"/>
      <c r="E260" s="85"/>
      <c r="F260" s="85"/>
      <c r="G260" s="157"/>
      <c r="H260" s="213">
        <f t="shared" si="18"/>
        <v>0</v>
      </c>
      <c r="I260" s="85"/>
      <c r="J260" s="85"/>
      <c r="K260" s="85"/>
      <c r="L260" s="158"/>
    </row>
    <row r="261" spans="1:12" ht="36" hidden="1" x14ac:dyDescent="0.25">
      <c r="A261" s="56">
        <v>6419</v>
      </c>
      <c r="B261" s="82" t="s">
        <v>263</v>
      </c>
      <c r="C261" s="199">
        <f t="shared" si="17"/>
        <v>0</v>
      </c>
      <c r="D261" s="85"/>
      <c r="E261" s="85"/>
      <c r="F261" s="85"/>
      <c r="G261" s="157"/>
      <c r="H261" s="213">
        <f t="shared" si="18"/>
        <v>0</v>
      </c>
      <c r="I261" s="85"/>
      <c r="J261" s="85"/>
      <c r="K261" s="85"/>
      <c r="L261" s="158"/>
    </row>
    <row r="262" spans="1:12" ht="36" hidden="1" x14ac:dyDescent="0.25">
      <c r="A262" s="159">
        <v>6420</v>
      </c>
      <c r="B262" s="82" t="s">
        <v>264</v>
      </c>
      <c r="C262" s="199">
        <f t="shared" si="17"/>
        <v>0</v>
      </c>
      <c r="D262" s="85">
        <f>SUM(D263:D265)</f>
        <v>0</v>
      </c>
      <c r="E262" s="85">
        <f>SUM(E263:E265)</f>
        <v>0</v>
      </c>
      <c r="F262" s="85">
        <f>SUM(F263:F265)</f>
        <v>0</v>
      </c>
      <c r="G262" s="216">
        <f>SUM(G263:G265)</f>
        <v>0</v>
      </c>
      <c r="H262" s="199">
        <f t="shared" si="18"/>
        <v>0</v>
      </c>
      <c r="I262" s="85">
        <f>SUM(I263:I265)</f>
        <v>0</v>
      </c>
      <c r="J262" s="85">
        <f>SUM(J263:J265)</f>
        <v>0</v>
      </c>
      <c r="K262" s="85">
        <f>SUM(K263:K265)</f>
        <v>0</v>
      </c>
      <c r="L262" s="206">
        <f>SUM(L263:L265)</f>
        <v>0</v>
      </c>
    </row>
    <row r="263" spans="1:12" hidden="1" x14ac:dyDescent="0.25">
      <c r="A263" s="56">
        <v>6421</v>
      </c>
      <c r="B263" s="82" t="s">
        <v>265</v>
      </c>
      <c r="C263" s="199">
        <f t="shared" si="17"/>
        <v>0</v>
      </c>
      <c r="D263" s="85"/>
      <c r="E263" s="85"/>
      <c r="F263" s="85"/>
      <c r="G263" s="157"/>
      <c r="H263" s="213">
        <f t="shared" si="18"/>
        <v>0</v>
      </c>
      <c r="I263" s="85"/>
      <c r="J263" s="85"/>
      <c r="K263" s="85"/>
      <c r="L263" s="158"/>
    </row>
    <row r="264" spans="1:12" hidden="1" x14ac:dyDescent="0.25">
      <c r="A264" s="56">
        <v>6422</v>
      </c>
      <c r="B264" s="82" t="s">
        <v>266</v>
      </c>
      <c r="C264" s="199">
        <f t="shared" si="17"/>
        <v>0</v>
      </c>
      <c r="D264" s="85"/>
      <c r="E264" s="85"/>
      <c r="F264" s="85"/>
      <c r="G264" s="157"/>
      <c r="H264" s="213">
        <f t="shared" si="18"/>
        <v>0</v>
      </c>
      <c r="I264" s="85"/>
      <c r="J264" s="85"/>
      <c r="K264" s="85"/>
      <c r="L264" s="158"/>
    </row>
    <row r="265" spans="1:12" ht="14.25" hidden="1" customHeight="1" x14ac:dyDescent="0.25">
      <c r="A265" s="56">
        <v>6423</v>
      </c>
      <c r="B265" s="82" t="s">
        <v>267</v>
      </c>
      <c r="C265" s="199">
        <f t="shared" si="17"/>
        <v>0</v>
      </c>
      <c r="D265" s="85"/>
      <c r="E265" s="85"/>
      <c r="F265" s="85"/>
      <c r="G265" s="157"/>
      <c r="H265" s="213">
        <f t="shared" si="18"/>
        <v>0</v>
      </c>
      <c r="I265" s="85"/>
      <c r="J265" s="85"/>
      <c r="K265" s="85"/>
      <c r="L265" s="158"/>
    </row>
    <row r="266" spans="1:12" ht="36" hidden="1" x14ac:dyDescent="0.25">
      <c r="A266" s="226">
        <v>7000</v>
      </c>
      <c r="B266" s="226" t="s">
        <v>268</v>
      </c>
      <c r="C266" s="227">
        <f t="shared" si="17"/>
        <v>0</v>
      </c>
      <c r="D266" s="228">
        <f>SUM(D267,D274)</f>
        <v>0</v>
      </c>
      <c r="E266" s="228">
        <f>SUM(E267,E274)</f>
        <v>0</v>
      </c>
      <c r="F266" s="228">
        <f>SUM(F267,F274)</f>
        <v>0</v>
      </c>
      <c r="G266" s="228">
        <f>SUM(G267,G274)</f>
        <v>0</v>
      </c>
      <c r="H266" s="229">
        <f t="shared" si="18"/>
        <v>0</v>
      </c>
      <c r="I266" s="228">
        <f>SUM(I267,I274)</f>
        <v>0</v>
      </c>
      <c r="J266" s="228">
        <f>SUM(J267,J274)</f>
        <v>0</v>
      </c>
      <c r="K266" s="228">
        <f>SUM(K267,K274)</f>
        <v>0</v>
      </c>
      <c r="L266" s="230">
        <f>SUM(L267,L274)</f>
        <v>0</v>
      </c>
    </row>
    <row r="267" spans="1:12" ht="24" hidden="1" x14ac:dyDescent="0.25">
      <c r="A267" s="231">
        <v>7200</v>
      </c>
      <c r="B267" s="147" t="s">
        <v>269</v>
      </c>
      <c r="C267" s="181">
        <f t="shared" si="17"/>
        <v>0</v>
      </c>
      <c r="D267" s="74">
        <f>SUM(D268,D269,D270,D273)</f>
        <v>0</v>
      </c>
      <c r="E267" s="74">
        <f>SUM(E268,E269,E270,E273)</f>
        <v>0</v>
      </c>
      <c r="F267" s="74">
        <f>SUM(F268,F269,F270,F273)</f>
        <v>0</v>
      </c>
      <c r="G267" s="74">
        <f>SUM(G268,G269,G270,G273)</f>
        <v>0</v>
      </c>
      <c r="H267" s="68">
        <f t="shared" si="18"/>
        <v>0</v>
      </c>
      <c r="I267" s="74">
        <f>SUM(I268,I269,I270,I273)</f>
        <v>0</v>
      </c>
      <c r="J267" s="74">
        <f>SUM(J268,J269,J270,J273)</f>
        <v>0</v>
      </c>
      <c r="K267" s="74">
        <f>SUM(K268,K269,K270,K273)</f>
        <v>0</v>
      </c>
      <c r="L267" s="149">
        <f>SUM(L268,L269,L270,L273)</f>
        <v>0</v>
      </c>
    </row>
    <row r="268" spans="1:12" ht="24" hidden="1" x14ac:dyDescent="0.25">
      <c r="A268" s="232">
        <v>7210</v>
      </c>
      <c r="B268" s="76" t="s">
        <v>270</v>
      </c>
      <c r="C268" s="210">
        <f t="shared" si="17"/>
        <v>0</v>
      </c>
      <c r="D268" s="79"/>
      <c r="E268" s="79"/>
      <c r="F268" s="79"/>
      <c r="G268" s="155"/>
      <c r="H268" s="77">
        <f t="shared" si="18"/>
        <v>0</v>
      </c>
      <c r="I268" s="79"/>
      <c r="J268" s="79"/>
      <c r="K268" s="79"/>
      <c r="L268" s="156"/>
    </row>
    <row r="269" spans="1:12" ht="24" hidden="1" x14ac:dyDescent="0.25">
      <c r="A269" s="233">
        <v>7230</v>
      </c>
      <c r="B269" s="82" t="s">
        <v>271</v>
      </c>
      <c r="C269" s="199">
        <f t="shared" si="17"/>
        <v>0</v>
      </c>
      <c r="D269" s="85"/>
      <c r="E269" s="85"/>
      <c r="F269" s="85"/>
      <c r="G269" s="157"/>
      <c r="H269" s="83">
        <f t="shared" si="18"/>
        <v>0</v>
      </c>
      <c r="I269" s="85"/>
      <c r="J269" s="85"/>
      <c r="K269" s="85"/>
      <c r="L269" s="158"/>
    </row>
    <row r="270" spans="1:12" ht="24" hidden="1" x14ac:dyDescent="0.25">
      <c r="A270" s="233">
        <v>7240</v>
      </c>
      <c r="B270" s="82" t="s">
        <v>272</v>
      </c>
      <c r="C270" s="199">
        <f t="shared" si="17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18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hidden="1" x14ac:dyDescent="0.25">
      <c r="A271" s="234">
        <v>7245</v>
      </c>
      <c r="B271" s="82" t="s">
        <v>273</v>
      </c>
      <c r="C271" s="199">
        <f t="shared" si="17"/>
        <v>0</v>
      </c>
      <c r="D271" s="85"/>
      <c r="E271" s="85"/>
      <c r="F271" s="85"/>
      <c r="G271" s="157"/>
      <c r="H271" s="83">
        <f t="shared" si="18"/>
        <v>0</v>
      </c>
      <c r="I271" s="85"/>
      <c r="J271" s="85"/>
      <c r="K271" s="85"/>
      <c r="L271" s="158"/>
    </row>
    <row r="272" spans="1:12" ht="87.75" hidden="1" customHeight="1" x14ac:dyDescent="0.25">
      <c r="A272" s="234">
        <v>7246</v>
      </c>
      <c r="B272" s="82" t="s">
        <v>274</v>
      </c>
      <c r="C272" s="199">
        <f t="shared" si="17"/>
        <v>0</v>
      </c>
      <c r="D272" s="85"/>
      <c r="E272" s="85"/>
      <c r="F272" s="85"/>
      <c r="G272" s="157"/>
      <c r="H272" s="83">
        <f t="shared" si="18"/>
        <v>0</v>
      </c>
      <c r="I272" s="85"/>
      <c r="J272" s="85"/>
      <c r="K272" s="85"/>
      <c r="L272" s="158"/>
    </row>
    <row r="273" spans="1:12" ht="24" hidden="1" x14ac:dyDescent="0.25">
      <c r="A273" s="235">
        <v>7260</v>
      </c>
      <c r="B273" s="76" t="s">
        <v>275</v>
      </c>
      <c r="C273" s="210">
        <f t="shared" si="17"/>
        <v>0</v>
      </c>
      <c r="D273" s="79"/>
      <c r="E273" s="79"/>
      <c r="F273" s="79"/>
      <c r="G273" s="155"/>
      <c r="H273" s="77">
        <f t="shared" si="18"/>
        <v>0</v>
      </c>
      <c r="I273" s="79"/>
      <c r="J273" s="79"/>
      <c r="K273" s="79"/>
      <c r="L273" s="156"/>
    </row>
    <row r="274" spans="1:12" hidden="1" x14ac:dyDescent="0.25">
      <c r="A274" s="236">
        <v>7700</v>
      </c>
      <c r="B274" s="201" t="s">
        <v>276</v>
      </c>
      <c r="C274" s="202">
        <f t="shared" si="17"/>
        <v>0</v>
      </c>
      <c r="D274" s="237">
        <f>SUM(D275,D278)</f>
        <v>0</v>
      </c>
      <c r="E274" s="237">
        <f>SUM(E275,E278)</f>
        <v>0</v>
      </c>
      <c r="F274" s="237">
        <f>SUM(F275,F278)</f>
        <v>0</v>
      </c>
      <c r="G274" s="237">
        <f>SUM(G275,G278)</f>
        <v>0</v>
      </c>
      <c r="H274" s="204">
        <f t="shared" si="18"/>
        <v>0</v>
      </c>
      <c r="I274" s="237">
        <f>SUM(I275,I278)</f>
        <v>0</v>
      </c>
      <c r="J274" s="237">
        <f>SUM(J275,J278)</f>
        <v>0</v>
      </c>
      <c r="K274" s="237">
        <f>SUM(K275,K278)</f>
        <v>0</v>
      </c>
      <c r="L274" s="172">
        <f>SUM(L275,L278)</f>
        <v>0</v>
      </c>
    </row>
    <row r="275" spans="1:12" ht="24" hidden="1" x14ac:dyDescent="0.25">
      <c r="A275" s="238">
        <v>7710</v>
      </c>
      <c r="B275" s="109" t="s">
        <v>277</v>
      </c>
      <c r="C275" s="200">
        <f t="shared" si="17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18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hidden="1" x14ac:dyDescent="0.25">
      <c r="A276" s="234">
        <v>7711</v>
      </c>
      <c r="B276" s="82" t="s">
        <v>278</v>
      </c>
      <c r="C276" s="199">
        <f t="shared" si="17"/>
        <v>0</v>
      </c>
      <c r="D276" s="85"/>
      <c r="E276" s="85"/>
      <c r="F276" s="85"/>
      <c r="G276" s="157"/>
      <c r="H276" s="83">
        <f t="shared" si="18"/>
        <v>0</v>
      </c>
      <c r="I276" s="85"/>
      <c r="J276" s="85"/>
      <c r="K276" s="85"/>
      <c r="L276" s="158"/>
    </row>
    <row r="277" spans="1:12" ht="48" hidden="1" x14ac:dyDescent="0.25">
      <c r="A277" s="239">
        <v>7712</v>
      </c>
      <c r="B277" s="222" t="s">
        <v>279</v>
      </c>
      <c r="C277" s="214">
        <f t="shared" si="17"/>
        <v>0</v>
      </c>
      <c r="D277" s="186"/>
      <c r="E277" s="186"/>
      <c r="F277" s="186"/>
      <c r="G277" s="240"/>
      <c r="H277" s="182">
        <f t="shared" si="18"/>
        <v>0</v>
      </c>
      <c r="I277" s="186"/>
      <c r="J277" s="186"/>
      <c r="K277" s="186"/>
      <c r="L277" s="188"/>
    </row>
    <row r="278" spans="1:12" hidden="1" x14ac:dyDescent="0.2">
      <c r="A278" s="241">
        <v>7720</v>
      </c>
      <c r="B278" s="242" t="s">
        <v>280</v>
      </c>
      <c r="C278" s="214">
        <f t="shared" si="17"/>
        <v>0</v>
      </c>
      <c r="D278" s="203"/>
      <c r="E278" s="203"/>
      <c r="F278" s="203"/>
      <c r="G278" s="243"/>
      <c r="H278" s="182">
        <f t="shared" si="18"/>
        <v>0</v>
      </c>
      <c r="I278" s="203"/>
      <c r="J278" s="203"/>
      <c r="K278" s="203"/>
      <c r="L278" s="244"/>
    </row>
    <row r="279" spans="1:12" ht="36" hidden="1" x14ac:dyDescent="0.25">
      <c r="A279" s="245">
        <v>8000</v>
      </c>
      <c r="B279" s="246" t="s">
        <v>281</v>
      </c>
      <c r="C279" s="247">
        <f t="shared" si="17"/>
        <v>0</v>
      </c>
      <c r="D279" s="248">
        <f>SUM(D280:D282)</f>
        <v>0</v>
      </c>
      <c r="E279" s="248">
        <f>SUM(E280:E282)</f>
        <v>0</v>
      </c>
      <c r="F279" s="248">
        <f>SUM(F280:F282)</f>
        <v>0</v>
      </c>
      <c r="G279" s="248">
        <f>SUM(G280:G282)</f>
        <v>0</v>
      </c>
      <c r="H279" s="247">
        <f t="shared" si="18"/>
        <v>0</v>
      </c>
      <c r="I279" s="248">
        <f>SUM(I280:I282)</f>
        <v>0</v>
      </c>
      <c r="J279" s="248">
        <f>SUM(J280:J282)</f>
        <v>0</v>
      </c>
      <c r="K279" s="248">
        <f>SUM(K280:K282)</f>
        <v>0</v>
      </c>
      <c r="L279" s="249">
        <f>SUM(L280:L282)</f>
        <v>0</v>
      </c>
    </row>
    <row r="280" spans="1:12" ht="15.75" hidden="1" customHeight="1" x14ac:dyDescent="0.25">
      <c r="A280" s="250">
        <v>8100</v>
      </c>
      <c r="B280" s="109" t="s">
        <v>282</v>
      </c>
      <c r="C280" s="210">
        <f t="shared" si="17"/>
        <v>0</v>
      </c>
      <c r="D280" s="163"/>
      <c r="E280" s="163"/>
      <c r="F280" s="163"/>
      <c r="G280" s="164"/>
      <c r="H280" s="77">
        <f t="shared" si="18"/>
        <v>0</v>
      </c>
      <c r="I280" s="163"/>
      <c r="J280" s="163"/>
      <c r="K280" s="163"/>
      <c r="L280" s="165"/>
    </row>
    <row r="281" spans="1:12" ht="24" hidden="1" x14ac:dyDescent="0.25">
      <c r="A281" s="251">
        <v>8600</v>
      </c>
      <c r="B281" s="82" t="s">
        <v>283</v>
      </c>
      <c r="C281" s="214">
        <f t="shared" si="17"/>
        <v>0</v>
      </c>
      <c r="D281" s="85"/>
      <c r="E281" s="85"/>
      <c r="F281" s="85"/>
      <c r="G281" s="157"/>
      <c r="H281" s="182">
        <f t="shared" si="18"/>
        <v>0</v>
      </c>
      <c r="I281" s="85"/>
      <c r="J281" s="85"/>
      <c r="K281" s="85"/>
      <c r="L281" s="158"/>
    </row>
    <row r="282" spans="1:12" ht="48" hidden="1" x14ac:dyDescent="0.25">
      <c r="A282" s="252">
        <v>8900</v>
      </c>
      <c r="B282" s="222" t="s">
        <v>284</v>
      </c>
      <c r="C282" s="214">
        <f t="shared" si="17"/>
        <v>0</v>
      </c>
      <c r="D282" s="186"/>
      <c r="E282" s="186"/>
      <c r="F282" s="186"/>
      <c r="G282" s="240"/>
      <c r="H282" s="182">
        <f t="shared" si="18"/>
        <v>0</v>
      </c>
      <c r="I282" s="186"/>
      <c r="J282" s="186"/>
      <c r="K282" s="186"/>
      <c r="L282" s="188"/>
    </row>
    <row r="283" spans="1:12" hidden="1" x14ac:dyDescent="0.25">
      <c r="A283" s="245">
        <v>9000</v>
      </c>
      <c r="B283" s="246" t="s">
        <v>285</v>
      </c>
      <c r="C283" s="253">
        <f t="shared" si="17"/>
        <v>0</v>
      </c>
      <c r="D283" s="248">
        <f>SUM(D284)</f>
        <v>0</v>
      </c>
      <c r="E283" s="248">
        <f>SUM(E284)</f>
        <v>0</v>
      </c>
      <c r="F283" s="248">
        <f>SUM(F284)</f>
        <v>0</v>
      </c>
      <c r="G283" s="248">
        <f>SUM(G284)</f>
        <v>0</v>
      </c>
      <c r="H283" s="254">
        <f t="shared" si="18"/>
        <v>0</v>
      </c>
      <c r="I283" s="248">
        <f>SUM(I284)</f>
        <v>0</v>
      </c>
      <c r="J283" s="248">
        <f>SUM(J284)</f>
        <v>0</v>
      </c>
      <c r="K283" s="248">
        <f>SUM(K284)</f>
        <v>0</v>
      </c>
      <c r="L283" s="249">
        <f>SUM(L284)</f>
        <v>0</v>
      </c>
    </row>
    <row r="284" spans="1:12" ht="24" hidden="1" x14ac:dyDescent="0.25">
      <c r="A284" s="255">
        <v>9200</v>
      </c>
      <c r="B284" s="180" t="s">
        <v>286</v>
      </c>
      <c r="C284" s="208">
        <f t="shared" si="17"/>
        <v>0</v>
      </c>
      <c r="D284" s="191">
        <f>SUM(D285,D286,D289,D290,D294)</f>
        <v>0</v>
      </c>
      <c r="E284" s="191">
        <f>SUM(E285,E286,E289,E290,E294)</f>
        <v>0</v>
      </c>
      <c r="F284" s="191">
        <f>SUM(F285,F286,F289,F290,F294)</f>
        <v>0</v>
      </c>
      <c r="G284" s="191">
        <f>SUM(G285,G286,G289,G290,G294)</f>
        <v>0</v>
      </c>
      <c r="H284" s="190">
        <f t="shared" si="18"/>
        <v>0</v>
      </c>
      <c r="I284" s="191">
        <f>SUM(I285,I286,I289,I290,I294)</f>
        <v>0</v>
      </c>
      <c r="J284" s="191">
        <f>SUM(J285,J286,J289,J290,J294)</f>
        <v>0</v>
      </c>
      <c r="K284" s="191">
        <f>SUM(K285,K286,K289,K290,K294)</f>
        <v>0</v>
      </c>
      <c r="L284" s="192">
        <f>SUM(L285,L286,L289,L290,L294)</f>
        <v>0</v>
      </c>
    </row>
    <row r="285" spans="1:12" ht="24" hidden="1" x14ac:dyDescent="0.25">
      <c r="A285" s="238">
        <v>9230</v>
      </c>
      <c r="B285" s="109" t="s">
        <v>287</v>
      </c>
      <c r="C285" s="210">
        <f t="shared" si="17"/>
        <v>0</v>
      </c>
      <c r="D285" s="163"/>
      <c r="E285" s="163"/>
      <c r="F285" s="163"/>
      <c r="G285" s="164"/>
      <c r="H285" s="77">
        <f t="shared" si="18"/>
        <v>0</v>
      </c>
      <c r="I285" s="163"/>
      <c r="J285" s="163"/>
      <c r="K285" s="163"/>
      <c r="L285" s="165"/>
    </row>
    <row r="286" spans="1:12" ht="36" hidden="1" x14ac:dyDescent="0.25">
      <c r="A286" s="233">
        <v>9240</v>
      </c>
      <c r="B286" s="82" t="s">
        <v>288</v>
      </c>
      <c r="C286" s="214">
        <f t="shared" si="17"/>
        <v>0</v>
      </c>
      <c r="D286" s="85">
        <f>SUM(D287:D288)</f>
        <v>0</v>
      </c>
      <c r="E286" s="85">
        <f>SUM(E287:E288)</f>
        <v>0</v>
      </c>
      <c r="F286" s="85">
        <f>SUM(F287:F288)</f>
        <v>0</v>
      </c>
      <c r="G286" s="85">
        <f>SUM(G287:G288)</f>
        <v>0</v>
      </c>
      <c r="H286" s="182">
        <f t="shared" si="18"/>
        <v>0</v>
      </c>
      <c r="I286" s="85">
        <f>SUM(I287:I288)</f>
        <v>0</v>
      </c>
      <c r="J286" s="85">
        <f>SUM(J287:J288)</f>
        <v>0</v>
      </c>
      <c r="K286" s="85">
        <f>SUM(K287:K288)</f>
        <v>0</v>
      </c>
      <c r="L286" s="206">
        <f>SUM(L287:L288)</f>
        <v>0</v>
      </c>
    </row>
    <row r="287" spans="1:12" ht="36" hidden="1" x14ac:dyDescent="0.25">
      <c r="A287" s="234">
        <v>9241</v>
      </c>
      <c r="B287" s="82" t="s">
        <v>289</v>
      </c>
      <c r="C287" s="214">
        <f t="shared" ref="C287:C297" si="19">SUM(D287:G287)</f>
        <v>0</v>
      </c>
      <c r="D287" s="85"/>
      <c r="E287" s="85"/>
      <c r="F287" s="85"/>
      <c r="G287" s="157"/>
      <c r="H287" s="182">
        <f t="shared" ref="H287:H297" si="20">SUM(I287:L287)</f>
        <v>0</v>
      </c>
      <c r="I287" s="85"/>
      <c r="J287" s="85"/>
      <c r="K287" s="85"/>
      <c r="L287" s="158"/>
    </row>
    <row r="288" spans="1:12" ht="36" hidden="1" x14ac:dyDescent="0.25">
      <c r="A288" s="234">
        <v>9242</v>
      </c>
      <c r="B288" s="82" t="s">
        <v>290</v>
      </c>
      <c r="C288" s="214">
        <f t="shared" si="19"/>
        <v>0</v>
      </c>
      <c r="D288" s="85"/>
      <c r="E288" s="85"/>
      <c r="F288" s="85"/>
      <c r="G288" s="157"/>
      <c r="H288" s="182">
        <f t="shared" si="20"/>
        <v>0</v>
      </c>
      <c r="I288" s="85"/>
      <c r="J288" s="85"/>
      <c r="K288" s="85"/>
      <c r="L288" s="158"/>
    </row>
    <row r="289" spans="1:12" ht="24" hidden="1" x14ac:dyDescent="0.25">
      <c r="A289" s="233">
        <v>9250</v>
      </c>
      <c r="B289" s="82" t="s">
        <v>291</v>
      </c>
      <c r="C289" s="214">
        <f t="shared" si="19"/>
        <v>0</v>
      </c>
      <c r="D289" s="85"/>
      <c r="E289" s="85"/>
      <c r="F289" s="85"/>
      <c r="G289" s="157"/>
      <c r="H289" s="182">
        <f t="shared" si="20"/>
        <v>0</v>
      </c>
      <c r="I289" s="85"/>
      <c r="J289" s="85"/>
      <c r="K289" s="85"/>
      <c r="L289" s="158"/>
    </row>
    <row r="290" spans="1:12" ht="24" hidden="1" x14ac:dyDescent="0.25">
      <c r="A290" s="233">
        <v>9260</v>
      </c>
      <c r="B290" s="82" t="s">
        <v>292</v>
      </c>
      <c r="C290" s="214">
        <f t="shared" si="19"/>
        <v>0</v>
      </c>
      <c r="D290" s="85">
        <f>SUM(D291:D293)</f>
        <v>0</v>
      </c>
      <c r="E290" s="85">
        <f>SUM(E291:E293)</f>
        <v>0</v>
      </c>
      <c r="F290" s="85">
        <f>SUM(F291:F293)</f>
        <v>0</v>
      </c>
      <c r="G290" s="85">
        <f>SUM(G291:G293)</f>
        <v>0</v>
      </c>
      <c r="H290" s="182">
        <f t="shared" si="20"/>
        <v>0</v>
      </c>
      <c r="I290" s="85">
        <f>SUM(I291:I293)</f>
        <v>0</v>
      </c>
      <c r="J290" s="85">
        <f>SUM(J291:J293)</f>
        <v>0</v>
      </c>
      <c r="K290" s="85">
        <f>SUM(K291:K293)</f>
        <v>0</v>
      </c>
      <c r="L290" s="206">
        <f>SUM(L291:L293)</f>
        <v>0</v>
      </c>
    </row>
    <row r="291" spans="1:12" ht="27.75" hidden="1" customHeight="1" x14ac:dyDescent="0.25">
      <c r="A291" s="234">
        <v>9261</v>
      </c>
      <c r="B291" s="82" t="s">
        <v>293</v>
      </c>
      <c r="C291" s="214">
        <f t="shared" si="19"/>
        <v>0</v>
      </c>
      <c r="D291" s="85"/>
      <c r="E291" s="85"/>
      <c r="F291" s="85"/>
      <c r="G291" s="157"/>
      <c r="H291" s="182">
        <f t="shared" si="20"/>
        <v>0</v>
      </c>
      <c r="I291" s="85"/>
      <c r="J291" s="85"/>
      <c r="K291" s="85"/>
      <c r="L291" s="158"/>
    </row>
    <row r="292" spans="1:12" ht="48" hidden="1" x14ac:dyDescent="0.25">
      <c r="A292" s="234">
        <v>9262</v>
      </c>
      <c r="B292" s="82" t="s">
        <v>294</v>
      </c>
      <c r="C292" s="214">
        <f t="shared" si="19"/>
        <v>0</v>
      </c>
      <c r="D292" s="85"/>
      <c r="E292" s="85"/>
      <c r="F292" s="85"/>
      <c r="G292" s="157"/>
      <c r="H292" s="182">
        <f t="shared" si="20"/>
        <v>0</v>
      </c>
      <c r="I292" s="85"/>
      <c r="J292" s="85"/>
      <c r="K292" s="85"/>
      <c r="L292" s="158"/>
    </row>
    <row r="293" spans="1:12" ht="87.75" hidden="1" customHeight="1" x14ac:dyDescent="0.25">
      <c r="A293" s="234">
        <v>9263</v>
      </c>
      <c r="B293" s="82" t="s">
        <v>295</v>
      </c>
      <c r="C293" s="214">
        <f t="shared" si="19"/>
        <v>0</v>
      </c>
      <c r="D293" s="85"/>
      <c r="E293" s="85"/>
      <c r="F293" s="85"/>
      <c r="G293" s="157"/>
      <c r="H293" s="182">
        <f t="shared" si="20"/>
        <v>0</v>
      </c>
      <c r="I293" s="85"/>
      <c r="J293" s="85"/>
      <c r="K293" s="85"/>
      <c r="L293" s="158"/>
    </row>
    <row r="294" spans="1:12" ht="60" hidden="1" x14ac:dyDescent="0.25">
      <c r="A294" s="233">
        <v>9270</v>
      </c>
      <c r="B294" s="82" t="s">
        <v>296</v>
      </c>
      <c r="C294" s="214">
        <f t="shared" si="19"/>
        <v>0</v>
      </c>
      <c r="D294" s="85"/>
      <c r="E294" s="85"/>
      <c r="F294" s="85"/>
      <c r="G294" s="157"/>
      <c r="H294" s="182">
        <f t="shared" si="20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19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20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19"/>
        <v>0</v>
      </c>
      <c r="D296" s="85"/>
      <c r="E296" s="85"/>
      <c r="F296" s="85"/>
      <c r="G296" s="157"/>
      <c r="H296" s="83">
        <f t="shared" si="20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19"/>
        <v>0</v>
      </c>
      <c r="D297" s="79"/>
      <c r="E297" s="79"/>
      <c r="F297" s="79"/>
      <c r="G297" s="155"/>
      <c r="H297" s="77">
        <f t="shared" si="20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 t="shared" ref="C298:L298" si="21">SUM(C295,C283,C279,C266,C231,C192,C184,C170,C73,C52)</f>
        <v>11508</v>
      </c>
      <c r="D298" s="260">
        <f t="shared" si="21"/>
        <v>11508</v>
      </c>
      <c r="E298" s="260">
        <f t="shared" si="21"/>
        <v>0</v>
      </c>
      <c r="F298" s="260">
        <f t="shared" si="21"/>
        <v>0</v>
      </c>
      <c r="G298" s="261">
        <f t="shared" si="21"/>
        <v>0</v>
      </c>
      <c r="H298" s="262">
        <f t="shared" si="21"/>
        <v>25326</v>
      </c>
      <c r="I298" s="260">
        <f t="shared" si="21"/>
        <v>19764</v>
      </c>
      <c r="J298" s="260">
        <f t="shared" si="21"/>
        <v>5562</v>
      </c>
      <c r="K298" s="260">
        <f t="shared" si="21"/>
        <v>0</v>
      </c>
      <c r="L298" s="149">
        <f t="shared" si="21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hidden="1" x14ac:dyDescent="0.25">
      <c r="A300" s="631" t="s">
        <v>299</v>
      </c>
      <c r="B300" s="632"/>
      <c r="C300" s="265">
        <f>SUM(D300:G300)</f>
        <v>0</v>
      </c>
      <c r="D300" s="266">
        <f>SUM(D25,D26,D42)-D50</f>
        <v>0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0</v>
      </c>
      <c r="I300" s="266">
        <f>SUM(I25,I26,I42)-I50</f>
        <v>0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hidden="1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hidden="1" x14ac:dyDescent="0.25">
      <c r="A302" s="631" t="s">
        <v>300</v>
      </c>
      <c r="B302" s="632"/>
      <c r="C302" s="265">
        <f t="shared" ref="C302:L302" si="22">SUM(C303,C305)-C313+C315</f>
        <v>0</v>
      </c>
      <c r="D302" s="266">
        <f t="shared" si="22"/>
        <v>0</v>
      </c>
      <c r="E302" s="266">
        <f t="shared" si="22"/>
        <v>0</v>
      </c>
      <c r="F302" s="266">
        <f t="shared" si="22"/>
        <v>0</v>
      </c>
      <c r="G302" s="267">
        <f t="shared" si="22"/>
        <v>0</v>
      </c>
      <c r="H302" s="270">
        <f t="shared" si="22"/>
        <v>0</v>
      </c>
      <c r="I302" s="266">
        <f t="shared" si="22"/>
        <v>0</v>
      </c>
      <c r="J302" s="266">
        <f t="shared" si="22"/>
        <v>0</v>
      </c>
      <c r="K302" s="266">
        <f t="shared" si="22"/>
        <v>0</v>
      </c>
      <c r="L302" s="271">
        <f t="shared" si="22"/>
        <v>0</v>
      </c>
    </row>
    <row r="303" spans="1:12" s="36" customFormat="1" hidden="1" x14ac:dyDescent="0.25">
      <c r="A303" s="272" t="s">
        <v>301</v>
      </c>
      <c r="B303" s="272" t="s">
        <v>302</v>
      </c>
      <c r="C303" s="265">
        <f t="shared" ref="C303:L303" si="23">C22-C295</f>
        <v>0</v>
      </c>
      <c r="D303" s="266">
        <f t="shared" si="23"/>
        <v>0</v>
      </c>
      <c r="E303" s="266">
        <f t="shared" si="23"/>
        <v>0</v>
      </c>
      <c r="F303" s="266">
        <f t="shared" si="23"/>
        <v>0</v>
      </c>
      <c r="G303" s="273">
        <f t="shared" si="23"/>
        <v>0</v>
      </c>
      <c r="H303" s="270">
        <f t="shared" si="23"/>
        <v>0</v>
      </c>
      <c r="I303" s="266">
        <f t="shared" si="23"/>
        <v>0</v>
      </c>
      <c r="J303" s="266">
        <f t="shared" si="23"/>
        <v>0</v>
      </c>
      <c r="K303" s="266">
        <f t="shared" si="23"/>
        <v>0</v>
      </c>
      <c r="L303" s="271">
        <f t="shared" si="23"/>
        <v>0</v>
      </c>
    </row>
    <row r="304" spans="1:12" ht="3" hidden="1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hidden="1" x14ac:dyDescent="0.25">
      <c r="A305" s="274" t="s">
        <v>303</v>
      </c>
      <c r="B305" s="274" t="s">
        <v>304</v>
      </c>
      <c r="C305" s="265">
        <f t="shared" ref="C305:L305" si="24">SUM(C306,C308,C310)-SUM(C307,C309,C311)</f>
        <v>0</v>
      </c>
      <c r="D305" s="266">
        <f t="shared" si="24"/>
        <v>0</v>
      </c>
      <c r="E305" s="266">
        <f t="shared" si="24"/>
        <v>0</v>
      </c>
      <c r="F305" s="266">
        <f t="shared" si="24"/>
        <v>0</v>
      </c>
      <c r="G305" s="273">
        <f t="shared" si="24"/>
        <v>0</v>
      </c>
      <c r="H305" s="270">
        <f t="shared" si="24"/>
        <v>0</v>
      </c>
      <c r="I305" s="266">
        <f t="shared" si="24"/>
        <v>0</v>
      </c>
      <c r="J305" s="266">
        <f t="shared" si="24"/>
        <v>0</v>
      </c>
      <c r="K305" s="266">
        <f t="shared" si="24"/>
        <v>0</v>
      </c>
      <c r="L305" s="271">
        <f t="shared" si="24"/>
        <v>0</v>
      </c>
    </row>
    <row r="306" spans="1:12" hidden="1" x14ac:dyDescent="0.25">
      <c r="A306" s="275" t="s">
        <v>305</v>
      </c>
      <c r="B306" s="276" t="s">
        <v>306</v>
      </c>
      <c r="C306" s="91">
        <f t="shared" ref="C306:C311" si="25">SUM(D306:G306)</f>
        <v>0</v>
      </c>
      <c r="D306" s="93"/>
      <c r="E306" s="93"/>
      <c r="F306" s="93"/>
      <c r="G306" s="277"/>
      <c r="H306" s="91">
        <f t="shared" ref="H306:H311" si="26">SUM(I306:L306)</f>
        <v>0</v>
      </c>
      <c r="I306" s="93"/>
      <c r="J306" s="93"/>
      <c r="K306" s="93"/>
      <c r="L306" s="278"/>
    </row>
    <row r="307" spans="1:12" ht="24" hidden="1" x14ac:dyDescent="0.25">
      <c r="A307" s="225" t="s">
        <v>307</v>
      </c>
      <c r="B307" s="55" t="s">
        <v>308</v>
      </c>
      <c r="C307" s="83">
        <f t="shared" si="25"/>
        <v>0</v>
      </c>
      <c r="D307" s="85"/>
      <c r="E307" s="85"/>
      <c r="F307" s="85"/>
      <c r="G307" s="157"/>
      <c r="H307" s="83">
        <f t="shared" si="26"/>
        <v>0</v>
      </c>
      <c r="I307" s="85"/>
      <c r="J307" s="85"/>
      <c r="K307" s="85"/>
      <c r="L307" s="158"/>
    </row>
    <row r="308" spans="1:12" hidden="1" x14ac:dyDescent="0.25">
      <c r="A308" s="225" t="s">
        <v>309</v>
      </c>
      <c r="B308" s="55" t="s">
        <v>310</v>
      </c>
      <c r="C308" s="83">
        <f t="shared" si="25"/>
        <v>0</v>
      </c>
      <c r="D308" s="85"/>
      <c r="E308" s="85"/>
      <c r="F308" s="85"/>
      <c r="G308" s="157"/>
      <c r="H308" s="83">
        <f t="shared" si="26"/>
        <v>0</v>
      </c>
      <c r="I308" s="85"/>
      <c r="J308" s="85"/>
      <c r="K308" s="85"/>
      <c r="L308" s="158"/>
    </row>
    <row r="309" spans="1:12" ht="24" hidden="1" x14ac:dyDescent="0.25">
      <c r="A309" s="225" t="s">
        <v>311</v>
      </c>
      <c r="B309" s="55" t="s">
        <v>312</v>
      </c>
      <c r="C309" s="83">
        <f t="shared" si="25"/>
        <v>0</v>
      </c>
      <c r="D309" s="85"/>
      <c r="E309" s="85"/>
      <c r="F309" s="85"/>
      <c r="G309" s="157"/>
      <c r="H309" s="83">
        <f t="shared" si="26"/>
        <v>0</v>
      </c>
      <c r="I309" s="85"/>
      <c r="J309" s="85"/>
      <c r="K309" s="85"/>
      <c r="L309" s="158"/>
    </row>
    <row r="310" spans="1:12" hidden="1" x14ac:dyDescent="0.25">
      <c r="A310" s="225" t="s">
        <v>313</v>
      </c>
      <c r="B310" s="55" t="s">
        <v>314</v>
      </c>
      <c r="C310" s="83">
        <f t="shared" si="25"/>
        <v>0</v>
      </c>
      <c r="D310" s="85"/>
      <c r="E310" s="85"/>
      <c r="F310" s="85"/>
      <c r="G310" s="157"/>
      <c r="H310" s="83">
        <f t="shared" si="26"/>
        <v>0</v>
      </c>
      <c r="I310" s="85"/>
      <c r="J310" s="85"/>
      <c r="K310" s="85"/>
      <c r="L310" s="158"/>
    </row>
    <row r="311" spans="1:12" ht="24" hidden="1" x14ac:dyDescent="0.25">
      <c r="A311" s="279" t="s">
        <v>315</v>
      </c>
      <c r="B311" s="280" t="s">
        <v>316</v>
      </c>
      <c r="C311" s="182">
        <f t="shared" si="25"/>
        <v>0</v>
      </c>
      <c r="D311" s="186"/>
      <c r="E311" s="186"/>
      <c r="F311" s="186"/>
      <c r="G311" s="240"/>
      <c r="H311" s="182">
        <f t="shared" si="26"/>
        <v>0</v>
      </c>
      <c r="I311" s="186"/>
      <c r="J311" s="186"/>
      <c r="K311" s="186"/>
      <c r="L311" s="188"/>
    </row>
    <row r="312" spans="1:12" ht="3" hidden="1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hidden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hidden="1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hidden="1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hidden="1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hidden="1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hidden="1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hidden="1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hidden="1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hidden="1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hidden="1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L17:L18"/>
    <mergeCell ref="H17:H18"/>
    <mergeCell ref="I17:I18"/>
    <mergeCell ref="J17:J18"/>
    <mergeCell ref="K17:K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>&amp;C                               &amp;R&amp;"Times New Roman,Regular"&amp;8Tāme Nr.09.2.2.</oddHeader>
    <oddFooter xml:space="preserve">&amp;L&amp;"Times New Roman,Regular"&amp;8&amp;D; &amp;T&amp;R&amp;"Times New Roman,Regular"&amp;8&amp;P (&amp;N)
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341"/>
  <sheetViews>
    <sheetView zoomScaleNormal="100" workbookViewId="0">
      <selection activeCell="C5" sqref="C5:L5"/>
    </sheetView>
  </sheetViews>
  <sheetFormatPr defaultRowHeight="12" x14ac:dyDescent="0.25"/>
  <cols>
    <col min="1" max="1" width="10.85546875" style="293" customWidth="1"/>
    <col min="2" max="2" width="28" style="293" customWidth="1"/>
    <col min="3" max="3" width="8.7109375" style="293" hidden="1" customWidth="1"/>
    <col min="4" max="4" width="9.5703125" style="293" hidden="1" customWidth="1"/>
    <col min="5" max="6" width="8.7109375" style="293" hidden="1" customWidth="1"/>
    <col min="7" max="7" width="8.28515625" style="293" hidden="1" customWidth="1"/>
    <col min="8" max="11" width="8.7109375" style="293" customWidth="1"/>
    <col min="12" max="12" width="7.5703125" style="293" customWidth="1"/>
    <col min="13" max="16384" width="9.140625" style="5"/>
  </cols>
  <sheetData>
    <row r="1" spans="1:12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  <c r="L1" s="4"/>
    </row>
    <row r="2" spans="1:12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</row>
    <row r="3" spans="1:12" ht="18" customHeight="1" x14ac:dyDescent="0.25">
      <c r="A3" s="605" t="s">
        <v>0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7"/>
    </row>
    <row r="4" spans="1:12" x14ac:dyDescent="0.25">
      <c r="A4" s="9"/>
      <c r="B4" s="10"/>
      <c r="C4" s="11"/>
      <c r="D4" s="10"/>
      <c r="E4" s="10"/>
      <c r="F4" s="10"/>
      <c r="G4" s="10"/>
      <c r="H4" s="11"/>
      <c r="I4" s="10"/>
      <c r="J4" s="10"/>
      <c r="K4" s="10"/>
      <c r="L4" s="12"/>
    </row>
    <row r="5" spans="1:12" x14ac:dyDescent="0.25">
      <c r="A5" s="9" t="s">
        <v>1</v>
      </c>
      <c r="B5" s="13"/>
      <c r="C5" s="608" t="s">
        <v>339</v>
      </c>
      <c r="D5" s="609"/>
      <c r="E5" s="609"/>
      <c r="F5" s="609"/>
      <c r="G5" s="609"/>
      <c r="H5" s="609"/>
      <c r="I5" s="609"/>
      <c r="J5" s="609"/>
      <c r="K5" s="609"/>
      <c r="L5" s="610"/>
    </row>
    <row r="6" spans="1:12" x14ac:dyDescent="0.25">
      <c r="A6" s="9" t="s">
        <v>2</v>
      </c>
      <c r="B6" s="10"/>
      <c r="C6" s="602" t="s">
        <v>340</v>
      </c>
      <c r="D6" s="603"/>
      <c r="E6" s="603"/>
      <c r="F6" s="603"/>
      <c r="G6" s="603"/>
      <c r="H6" s="603"/>
      <c r="I6" s="603"/>
      <c r="J6" s="603"/>
      <c r="K6" s="603"/>
      <c r="L6" s="604"/>
    </row>
    <row r="7" spans="1:12" x14ac:dyDescent="0.25">
      <c r="A7" s="9" t="s">
        <v>4</v>
      </c>
      <c r="B7" s="10"/>
      <c r="C7" s="602" t="s">
        <v>327</v>
      </c>
      <c r="D7" s="603"/>
      <c r="E7" s="603"/>
      <c r="F7" s="603"/>
      <c r="G7" s="603"/>
      <c r="H7" s="603"/>
      <c r="I7" s="603"/>
      <c r="J7" s="603"/>
      <c r="K7" s="603"/>
      <c r="L7" s="604"/>
    </row>
    <row r="8" spans="1:12" ht="24" customHeight="1" x14ac:dyDescent="0.25">
      <c r="A8" s="9" t="s">
        <v>6</v>
      </c>
      <c r="B8" s="10"/>
      <c r="C8" s="608" t="s">
        <v>347</v>
      </c>
      <c r="D8" s="609"/>
      <c r="E8" s="609"/>
      <c r="F8" s="609"/>
      <c r="G8" s="609"/>
      <c r="H8" s="609"/>
      <c r="I8" s="609"/>
      <c r="J8" s="609"/>
      <c r="K8" s="609"/>
      <c r="L8" s="610"/>
    </row>
    <row r="9" spans="1:12" x14ac:dyDescent="0.25">
      <c r="A9" s="17" t="s">
        <v>8</v>
      </c>
      <c r="B9" s="10"/>
      <c r="C9" s="18"/>
      <c r="D9" s="18"/>
      <c r="E9" s="18"/>
      <c r="F9" s="18"/>
      <c r="G9" s="18"/>
      <c r="H9" s="18"/>
      <c r="I9" s="18"/>
      <c r="J9" s="18"/>
      <c r="K9" s="18"/>
      <c r="L9" s="19"/>
    </row>
    <row r="10" spans="1:12" x14ac:dyDescent="0.25">
      <c r="A10" s="9"/>
      <c r="B10" s="10" t="s">
        <v>9</v>
      </c>
      <c r="C10" s="602"/>
      <c r="D10" s="603"/>
      <c r="E10" s="603"/>
      <c r="F10" s="603"/>
      <c r="G10" s="603"/>
      <c r="H10" s="603"/>
      <c r="I10" s="603"/>
      <c r="J10" s="603"/>
      <c r="K10" s="603"/>
      <c r="L10" s="604"/>
    </row>
    <row r="11" spans="1:12" x14ac:dyDescent="0.25">
      <c r="A11" s="9"/>
      <c r="B11" s="10" t="s">
        <v>11</v>
      </c>
      <c r="C11" s="602"/>
      <c r="D11" s="603"/>
      <c r="E11" s="603"/>
      <c r="F11" s="603"/>
      <c r="G11" s="603"/>
      <c r="H11" s="603"/>
      <c r="I11" s="603"/>
      <c r="J11" s="603"/>
      <c r="K11" s="603"/>
      <c r="L11" s="604"/>
    </row>
    <row r="12" spans="1:12" x14ac:dyDescent="0.25">
      <c r="A12" s="9"/>
      <c r="B12" s="10" t="s">
        <v>12</v>
      </c>
      <c r="C12" s="602" t="s">
        <v>348</v>
      </c>
      <c r="D12" s="603"/>
      <c r="E12" s="603"/>
      <c r="F12" s="603"/>
      <c r="G12" s="603"/>
      <c r="H12" s="603"/>
      <c r="I12" s="603"/>
      <c r="J12" s="603"/>
      <c r="K12" s="603"/>
      <c r="L12" s="604"/>
    </row>
    <row r="13" spans="1:12" x14ac:dyDescent="0.25">
      <c r="A13" s="9"/>
      <c r="B13" s="10" t="s">
        <v>13</v>
      </c>
      <c r="C13" s="602"/>
      <c r="D13" s="603"/>
      <c r="E13" s="603"/>
      <c r="F13" s="603"/>
      <c r="G13" s="603"/>
      <c r="H13" s="603"/>
      <c r="I13" s="603"/>
      <c r="J13" s="603"/>
      <c r="K13" s="603"/>
      <c r="L13" s="604"/>
    </row>
    <row r="14" spans="1:12" ht="12.75" customHeight="1" x14ac:dyDescent="0.25">
      <c r="A14" s="9"/>
      <c r="B14" s="10" t="s">
        <v>14</v>
      </c>
      <c r="C14" s="602"/>
      <c r="D14" s="603"/>
      <c r="E14" s="603"/>
      <c r="F14" s="603"/>
      <c r="G14" s="603"/>
      <c r="H14" s="603"/>
      <c r="I14" s="603"/>
      <c r="J14" s="603"/>
      <c r="K14" s="603"/>
      <c r="L14" s="604"/>
    </row>
    <row r="15" spans="1:12" x14ac:dyDescent="0.25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12" s="23" customFormat="1" ht="12.75" customHeight="1" x14ac:dyDescent="0.25">
      <c r="A16" s="611" t="s">
        <v>15</v>
      </c>
      <c r="B16" s="614" t="s">
        <v>16</v>
      </c>
      <c r="C16" s="616" t="s">
        <v>17</v>
      </c>
      <c r="D16" s="617"/>
      <c r="E16" s="617"/>
      <c r="F16" s="617"/>
      <c r="G16" s="618"/>
      <c r="H16" s="616" t="s">
        <v>18</v>
      </c>
      <c r="I16" s="617"/>
      <c r="J16" s="617"/>
      <c r="K16" s="617"/>
      <c r="L16" s="619"/>
    </row>
    <row r="17" spans="1:14" s="23" customFormat="1" ht="12.75" customHeight="1" x14ac:dyDescent="0.25">
      <c r="A17" s="612"/>
      <c r="B17" s="615"/>
      <c r="C17" s="620" t="s">
        <v>19</v>
      </c>
      <c r="D17" s="621" t="s">
        <v>20</v>
      </c>
      <c r="E17" s="629" t="s">
        <v>21</v>
      </c>
      <c r="F17" s="623" t="s">
        <v>22</v>
      </c>
      <c r="G17" s="634" t="s">
        <v>23</v>
      </c>
      <c r="H17" s="620" t="s">
        <v>19</v>
      </c>
      <c r="I17" s="621" t="s">
        <v>20</v>
      </c>
      <c r="J17" s="629" t="s">
        <v>21</v>
      </c>
      <c r="K17" s="623" t="s">
        <v>22</v>
      </c>
      <c r="L17" s="625" t="s">
        <v>23</v>
      </c>
    </row>
    <row r="18" spans="1:14" s="24" customFormat="1" ht="61.5" customHeight="1" thickBot="1" x14ac:dyDescent="0.3">
      <c r="A18" s="613"/>
      <c r="B18" s="615"/>
      <c r="C18" s="620"/>
      <c r="D18" s="622"/>
      <c r="E18" s="633"/>
      <c r="F18" s="624"/>
      <c r="G18" s="634"/>
      <c r="H18" s="627"/>
      <c r="I18" s="628"/>
      <c r="J18" s="630"/>
      <c r="K18" s="624"/>
      <c r="L18" s="626"/>
    </row>
    <row r="19" spans="1:14" s="24" customFormat="1" ht="9.75" customHeight="1" thickTop="1" x14ac:dyDescent="0.25">
      <c r="A19" s="25" t="s">
        <v>24</v>
      </c>
      <c r="B19" s="25">
        <v>2</v>
      </c>
      <c r="C19" s="26">
        <v>3</v>
      </c>
      <c r="D19" s="27">
        <v>4</v>
      </c>
      <c r="E19" s="27">
        <v>5</v>
      </c>
      <c r="F19" s="27">
        <v>6</v>
      </c>
      <c r="G19" s="28">
        <v>7</v>
      </c>
      <c r="H19" s="26">
        <v>8</v>
      </c>
      <c r="I19" s="27">
        <v>9</v>
      </c>
      <c r="J19" s="27">
        <v>10</v>
      </c>
      <c r="K19" s="27">
        <v>11</v>
      </c>
      <c r="L19" s="29">
        <v>12</v>
      </c>
    </row>
    <row r="20" spans="1:14" s="36" customFormat="1" x14ac:dyDescent="0.25">
      <c r="A20" s="30"/>
      <c r="B20" s="31" t="s">
        <v>25</v>
      </c>
      <c r="C20" s="32"/>
      <c r="D20" s="33"/>
      <c r="E20" s="33"/>
      <c r="F20" s="33"/>
      <c r="G20" s="34"/>
      <c r="H20" s="32"/>
      <c r="I20" s="33"/>
      <c r="J20" s="33"/>
      <c r="K20" s="33"/>
      <c r="L20" s="35"/>
    </row>
    <row r="21" spans="1:14" s="36" customFormat="1" ht="32.25" customHeight="1" thickBot="1" x14ac:dyDescent="0.3">
      <c r="A21" s="37"/>
      <c r="B21" s="38" t="s">
        <v>26</v>
      </c>
      <c r="C21" s="39">
        <f t="shared" ref="C21:C46" si="0">SUM(D21:G21)</f>
        <v>4369</v>
      </c>
      <c r="D21" s="40">
        <f>SUM(D22,D25,D26,D42)</f>
        <v>4369</v>
      </c>
      <c r="E21" s="40">
        <f>SUM(E22,E25)</f>
        <v>0</v>
      </c>
      <c r="F21" s="40">
        <f>SUM(F22,F27)</f>
        <v>0</v>
      </c>
      <c r="G21" s="41">
        <f>SUM(G22,G44)</f>
        <v>0</v>
      </c>
      <c r="H21" s="39">
        <f t="shared" ref="H21:H46" si="1">SUM(I21:L21)</f>
        <v>4369</v>
      </c>
      <c r="I21" s="40">
        <f>SUM(I22,I25,I26,I42)</f>
        <v>4369</v>
      </c>
      <c r="J21" s="40">
        <f>SUM(J22,J25)</f>
        <v>0</v>
      </c>
      <c r="K21" s="40">
        <f>SUM(K22,K27)</f>
        <v>0</v>
      </c>
      <c r="L21" s="42">
        <f>SUM(L22,L44)</f>
        <v>0</v>
      </c>
    </row>
    <row r="22" spans="1:14" ht="21.75" customHeight="1" thickTop="1" x14ac:dyDescent="0.25">
      <c r="A22" s="43"/>
      <c r="B22" s="44" t="s">
        <v>27</v>
      </c>
      <c r="C22" s="45">
        <f t="shared" si="0"/>
        <v>1417</v>
      </c>
      <c r="D22" s="46">
        <f>SUM(D23:D24)</f>
        <v>1417</v>
      </c>
      <c r="E22" s="46">
        <f>SUM(E23:E24)</f>
        <v>0</v>
      </c>
      <c r="F22" s="46">
        <f>SUM(F23:F24)</f>
        <v>0</v>
      </c>
      <c r="G22" s="47">
        <f>SUM(G23:G24)</f>
        <v>0</v>
      </c>
      <c r="H22" s="45">
        <f t="shared" si="1"/>
        <v>1417</v>
      </c>
      <c r="I22" s="46">
        <f>SUM(I23:I24)</f>
        <v>1417</v>
      </c>
      <c r="J22" s="46">
        <f>SUM(J23:J24)</f>
        <v>0</v>
      </c>
      <c r="K22" s="46">
        <f>SUM(K23:K24)</f>
        <v>0</v>
      </c>
      <c r="L22" s="48">
        <f>SUM(L23:L24)</f>
        <v>0</v>
      </c>
    </row>
    <row r="23" spans="1:14" x14ac:dyDescent="0.25">
      <c r="A23" s="49"/>
      <c r="B23" s="50" t="s">
        <v>28</v>
      </c>
      <c r="C23" s="51">
        <f t="shared" si="0"/>
        <v>0</v>
      </c>
      <c r="D23" s="52"/>
      <c r="E23" s="52"/>
      <c r="F23" s="52"/>
      <c r="G23" s="53"/>
      <c r="H23" s="51">
        <f t="shared" si="1"/>
        <v>0</v>
      </c>
      <c r="I23" s="52"/>
      <c r="J23" s="52"/>
      <c r="K23" s="52"/>
      <c r="L23" s="54"/>
    </row>
    <row r="24" spans="1:14" x14ac:dyDescent="0.25">
      <c r="A24" s="55"/>
      <c r="B24" s="56" t="s">
        <v>29</v>
      </c>
      <c r="C24" s="57">
        <f t="shared" si="0"/>
        <v>1417</v>
      </c>
      <c r="D24" s="58">
        <v>1417</v>
      </c>
      <c r="E24" s="58"/>
      <c r="F24" s="58"/>
      <c r="G24" s="59"/>
      <c r="H24" s="57">
        <f t="shared" si="1"/>
        <v>1417</v>
      </c>
      <c r="I24" s="58">
        <v>1417</v>
      </c>
      <c r="J24" s="58"/>
      <c r="K24" s="58"/>
      <c r="L24" s="60"/>
    </row>
    <row r="25" spans="1:14" s="36" customFormat="1" ht="24.75" thickBot="1" x14ac:dyDescent="0.3">
      <c r="A25" s="61">
        <v>21700</v>
      </c>
      <c r="B25" s="61" t="s">
        <v>30</v>
      </c>
      <c r="C25" s="62">
        <f t="shared" si="0"/>
        <v>0</v>
      </c>
      <c r="D25" s="63">
        <v>0</v>
      </c>
      <c r="E25" s="63"/>
      <c r="F25" s="64" t="s">
        <v>31</v>
      </c>
      <c r="G25" s="65" t="s">
        <v>31</v>
      </c>
      <c r="H25" s="62">
        <f t="shared" si="1"/>
        <v>0</v>
      </c>
      <c r="I25" s="63">
        <v>0</v>
      </c>
      <c r="J25" s="63"/>
      <c r="K25" s="64" t="s">
        <v>31</v>
      </c>
      <c r="L25" s="66" t="s">
        <v>31</v>
      </c>
    </row>
    <row r="26" spans="1:14" s="36" customFormat="1" ht="24.75" thickTop="1" x14ac:dyDescent="0.25">
      <c r="A26" s="67"/>
      <c r="B26" s="67" t="s">
        <v>32</v>
      </c>
      <c r="C26" s="68">
        <f t="shared" si="0"/>
        <v>2952</v>
      </c>
      <c r="D26" s="69">
        <v>2952</v>
      </c>
      <c r="E26" s="70" t="s">
        <v>31</v>
      </c>
      <c r="F26" s="70" t="s">
        <v>31</v>
      </c>
      <c r="G26" s="71" t="s">
        <v>31</v>
      </c>
      <c r="H26" s="68">
        <f t="shared" si="1"/>
        <v>2952</v>
      </c>
      <c r="I26" s="72">
        <v>2952</v>
      </c>
      <c r="J26" s="70" t="s">
        <v>31</v>
      </c>
      <c r="K26" s="70" t="s">
        <v>31</v>
      </c>
      <c r="L26" s="73" t="s">
        <v>31</v>
      </c>
    </row>
    <row r="27" spans="1:14" s="36" customFormat="1" ht="36" x14ac:dyDescent="0.25">
      <c r="A27" s="67">
        <v>21300</v>
      </c>
      <c r="B27" s="67" t="s">
        <v>33</v>
      </c>
      <c r="C27" s="68">
        <f t="shared" si="0"/>
        <v>0</v>
      </c>
      <c r="D27" s="70" t="s">
        <v>31</v>
      </c>
      <c r="E27" s="70" t="s">
        <v>31</v>
      </c>
      <c r="F27" s="74">
        <f>SUM(F28,F32,F34,F37)</f>
        <v>0</v>
      </c>
      <c r="G27" s="71" t="s">
        <v>31</v>
      </c>
      <c r="H27" s="68">
        <f t="shared" si="1"/>
        <v>0</v>
      </c>
      <c r="I27" s="70" t="s">
        <v>31</v>
      </c>
      <c r="J27" s="70" t="s">
        <v>31</v>
      </c>
      <c r="K27" s="74">
        <f>SUM(K28,K32,K34,K37)</f>
        <v>0</v>
      </c>
      <c r="L27" s="73" t="s">
        <v>31</v>
      </c>
    </row>
    <row r="28" spans="1:14" s="36" customFormat="1" ht="24" x14ac:dyDescent="0.25">
      <c r="A28" s="75">
        <v>21350</v>
      </c>
      <c r="B28" s="67" t="s">
        <v>34</v>
      </c>
      <c r="C28" s="68">
        <f t="shared" si="0"/>
        <v>0</v>
      </c>
      <c r="D28" s="70" t="s">
        <v>31</v>
      </c>
      <c r="E28" s="70" t="s">
        <v>31</v>
      </c>
      <c r="F28" s="74">
        <f>SUM(F29:F31)</f>
        <v>0</v>
      </c>
      <c r="G28" s="71" t="s">
        <v>31</v>
      </c>
      <c r="H28" s="68">
        <f t="shared" si="1"/>
        <v>0</v>
      </c>
      <c r="I28" s="70" t="s">
        <v>31</v>
      </c>
      <c r="J28" s="70" t="s">
        <v>31</v>
      </c>
      <c r="K28" s="74">
        <f>SUM(K29:K31)</f>
        <v>0</v>
      </c>
      <c r="L28" s="73" t="s">
        <v>31</v>
      </c>
    </row>
    <row r="29" spans="1:14" x14ac:dyDescent="0.25">
      <c r="A29" s="49">
        <v>21351</v>
      </c>
      <c r="B29" s="76" t="s">
        <v>35</v>
      </c>
      <c r="C29" s="77">
        <f t="shared" si="0"/>
        <v>0</v>
      </c>
      <c r="D29" s="78" t="s">
        <v>31</v>
      </c>
      <c r="E29" s="78" t="s">
        <v>31</v>
      </c>
      <c r="F29" s="79"/>
      <c r="G29" s="80" t="s">
        <v>31</v>
      </c>
      <c r="H29" s="77">
        <f t="shared" si="1"/>
        <v>0</v>
      </c>
      <c r="I29" s="78" t="s">
        <v>31</v>
      </c>
      <c r="J29" s="78" t="s">
        <v>31</v>
      </c>
      <c r="K29" s="79"/>
      <c r="L29" s="81" t="s">
        <v>31</v>
      </c>
    </row>
    <row r="30" spans="1:14" x14ac:dyDescent="0.25">
      <c r="A30" s="55">
        <v>21352</v>
      </c>
      <c r="B30" s="82" t="s">
        <v>36</v>
      </c>
      <c r="C30" s="83">
        <f t="shared" si="0"/>
        <v>0</v>
      </c>
      <c r="D30" s="84" t="s">
        <v>31</v>
      </c>
      <c r="E30" s="84" t="s">
        <v>31</v>
      </c>
      <c r="F30" s="85"/>
      <c r="G30" s="86" t="s">
        <v>31</v>
      </c>
      <c r="H30" s="83">
        <f t="shared" si="1"/>
        <v>0</v>
      </c>
      <c r="I30" s="84" t="s">
        <v>31</v>
      </c>
      <c r="J30" s="84" t="s">
        <v>31</v>
      </c>
      <c r="K30" s="85"/>
      <c r="L30" s="87" t="s">
        <v>31</v>
      </c>
    </row>
    <row r="31" spans="1:14" ht="24" x14ac:dyDescent="0.25">
      <c r="A31" s="55">
        <v>21359</v>
      </c>
      <c r="B31" s="82" t="s">
        <v>37</v>
      </c>
      <c r="C31" s="83">
        <f t="shared" si="0"/>
        <v>0</v>
      </c>
      <c r="D31" s="84" t="s">
        <v>31</v>
      </c>
      <c r="E31" s="84" t="s">
        <v>31</v>
      </c>
      <c r="F31" s="85"/>
      <c r="G31" s="86" t="s">
        <v>31</v>
      </c>
      <c r="H31" s="83">
        <f t="shared" si="1"/>
        <v>0</v>
      </c>
      <c r="I31" s="84" t="s">
        <v>31</v>
      </c>
      <c r="J31" s="84" t="s">
        <v>31</v>
      </c>
      <c r="K31" s="85"/>
      <c r="L31" s="87" t="s">
        <v>31</v>
      </c>
      <c r="N31" s="88"/>
    </row>
    <row r="32" spans="1:14" s="36" customFormat="1" ht="36" x14ac:dyDescent="0.25">
      <c r="A32" s="75">
        <v>21370</v>
      </c>
      <c r="B32" s="67" t="s">
        <v>38</v>
      </c>
      <c r="C32" s="68">
        <f t="shared" si="0"/>
        <v>0</v>
      </c>
      <c r="D32" s="70" t="s">
        <v>31</v>
      </c>
      <c r="E32" s="70" t="s">
        <v>31</v>
      </c>
      <c r="F32" s="74">
        <f>SUM(F33)</f>
        <v>0</v>
      </c>
      <c r="G32" s="71" t="s">
        <v>31</v>
      </c>
      <c r="H32" s="68">
        <f t="shared" si="1"/>
        <v>0</v>
      </c>
      <c r="I32" s="70" t="s">
        <v>31</v>
      </c>
      <c r="J32" s="70" t="s">
        <v>31</v>
      </c>
      <c r="K32" s="74">
        <f>SUM(K33)</f>
        <v>0</v>
      </c>
      <c r="L32" s="73" t="s">
        <v>31</v>
      </c>
    </row>
    <row r="33" spans="1:12" ht="36" x14ac:dyDescent="0.25">
      <c r="A33" s="89">
        <v>21379</v>
      </c>
      <c r="B33" s="90" t="s">
        <v>39</v>
      </c>
      <c r="C33" s="91">
        <f t="shared" si="0"/>
        <v>0</v>
      </c>
      <c r="D33" s="92" t="s">
        <v>31</v>
      </c>
      <c r="E33" s="92" t="s">
        <v>31</v>
      </c>
      <c r="F33" s="93"/>
      <c r="G33" s="94" t="s">
        <v>31</v>
      </c>
      <c r="H33" s="91">
        <f t="shared" si="1"/>
        <v>0</v>
      </c>
      <c r="I33" s="92" t="s">
        <v>31</v>
      </c>
      <c r="J33" s="92" t="s">
        <v>31</v>
      </c>
      <c r="K33" s="93"/>
      <c r="L33" s="95" t="s">
        <v>31</v>
      </c>
    </row>
    <row r="34" spans="1:12" s="36" customFormat="1" x14ac:dyDescent="0.25">
      <c r="A34" s="75">
        <v>21380</v>
      </c>
      <c r="B34" s="67" t="s">
        <v>40</v>
      </c>
      <c r="C34" s="68">
        <f t="shared" si="0"/>
        <v>0</v>
      </c>
      <c r="D34" s="70" t="s">
        <v>31</v>
      </c>
      <c r="E34" s="70" t="s">
        <v>31</v>
      </c>
      <c r="F34" s="74">
        <f>SUM(F35:F36)</f>
        <v>0</v>
      </c>
      <c r="G34" s="71" t="s">
        <v>31</v>
      </c>
      <c r="H34" s="68">
        <f t="shared" si="1"/>
        <v>0</v>
      </c>
      <c r="I34" s="70" t="s">
        <v>31</v>
      </c>
      <c r="J34" s="70" t="s">
        <v>31</v>
      </c>
      <c r="K34" s="74">
        <f>SUM(K35:K36)</f>
        <v>0</v>
      </c>
      <c r="L34" s="73" t="s">
        <v>31</v>
      </c>
    </row>
    <row r="35" spans="1:12" x14ac:dyDescent="0.25">
      <c r="A35" s="50">
        <v>21381</v>
      </c>
      <c r="B35" s="76" t="s">
        <v>41</v>
      </c>
      <c r="C35" s="77">
        <f t="shared" si="0"/>
        <v>0</v>
      </c>
      <c r="D35" s="78" t="s">
        <v>31</v>
      </c>
      <c r="E35" s="78" t="s">
        <v>31</v>
      </c>
      <c r="F35" s="79"/>
      <c r="G35" s="80" t="s">
        <v>31</v>
      </c>
      <c r="H35" s="77">
        <f t="shared" si="1"/>
        <v>0</v>
      </c>
      <c r="I35" s="78" t="s">
        <v>31</v>
      </c>
      <c r="J35" s="78" t="s">
        <v>31</v>
      </c>
      <c r="K35" s="79"/>
      <c r="L35" s="81" t="s">
        <v>31</v>
      </c>
    </row>
    <row r="36" spans="1:12" ht="24" x14ac:dyDescent="0.25">
      <c r="A36" s="56">
        <v>21383</v>
      </c>
      <c r="B36" s="82" t="s">
        <v>42</v>
      </c>
      <c r="C36" s="83">
        <f t="shared" si="0"/>
        <v>0</v>
      </c>
      <c r="D36" s="84" t="s">
        <v>31</v>
      </c>
      <c r="E36" s="84" t="s">
        <v>31</v>
      </c>
      <c r="F36" s="85"/>
      <c r="G36" s="86" t="s">
        <v>31</v>
      </c>
      <c r="H36" s="83">
        <f t="shared" si="1"/>
        <v>0</v>
      </c>
      <c r="I36" s="84" t="s">
        <v>31</v>
      </c>
      <c r="J36" s="84" t="s">
        <v>31</v>
      </c>
      <c r="K36" s="85"/>
      <c r="L36" s="87" t="s">
        <v>31</v>
      </c>
    </row>
    <row r="37" spans="1:12" s="36" customFormat="1" ht="24" x14ac:dyDescent="0.25">
      <c r="A37" s="75">
        <v>21390</v>
      </c>
      <c r="B37" s="67" t="s">
        <v>43</v>
      </c>
      <c r="C37" s="68">
        <f t="shared" si="0"/>
        <v>0</v>
      </c>
      <c r="D37" s="70" t="s">
        <v>31</v>
      </c>
      <c r="E37" s="70" t="s">
        <v>31</v>
      </c>
      <c r="F37" s="74">
        <f>SUM(F38:F41)</f>
        <v>0</v>
      </c>
      <c r="G37" s="71" t="s">
        <v>31</v>
      </c>
      <c r="H37" s="68">
        <f t="shared" si="1"/>
        <v>0</v>
      </c>
      <c r="I37" s="70" t="s">
        <v>31</v>
      </c>
      <c r="J37" s="70" t="s">
        <v>31</v>
      </c>
      <c r="K37" s="74">
        <f>SUM(K38:K41)</f>
        <v>0</v>
      </c>
      <c r="L37" s="73" t="s">
        <v>31</v>
      </c>
    </row>
    <row r="38" spans="1:12" ht="24" x14ac:dyDescent="0.25">
      <c r="A38" s="50">
        <v>21391</v>
      </c>
      <c r="B38" s="76" t="s">
        <v>44</v>
      </c>
      <c r="C38" s="77">
        <f t="shared" si="0"/>
        <v>0</v>
      </c>
      <c r="D38" s="78" t="s">
        <v>31</v>
      </c>
      <c r="E38" s="78" t="s">
        <v>31</v>
      </c>
      <c r="F38" s="79"/>
      <c r="G38" s="80" t="s">
        <v>31</v>
      </c>
      <c r="H38" s="77">
        <f t="shared" si="1"/>
        <v>0</v>
      </c>
      <c r="I38" s="78" t="s">
        <v>31</v>
      </c>
      <c r="J38" s="78" t="s">
        <v>31</v>
      </c>
      <c r="K38" s="79"/>
      <c r="L38" s="81" t="s">
        <v>31</v>
      </c>
    </row>
    <row r="39" spans="1:12" x14ac:dyDescent="0.25">
      <c r="A39" s="56">
        <v>21393</v>
      </c>
      <c r="B39" s="82" t="s">
        <v>45</v>
      </c>
      <c r="C39" s="83">
        <f t="shared" si="0"/>
        <v>0</v>
      </c>
      <c r="D39" s="84" t="s">
        <v>31</v>
      </c>
      <c r="E39" s="84" t="s">
        <v>31</v>
      </c>
      <c r="F39" s="85"/>
      <c r="G39" s="86" t="s">
        <v>31</v>
      </c>
      <c r="H39" s="83">
        <f t="shared" si="1"/>
        <v>0</v>
      </c>
      <c r="I39" s="84" t="s">
        <v>31</v>
      </c>
      <c r="J39" s="84" t="s">
        <v>31</v>
      </c>
      <c r="K39" s="85"/>
      <c r="L39" s="87" t="s">
        <v>31</v>
      </c>
    </row>
    <row r="40" spans="1:12" x14ac:dyDescent="0.25">
      <c r="A40" s="56">
        <v>21395</v>
      </c>
      <c r="B40" s="82" t="s">
        <v>46</v>
      </c>
      <c r="C40" s="83">
        <f t="shared" si="0"/>
        <v>0</v>
      </c>
      <c r="D40" s="84" t="s">
        <v>31</v>
      </c>
      <c r="E40" s="84" t="s">
        <v>31</v>
      </c>
      <c r="F40" s="85"/>
      <c r="G40" s="86" t="s">
        <v>31</v>
      </c>
      <c r="H40" s="83">
        <f t="shared" si="1"/>
        <v>0</v>
      </c>
      <c r="I40" s="84" t="s">
        <v>31</v>
      </c>
      <c r="J40" s="84" t="s">
        <v>31</v>
      </c>
      <c r="K40" s="85"/>
      <c r="L40" s="87" t="s">
        <v>31</v>
      </c>
    </row>
    <row r="41" spans="1:12" ht="24" x14ac:dyDescent="0.25">
      <c r="A41" s="56">
        <v>21399</v>
      </c>
      <c r="B41" s="82" t="s">
        <v>47</v>
      </c>
      <c r="C41" s="83">
        <f t="shared" si="0"/>
        <v>0</v>
      </c>
      <c r="D41" s="84" t="s">
        <v>31</v>
      </c>
      <c r="E41" s="84" t="s">
        <v>31</v>
      </c>
      <c r="F41" s="85"/>
      <c r="G41" s="86" t="s">
        <v>31</v>
      </c>
      <c r="H41" s="83">
        <f t="shared" si="1"/>
        <v>0</v>
      </c>
      <c r="I41" s="84" t="s">
        <v>31</v>
      </c>
      <c r="J41" s="84" t="s">
        <v>31</v>
      </c>
      <c r="K41" s="85"/>
      <c r="L41" s="87" t="s">
        <v>31</v>
      </c>
    </row>
    <row r="42" spans="1:12" s="36" customFormat="1" ht="24" x14ac:dyDescent="0.25">
      <c r="A42" s="75">
        <v>21420</v>
      </c>
      <c r="B42" s="67" t="s">
        <v>48</v>
      </c>
      <c r="C42" s="68">
        <f t="shared" si="0"/>
        <v>0</v>
      </c>
      <c r="D42" s="96">
        <f>SUM(D43)</f>
        <v>0</v>
      </c>
      <c r="E42" s="70" t="s">
        <v>31</v>
      </c>
      <c r="F42" s="70" t="s">
        <v>31</v>
      </c>
      <c r="G42" s="71" t="s">
        <v>31</v>
      </c>
      <c r="H42" s="97">
        <f t="shared" si="1"/>
        <v>0</v>
      </c>
      <c r="I42" s="96">
        <f>SUM(I43)</f>
        <v>0</v>
      </c>
      <c r="J42" s="70" t="s">
        <v>31</v>
      </c>
      <c r="K42" s="70" t="s">
        <v>31</v>
      </c>
      <c r="L42" s="73" t="s">
        <v>31</v>
      </c>
    </row>
    <row r="43" spans="1:12" x14ac:dyDescent="0.25">
      <c r="A43" s="98"/>
      <c r="B43" s="90"/>
      <c r="C43" s="99">
        <f t="shared" si="0"/>
        <v>0</v>
      </c>
      <c r="D43" s="100"/>
      <c r="E43" s="92" t="s">
        <v>31</v>
      </c>
      <c r="F43" s="92" t="s">
        <v>31</v>
      </c>
      <c r="G43" s="94" t="s">
        <v>31</v>
      </c>
      <c r="H43" s="99">
        <f t="shared" si="1"/>
        <v>0</v>
      </c>
      <c r="I43" s="101"/>
      <c r="J43" s="92" t="s">
        <v>31</v>
      </c>
      <c r="K43" s="92" t="s">
        <v>31</v>
      </c>
      <c r="L43" s="95" t="s">
        <v>31</v>
      </c>
    </row>
    <row r="44" spans="1:12" ht="24" x14ac:dyDescent="0.25">
      <c r="A44" s="102">
        <v>23000</v>
      </c>
      <c r="B44" s="103" t="s">
        <v>49</v>
      </c>
      <c r="C44" s="104">
        <f t="shared" si="0"/>
        <v>0</v>
      </c>
      <c r="D44" s="105" t="s">
        <v>31</v>
      </c>
      <c r="E44" s="105" t="s">
        <v>31</v>
      </c>
      <c r="F44" s="105" t="s">
        <v>31</v>
      </c>
      <c r="G44" s="106">
        <f>SUM(G45:G46)</f>
        <v>0</v>
      </c>
      <c r="H44" s="104">
        <f t="shared" si="1"/>
        <v>0</v>
      </c>
      <c r="I44" s="105" t="s">
        <v>31</v>
      </c>
      <c r="J44" s="105" t="s">
        <v>31</v>
      </c>
      <c r="K44" s="105" t="s">
        <v>31</v>
      </c>
      <c r="L44" s="107">
        <f>SUM(L45:L46)</f>
        <v>0</v>
      </c>
    </row>
    <row r="45" spans="1:12" ht="24" x14ac:dyDescent="0.25">
      <c r="A45" s="108">
        <v>23410</v>
      </c>
      <c r="B45" s="109" t="s">
        <v>50</v>
      </c>
      <c r="C45" s="110">
        <f t="shared" si="0"/>
        <v>0</v>
      </c>
      <c r="D45" s="111" t="s">
        <v>31</v>
      </c>
      <c r="E45" s="111" t="s">
        <v>31</v>
      </c>
      <c r="F45" s="111" t="s">
        <v>31</v>
      </c>
      <c r="G45" s="112"/>
      <c r="H45" s="110">
        <f t="shared" si="1"/>
        <v>0</v>
      </c>
      <c r="I45" s="111" t="s">
        <v>31</v>
      </c>
      <c r="J45" s="111" t="s">
        <v>31</v>
      </c>
      <c r="K45" s="111" t="s">
        <v>31</v>
      </c>
      <c r="L45" s="113"/>
    </row>
    <row r="46" spans="1:12" ht="24" x14ac:dyDescent="0.25">
      <c r="A46" s="108">
        <v>23510</v>
      </c>
      <c r="B46" s="109" t="s">
        <v>51</v>
      </c>
      <c r="C46" s="114">
        <f t="shared" si="0"/>
        <v>0</v>
      </c>
      <c r="D46" s="111" t="s">
        <v>31</v>
      </c>
      <c r="E46" s="111" t="s">
        <v>31</v>
      </c>
      <c r="F46" s="111" t="s">
        <v>31</v>
      </c>
      <c r="G46" s="112"/>
      <c r="H46" s="114">
        <f t="shared" si="1"/>
        <v>0</v>
      </c>
      <c r="I46" s="111" t="s">
        <v>31</v>
      </c>
      <c r="J46" s="111" t="s">
        <v>31</v>
      </c>
      <c r="K46" s="111" t="s">
        <v>31</v>
      </c>
      <c r="L46" s="113"/>
    </row>
    <row r="47" spans="1:12" x14ac:dyDescent="0.25">
      <c r="A47" s="115"/>
      <c r="B47" s="116"/>
      <c r="C47" s="117"/>
      <c r="D47" s="118"/>
      <c r="E47" s="118"/>
      <c r="F47" s="119"/>
      <c r="G47" s="112"/>
      <c r="H47" s="117"/>
      <c r="I47" s="118"/>
      <c r="J47" s="118"/>
      <c r="K47" s="119"/>
      <c r="L47" s="113"/>
    </row>
    <row r="48" spans="1:12" s="36" customFormat="1" x14ac:dyDescent="0.25">
      <c r="A48" s="120"/>
      <c r="B48" s="121" t="s">
        <v>52</v>
      </c>
      <c r="C48" s="122"/>
      <c r="D48" s="123"/>
      <c r="E48" s="123"/>
      <c r="F48" s="123"/>
      <c r="G48" s="124"/>
      <c r="H48" s="122"/>
      <c r="I48" s="123"/>
      <c r="J48" s="123"/>
      <c r="K48" s="123"/>
      <c r="L48" s="125"/>
    </row>
    <row r="49" spans="1:12" s="36" customFormat="1" ht="12.75" thickBot="1" x14ac:dyDescent="0.3">
      <c r="A49" s="126"/>
      <c r="B49" s="37" t="s">
        <v>53</v>
      </c>
      <c r="C49" s="127">
        <f t="shared" ref="C49:C111" si="2">SUM(D49:G49)</f>
        <v>4369</v>
      </c>
      <c r="D49" s="128">
        <f>SUM(D50,D295)</f>
        <v>4369</v>
      </c>
      <c r="E49" s="128">
        <f>SUM(E50,E295)</f>
        <v>0</v>
      </c>
      <c r="F49" s="128">
        <f>SUM(F50,F295)</f>
        <v>0</v>
      </c>
      <c r="G49" s="129">
        <f>SUM(G50,G295)</f>
        <v>0</v>
      </c>
      <c r="H49" s="127">
        <f t="shared" ref="H49:H111" si="3">SUM(I49:L49)</f>
        <v>4369</v>
      </c>
      <c r="I49" s="128">
        <f>SUM(I50,I295)</f>
        <v>4369</v>
      </c>
      <c r="J49" s="128">
        <f>SUM(J50,J295)</f>
        <v>0</v>
      </c>
      <c r="K49" s="128">
        <f>SUM(K50,K295)</f>
        <v>0</v>
      </c>
      <c r="L49" s="130">
        <f>SUM(L50,L295)</f>
        <v>0</v>
      </c>
    </row>
    <row r="50" spans="1:12" s="36" customFormat="1" ht="36.75" thickTop="1" x14ac:dyDescent="0.25">
      <c r="A50" s="131"/>
      <c r="B50" s="132" t="s">
        <v>54</v>
      </c>
      <c r="C50" s="133">
        <f t="shared" si="2"/>
        <v>4369</v>
      </c>
      <c r="D50" s="134">
        <f>SUM(D51,D191)</f>
        <v>4369</v>
      </c>
      <c r="E50" s="134">
        <f>SUM(E51,E191)</f>
        <v>0</v>
      </c>
      <c r="F50" s="134">
        <f>SUM(F51,F191)</f>
        <v>0</v>
      </c>
      <c r="G50" s="135">
        <f>SUM(G51,G191)</f>
        <v>0</v>
      </c>
      <c r="H50" s="133">
        <f t="shared" si="3"/>
        <v>4369</v>
      </c>
      <c r="I50" s="134">
        <f>SUM(I51,I191)</f>
        <v>4369</v>
      </c>
      <c r="J50" s="134">
        <f>SUM(J51,J191)</f>
        <v>0</v>
      </c>
      <c r="K50" s="134">
        <f>SUM(K51,K191)</f>
        <v>0</v>
      </c>
      <c r="L50" s="136">
        <f>SUM(L51,L191)</f>
        <v>0</v>
      </c>
    </row>
    <row r="51" spans="1:12" s="36" customFormat="1" ht="24" x14ac:dyDescent="0.25">
      <c r="A51" s="137"/>
      <c r="B51" s="30" t="s">
        <v>55</v>
      </c>
      <c r="C51" s="138">
        <f t="shared" si="2"/>
        <v>4369</v>
      </c>
      <c r="D51" s="139">
        <f>SUM(D52,D73,D170,D184)</f>
        <v>4369</v>
      </c>
      <c r="E51" s="139">
        <f>SUM(E52,E73,E170,E184)</f>
        <v>0</v>
      </c>
      <c r="F51" s="139">
        <f>SUM(F52,F73,F170,F184)</f>
        <v>0</v>
      </c>
      <c r="G51" s="140">
        <f>SUM(G52,G73,G170,G184)</f>
        <v>0</v>
      </c>
      <c r="H51" s="138">
        <f t="shared" si="3"/>
        <v>4369</v>
      </c>
      <c r="I51" s="139">
        <f>SUM(I52,I73,I170,I184)</f>
        <v>4369</v>
      </c>
      <c r="J51" s="139">
        <f>SUM(J52,J73,J170,J184)</f>
        <v>0</v>
      </c>
      <c r="K51" s="139">
        <f>SUM(K52,K73,K170,K184)</f>
        <v>0</v>
      </c>
      <c r="L51" s="141">
        <f>SUM(L52,L73,L170,L184)</f>
        <v>0</v>
      </c>
    </row>
    <row r="52" spans="1:12" s="36" customFormat="1" x14ac:dyDescent="0.25">
      <c r="A52" s="142">
        <v>1000</v>
      </c>
      <c r="B52" s="142" t="s">
        <v>56</v>
      </c>
      <c r="C52" s="143">
        <f t="shared" si="2"/>
        <v>1500</v>
      </c>
      <c r="D52" s="144">
        <f>SUM(D53,D66)</f>
        <v>1500</v>
      </c>
      <c r="E52" s="144">
        <f>SUM(E53,E66)</f>
        <v>0</v>
      </c>
      <c r="F52" s="144">
        <f>SUM(F53,F66)</f>
        <v>0</v>
      </c>
      <c r="G52" s="145">
        <f>SUM(G53,G66)</f>
        <v>0</v>
      </c>
      <c r="H52" s="143">
        <f t="shared" si="3"/>
        <v>1500</v>
      </c>
      <c r="I52" s="144">
        <f>SUM(I53,I66)</f>
        <v>1500</v>
      </c>
      <c r="J52" s="144">
        <f>SUM(J53,J66)</f>
        <v>0</v>
      </c>
      <c r="K52" s="144">
        <f>SUM(K53,K66)</f>
        <v>0</v>
      </c>
      <c r="L52" s="146">
        <f>SUM(L53,L66)</f>
        <v>0</v>
      </c>
    </row>
    <row r="53" spans="1:12" x14ac:dyDescent="0.25">
      <c r="A53" s="67">
        <v>1100</v>
      </c>
      <c r="B53" s="147" t="s">
        <v>57</v>
      </c>
      <c r="C53" s="68">
        <f t="shared" si="2"/>
        <v>1209</v>
      </c>
      <c r="D53" s="74">
        <f>SUM(D54,D57,D65)</f>
        <v>1209</v>
      </c>
      <c r="E53" s="74">
        <f>SUM(E54,E57,E65)</f>
        <v>0</v>
      </c>
      <c r="F53" s="74">
        <f>SUM(F54,F57,F65)</f>
        <v>0</v>
      </c>
      <c r="G53" s="148">
        <f>SUM(G54,G57,G65)</f>
        <v>0</v>
      </c>
      <c r="H53" s="68">
        <f t="shared" si="3"/>
        <v>1209</v>
      </c>
      <c r="I53" s="74">
        <f>SUM(I54,I57,I65)</f>
        <v>1209</v>
      </c>
      <c r="J53" s="74">
        <f>SUM(J54,J57,J65)</f>
        <v>0</v>
      </c>
      <c r="K53" s="74">
        <f>SUM(K54,K57,K65)</f>
        <v>0</v>
      </c>
      <c r="L53" s="149">
        <f>SUM(L54,L57,L65)</f>
        <v>0</v>
      </c>
    </row>
    <row r="54" spans="1:12" x14ac:dyDescent="0.25">
      <c r="A54" s="150">
        <v>1110</v>
      </c>
      <c r="B54" s="109" t="s">
        <v>58</v>
      </c>
      <c r="C54" s="151">
        <f t="shared" si="2"/>
        <v>1209</v>
      </c>
      <c r="D54" s="152">
        <f>SUM(D55:D56)</f>
        <v>1209</v>
      </c>
      <c r="E54" s="152">
        <f>SUM(E55:E56)</f>
        <v>0</v>
      </c>
      <c r="F54" s="152">
        <f>SUM(F55:F56)</f>
        <v>0</v>
      </c>
      <c r="G54" s="153">
        <f>SUM(G55:G56)</f>
        <v>0</v>
      </c>
      <c r="H54" s="151">
        <f t="shared" si="3"/>
        <v>1209</v>
      </c>
      <c r="I54" s="152">
        <f>SUM(I55:I56)</f>
        <v>1209</v>
      </c>
      <c r="J54" s="152">
        <f>SUM(J55:J56)</f>
        <v>0</v>
      </c>
      <c r="K54" s="152">
        <f>SUM(K55:K56)</f>
        <v>0</v>
      </c>
      <c r="L54" s="154">
        <f>SUM(L55:L56)</f>
        <v>0</v>
      </c>
    </row>
    <row r="55" spans="1:12" x14ac:dyDescent="0.25">
      <c r="A55" s="50">
        <v>1111</v>
      </c>
      <c r="B55" s="76" t="s">
        <v>59</v>
      </c>
      <c r="C55" s="77">
        <f t="shared" si="2"/>
        <v>0</v>
      </c>
      <c r="D55" s="79"/>
      <c r="E55" s="79"/>
      <c r="F55" s="79"/>
      <c r="G55" s="155"/>
      <c r="H55" s="77">
        <f t="shared" si="3"/>
        <v>0</v>
      </c>
      <c r="I55" s="79"/>
      <c r="J55" s="79"/>
      <c r="K55" s="79"/>
      <c r="L55" s="156"/>
    </row>
    <row r="56" spans="1:12" ht="24" customHeight="1" x14ac:dyDescent="0.25">
      <c r="A56" s="56">
        <v>1119</v>
      </c>
      <c r="B56" s="82" t="s">
        <v>60</v>
      </c>
      <c r="C56" s="83">
        <f t="shared" si="2"/>
        <v>1209</v>
      </c>
      <c r="D56" s="85">
        <v>1209</v>
      </c>
      <c r="E56" s="85"/>
      <c r="F56" s="85"/>
      <c r="G56" s="157"/>
      <c r="H56" s="83">
        <f t="shared" si="3"/>
        <v>1209</v>
      </c>
      <c r="I56" s="85">
        <v>1209</v>
      </c>
      <c r="J56" s="85"/>
      <c r="K56" s="85"/>
      <c r="L56" s="158"/>
    </row>
    <row r="57" spans="1:12" ht="23.25" customHeight="1" x14ac:dyDescent="0.25">
      <c r="A57" s="159">
        <v>1140</v>
      </c>
      <c r="B57" s="82" t="s">
        <v>61</v>
      </c>
      <c r="C57" s="83">
        <f t="shared" si="2"/>
        <v>0</v>
      </c>
      <c r="D57" s="160">
        <f>SUM(D58:D64)</f>
        <v>0</v>
      </c>
      <c r="E57" s="160">
        <f>SUM(E58:E64)</f>
        <v>0</v>
      </c>
      <c r="F57" s="160">
        <f>SUM(F58:F64)</f>
        <v>0</v>
      </c>
      <c r="G57" s="161">
        <f>SUM(G58:G64)</f>
        <v>0</v>
      </c>
      <c r="H57" s="83">
        <f t="shared" si="3"/>
        <v>0</v>
      </c>
      <c r="I57" s="160">
        <f>SUM(I58:I64)</f>
        <v>0</v>
      </c>
      <c r="J57" s="160">
        <f>SUM(J58:J64)</f>
        <v>0</v>
      </c>
      <c r="K57" s="160">
        <f>SUM(K58:K64)</f>
        <v>0</v>
      </c>
      <c r="L57" s="162">
        <f>SUM(L58:L64)</f>
        <v>0</v>
      </c>
    </row>
    <row r="58" spans="1:12" x14ac:dyDescent="0.25">
      <c r="A58" s="56">
        <v>1141</v>
      </c>
      <c r="B58" s="82" t="s">
        <v>62</v>
      </c>
      <c r="C58" s="83">
        <f t="shared" si="2"/>
        <v>0</v>
      </c>
      <c r="D58" s="85"/>
      <c r="E58" s="85"/>
      <c r="F58" s="85"/>
      <c r="G58" s="157"/>
      <c r="H58" s="83">
        <f t="shared" si="3"/>
        <v>0</v>
      </c>
      <c r="I58" s="85"/>
      <c r="J58" s="85"/>
      <c r="K58" s="85"/>
      <c r="L58" s="158"/>
    </row>
    <row r="59" spans="1:12" ht="24.75" customHeight="1" x14ac:dyDescent="0.25">
      <c r="A59" s="56">
        <v>1142</v>
      </c>
      <c r="B59" s="82" t="s">
        <v>63</v>
      </c>
      <c r="C59" s="83">
        <f t="shared" si="2"/>
        <v>0</v>
      </c>
      <c r="D59" s="85"/>
      <c r="E59" s="85"/>
      <c r="F59" s="85"/>
      <c r="G59" s="157"/>
      <c r="H59" s="83">
        <f t="shared" si="3"/>
        <v>0</v>
      </c>
      <c r="I59" s="85"/>
      <c r="J59" s="85"/>
      <c r="K59" s="85"/>
      <c r="L59" s="158"/>
    </row>
    <row r="60" spans="1:12" ht="24" x14ac:dyDescent="0.25">
      <c r="A60" s="56">
        <v>1145</v>
      </c>
      <c r="B60" s="82" t="s">
        <v>64</v>
      </c>
      <c r="C60" s="83">
        <f t="shared" si="2"/>
        <v>0</v>
      </c>
      <c r="D60" s="85"/>
      <c r="E60" s="85"/>
      <c r="F60" s="85"/>
      <c r="G60" s="157"/>
      <c r="H60" s="83">
        <f t="shared" si="3"/>
        <v>0</v>
      </c>
      <c r="I60" s="85"/>
      <c r="J60" s="85"/>
      <c r="K60" s="85"/>
      <c r="L60" s="158"/>
    </row>
    <row r="61" spans="1:12" ht="27.75" customHeight="1" x14ac:dyDescent="0.25">
      <c r="A61" s="56">
        <v>1146</v>
      </c>
      <c r="B61" s="82" t="s">
        <v>65</v>
      </c>
      <c r="C61" s="83">
        <f t="shared" si="2"/>
        <v>0</v>
      </c>
      <c r="D61" s="85"/>
      <c r="E61" s="85"/>
      <c r="F61" s="85"/>
      <c r="G61" s="157"/>
      <c r="H61" s="83">
        <f t="shared" si="3"/>
        <v>0</v>
      </c>
      <c r="I61" s="85"/>
      <c r="J61" s="85"/>
      <c r="K61" s="85"/>
      <c r="L61" s="158"/>
    </row>
    <row r="62" spans="1:12" x14ac:dyDescent="0.25">
      <c r="A62" s="56">
        <v>1147</v>
      </c>
      <c r="B62" s="82" t="s">
        <v>66</v>
      </c>
      <c r="C62" s="83">
        <f t="shared" si="2"/>
        <v>0</v>
      </c>
      <c r="D62" s="85"/>
      <c r="E62" s="85"/>
      <c r="F62" s="85"/>
      <c r="G62" s="157"/>
      <c r="H62" s="83">
        <f t="shared" si="3"/>
        <v>0</v>
      </c>
      <c r="I62" s="85"/>
      <c r="J62" s="85"/>
      <c r="K62" s="85"/>
      <c r="L62" s="158"/>
    </row>
    <row r="63" spans="1:12" ht="24" x14ac:dyDescent="0.25">
      <c r="A63" s="56">
        <v>1148</v>
      </c>
      <c r="B63" s="82" t="s">
        <v>67</v>
      </c>
      <c r="C63" s="83">
        <f t="shared" si="2"/>
        <v>0</v>
      </c>
      <c r="D63" s="85"/>
      <c r="E63" s="85"/>
      <c r="F63" s="85"/>
      <c r="G63" s="157"/>
      <c r="H63" s="83">
        <f t="shared" si="3"/>
        <v>0</v>
      </c>
      <c r="I63" s="85"/>
      <c r="J63" s="85"/>
      <c r="K63" s="85"/>
      <c r="L63" s="158"/>
    </row>
    <row r="64" spans="1:12" ht="29.25" customHeight="1" x14ac:dyDescent="0.25">
      <c r="A64" s="56">
        <v>1149</v>
      </c>
      <c r="B64" s="82" t="s">
        <v>68</v>
      </c>
      <c r="C64" s="83">
        <f t="shared" si="2"/>
        <v>0</v>
      </c>
      <c r="D64" s="85"/>
      <c r="E64" s="85"/>
      <c r="F64" s="85"/>
      <c r="G64" s="157"/>
      <c r="H64" s="83">
        <f t="shared" si="3"/>
        <v>0</v>
      </c>
      <c r="I64" s="85"/>
      <c r="J64" s="85"/>
      <c r="K64" s="85"/>
      <c r="L64" s="158"/>
    </row>
    <row r="65" spans="1:12" ht="36" x14ac:dyDescent="0.25">
      <c r="A65" s="150">
        <v>1150</v>
      </c>
      <c r="B65" s="109" t="s">
        <v>69</v>
      </c>
      <c r="C65" s="151">
        <f t="shared" si="2"/>
        <v>0</v>
      </c>
      <c r="D65" s="163"/>
      <c r="E65" s="163"/>
      <c r="F65" s="163"/>
      <c r="G65" s="164"/>
      <c r="H65" s="151">
        <f t="shared" si="3"/>
        <v>0</v>
      </c>
      <c r="I65" s="163"/>
      <c r="J65" s="163"/>
      <c r="K65" s="163"/>
      <c r="L65" s="165"/>
    </row>
    <row r="66" spans="1:12" ht="36" x14ac:dyDescent="0.25">
      <c r="A66" s="67">
        <v>1200</v>
      </c>
      <c r="B66" s="147" t="s">
        <v>70</v>
      </c>
      <c r="C66" s="68">
        <f t="shared" si="2"/>
        <v>291</v>
      </c>
      <c r="D66" s="74">
        <f>SUM(D67:D68)</f>
        <v>291</v>
      </c>
      <c r="E66" s="74">
        <f>SUM(E67:E68)</f>
        <v>0</v>
      </c>
      <c r="F66" s="74">
        <f>SUM(F67:F68)</f>
        <v>0</v>
      </c>
      <c r="G66" s="166">
        <f>SUM(G67:G68)</f>
        <v>0</v>
      </c>
      <c r="H66" s="68">
        <f t="shared" si="3"/>
        <v>291</v>
      </c>
      <c r="I66" s="74">
        <f>SUM(I67:I68)</f>
        <v>291</v>
      </c>
      <c r="J66" s="74">
        <f>SUM(J67:J68)</f>
        <v>0</v>
      </c>
      <c r="K66" s="74">
        <f>SUM(K67:K68)</f>
        <v>0</v>
      </c>
      <c r="L66" s="167">
        <f>SUM(L67:L68)</f>
        <v>0</v>
      </c>
    </row>
    <row r="67" spans="1:12" ht="24" x14ac:dyDescent="0.25">
      <c r="A67" s="168">
        <v>1210</v>
      </c>
      <c r="B67" s="76" t="s">
        <v>71</v>
      </c>
      <c r="C67" s="77">
        <f t="shared" si="2"/>
        <v>291</v>
      </c>
      <c r="D67" s="79">
        <v>291</v>
      </c>
      <c r="E67" s="79"/>
      <c r="F67" s="79"/>
      <c r="G67" s="155"/>
      <c r="H67" s="77">
        <f t="shared" si="3"/>
        <v>291</v>
      </c>
      <c r="I67" s="79">
        <v>291</v>
      </c>
      <c r="J67" s="79"/>
      <c r="K67" s="79"/>
      <c r="L67" s="156"/>
    </row>
    <row r="68" spans="1:12" ht="24" x14ac:dyDescent="0.25">
      <c r="A68" s="159">
        <v>1220</v>
      </c>
      <c r="B68" s="82" t="s">
        <v>72</v>
      </c>
      <c r="C68" s="83">
        <f t="shared" si="2"/>
        <v>0</v>
      </c>
      <c r="D68" s="160">
        <f>SUM(D69:D72)</f>
        <v>0</v>
      </c>
      <c r="E68" s="160">
        <f>SUM(E69:E72)</f>
        <v>0</v>
      </c>
      <c r="F68" s="160">
        <f>SUM(F69:F72)</f>
        <v>0</v>
      </c>
      <c r="G68" s="161">
        <f>SUM(G69:G72)</f>
        <v>0</v>
      </c>
      <c r="H68" s="83">
        <f t="shared" si="3"/>
        <v>0</v>
      </c>
      <c r="I68" s="160">
        <f>SUM(I69:I72)</f>
        <v>0</v>
      </c>
      <c r="J68" s="160">
        <f>SUM(J69:J72)</f>
        <v>0</v>
      </c>
      <c r="K68" s="160">
        <f>SUM(K69:K72)</f>
        <v>0</v>
      </c>
      <c r="L68" s="162">
        <f>SUM(L69:L72)</f>
        <v>0</v>
      </c>
    </row>
    <row r="69" spans="1:12" ht="48" x14ac:dyDescent="0.25">
      <c r="A69" s="56">
        <v>1221</v>
      </c>
      <c r="B69" s="82" t="s">
        <v>73</v>
      </c>
      <c r="C69" s="83">
        <f t="shared" si="2"/>
        <v>0</v>
      </c>
      <c r="D69" s="85"/>
      <c r="E69" s="85"/>
      <c r="F69" s="85"/>
      <c r="G69" s="157"/>
      <c r="H69" s="83">
        <f t="shared" si="3"/>
        <v>0</v>
      </c>
      <c r="I69" s="85"/>
      <c r="J69" s="85"/>
      <c r="K69" s="85"/>
      <c r="L69" s="158"/>
    </row>
    <row r="70" spans="1:12" x14ac:dyDescent="0.25">
      <c r="A70" s="56">
        <v>1223</v>
      </c>
      <c r="B70" s="82" t="s">
        <v>74</v>
      </c>
      <c r="C70" s="83">
        <f t="shared" si="2"/>
        <v>0</v>
      </c>
      <c r="D70" s="85"/>
      <c r="E70" s="85"/>
      <c r="F70" s="85"/>
      <c r="G70" s="157"/>
      <c r="H70" s="83">
        <f t="shared" si="3"/>
        <v>0</v>
      </c>
      <c r="I70" s="85"/>
      <c r="J70" s="85"/>
      <c r="K70" s="85"/>
      <c r="L70" s="158"/>
    </row>
    <row r="71" spans="1:12" ht="36" x14ac:dyDescent="0.25">
      <c r="A71" s="56">
        <v>1227</v>
      </c>
      <c r="B71" s="82" t="s">
        <v>75</v>
      </c>
      <c r="C71" s="83">
        <f t="shared" si="2"/>
        <v>0</v>
      </c>
      <c r="D71" s="85"/>
      <c r="E71" s="85"/>
      <c r="F71" s="85"/>
      <c r="G71" s="157"/>
      <c r="H71" s="83">
        <f t="shared" si="3"/>
        <v>0</v>
      </c>
      <c r="I71" s="85"/>
      <c r="J71" s="85"/>
      <c r="K71" s="85"/>
      <c r="L71" s="158"/>
    </row>
    <row r="72" spans="1:12" ht="48" x14ac:dyDescent="0.25">
      <c r="A72" s="56">
        <v>1228</v>
      </c>
      <c r="B72" s="82" t="s">
        <v>76</v>
      </c>
      <c r="C72" s="83">
        <f t="shared" si="2"/>
        <v>0</v>
      </c>
      <c r="D72" s="85"/>
      <c r="E72" s="85"/>
      <c r="F72" s="85"/>
      <c r="G72" s="157"/>
      <c r="H72" s="83">
        <f t="shared" si="3"/>
        <v>0</v>
      </c>
      <c r="I72" s="85"/>
      <c r="J72" s="85"/>
      <c r="K72" s="85"/>
      <c r="L72" s="158"/>
    </row>
    <row r="73" spans="1:12" ht="15" customHeight="1" x14ac:dyDescent="0.25">
      <c r="A73" s="142">
        <v>2000</v>
      </c>
      <c r="B73" s="142" t="s">
        <v>77</v>
      </c>
      <c r="C73" s="143">
        <f t="shared" si="2"/>
        <v>2869</v>
      </c>
      <c r="D73" s="144">
        <f>SUM(D74,D81,D128,D161,D162,D169)</f>
        <v>2869</v>
      </c>
      <c r="E73" s="144">
        <f>SUM(E74,E81,E128,E161,E162,E169)</f>
        <v>0</v>
      </c>
      <c r="F73" s="144">
        <f>SUM(F74,F81,F128,F161,F162,F169)</f>
        <v>0</v>
      </c>
      <c r="G73" s="145">
        <f>SUM(G74,G81,G128,G161,G162,G169)</f>
        <v>0</v>
      </c>
      <c r="H73" s="143">
        <f t="shared" si="3"/>
        <v>2869</v>
      </c>
      <c r="I73" s="144">
        <f>SUM(I74,I81,I128,I161,I162,I169)</f>
        <v>2869</v>
      </c>
      <c r="J73" s="144">
        <f>SUM(J74,J81,J128,J161,J162,J169)</f>
        <v>0</v>
      </c>
      <c r="K73" s="144">
        <f>SUM(K74,K81,K128,K161,K162,K169)</f>
        <v>0</v>
      </c>
      <c r="L73" s="146">
        <f>SUM(L74,L81,L128,L161,L162,L169)</f>
        <v>0</v>
      </c>
    </row>
    <row r="74" spans="1:12" ht="29.25" customHeight="1" x14ac:dyDescent="0.25">
      <c r="A74" s="67">
        <v>2100</v>
      </c>
      <c r="B74" s="147" t="s">
        <v>78</v>
      </c>
      <c r="C74" s="68">
        <f t="shared" si="2"/>
        <v>1869</v>
      </c>
      <c r="D74" s="74">
        <f>SUM(D75,D78)</f>
        <v>1869</v>
      </c>
      <c r="E74" s="74">
        <f>SUM(E75,E78)</f>
        <v>0</v>
      </c>
      <c r="F74" s="74">
        <f>SUM(F75,F78)</f>
        <v>0</v>
      </c>
      <c r="G74" s="166">
        <f>SUM(G75,G78)</f>
        <v>0</v>
      </c>
      <c r="H74" s="68">
        <f t="shared" si="3"/>
        <v>1869</v>
      </c>
      <c r="I74" s="74">
        <f>SUM(I75,I78)</f>
        <v>1869</v>
      </c>
      <c r="J74" s="74">
        <f>SUM(J75,J78)</f>
        <v>0</v>
      </c>
      <c r="K74" s="74">
        <f>SUM(K75,K78)</f>
        <v>0</v>
      </c>
      <c r="L74" s="167">
        <f>SUM(L75,L78)</f>
        <v>0</v>
      </c>
    </row>
    <row r="75" spans="1:12" ht="30" customHeight="1" x14ac:dyDescent="0.25">
      <c r="A75" s="168">
        <v>2110</v>
      </c>
      <c r="B75" s="76" t="s">
        <v>79</v>
      </c>
      <c r="C75" s="77">
        <f t="shared" si="2"/>
        <v>0</v>
      </c>
      <c r="D75" s="169">
        <f>SUM(D76:D77)</f>
        <v>0</v>
      </c>
      <c r="E75" s="169">
        <f>SUM(E76:E77)</f>
        <v>0</v>
      </c>
      <c r="F75" s="169">
        <f>SUM(F76:F77)</f>
        <v>0</v>
      </c>
      <c r="G75" s="170">
        <f>SUM(G76:G77)</f>
        <v>0</v>
      </c>
      <c r="H75" s="77">
        <f t="shared" si="3"/>
        <v>0</v>
      </c>
      <c r="I75" s="169">
        <f>SUM(I76:I77)</f>
        <v>0</v>
      </c>
      <c r="J75" s="169">
        <f>SUM(J76:J77)</f>
        <v>0</v>
      </c>
      <c r="K75" s="169">
        <f>SUM(K76:K77)</f>
        <v>0</v>
      </c>
      <c r="L75" s="171">
        <f>SUM(L76:L77)</f>
        <v>0</v>
      </c>
    </row>
    <row r="76" spans="1:12" x14ac:dyDescent="0.25">
      <c r="A76" s="56">
        <v>2111</v>
      </c>
      <c r="B76" s="82" t="s">
        <v>80</v>
      </c>
      <c r="C76" s="83">
        <f t="shared" si="2"/>
        <v>0</v>
      </c>
      <c r="D76" s="85"/>
      <c r="E76" s="85"/>
      <c r="F76" s="85"/>
      <c r="G76" s="157"/>
      <c r="H76" s="83">
        <f t="shared" si="3"/>
        <v>0</v>
      </c>
      <c r="I76" s="85"/>
      <c r="J76" s="85"/>
      <c r="K76" s="85"/>
      <c r="L76" s="158"/>
    </row>
    <row r="77" spans="1:12" ht="24" x14ac:dyDescent="0.25">
      <c r="A77" s="56">
        <v>2112</v>
      </c>
      <c r="B77" s="82" t="s">
        <v>81</v>
      </c>
      <c r="C77" s="83">
        <f t="shared" si="2"/>
        <v>0</v>
      </c>
      <c r="D77" s="85"/>
      <c r="E77" s="85"/>
      <c r="F77" s="85"/>
      <c r="G77" s="157"/>
      <c r="H77" s="83">
        <f t="shared" si="3"/>
        <v>0</v>
      </c>
      <c r="I77" s="85"/>
      <c r="J77" s="85"/>
      <c r="K77" s="85"/>
      <c r="L77" s="158"/>
    </row>
    <row r="78" spans="1:12" ht="29.25" customHeight="1" x14ac:dyDescent="0.25">
      <c r="A78" s="159">
        <v>2120</v>
      </c>
      <c r="B78" s="82" t="s">
        <v>82</v>
      </c>
      <c r="C78" s="83">
        <f t="shared" si="2"/>
        <v>1869</v>
      </c>
      <c r="D78" s="160">
        <f>SUM(D79:D80)</f>
        <v>1869</v>
      </c>
      <c r="E78" s="160">
        <f>SUM(E79:E80)</f>
        <v>0</v>
      </c>
      <c r="F78" s="160">
        <f>SUM(F79:F80)</f>
        <v>0</v>
      </c>
      <c r="G78" s="161">
        <f>SUM(G79:G80)</f>
        <v>0</v>
      </c>
      <c r="H78" s="83">
        <f t="shared" si="3"/>
        <v>1869</v>
      </c>
      <c r="I78" s="160">
        <f>SUM(I79:I80)</f>
        <v>1869</v>
      </c>
      <c r="J78" s="160">
        <f>SUM(J79:J80)</f>
        <v>0</v>
      </c>
      <c r="K78" s="160">
        <f>SUM(K79:K80)</f>
        <v>0</v>
      </c>
      <c r="L78" s="162">
        <f>SUM(L79:L80)</f>
        <v>0</v>
      </c>
    </row>
    <row r="79" spans="1:12" x14ac:dyDescent="0.25">
      <c r="A79" s="56">
        <v>2121</v>
      </c>
      <c r="B79" s="82" t="s">
        <v>80</v>
      </c>
      <c r="C79" s="83">
        <f t="shared" si="2"/>
        <v>1669</v>
      </c>
      <c r="D79" s="85">
        <v>1669</v>
      </c>
      <c r="E79" s="85"/>
      <c r="F79" s="85"/>
      <c r="G79" s="157"/>
      <c r="H79" s="83">
        <f t="shared" si="3"/>
        <v>1669</v>
      </c>
      <c r="I79" s="85">
        <v>1669</v>
      </c>
      <c r="J79" s="85"/>
      <c r="K79" s="85"/>
      <c r="L79" s="158"/>
    </row>
    <row r="80" spans="1:12" ht="24" x14ac:dyDescent="0.25">
      <c r="A80" s="56">
        <v>2122</v>
      </c>
      <c r="B80" s="82" t="s">
        <v>81</v>
      </c>
      <c r="C80" s="83">
        <f t="shared" si="2"/>
        <v>200</v>
      </c>
      <c r="D80" s="85">
        <v>200</v>
      </c>
      <c r="E80" s="85"/>
      <c r="F80" s="85"/>
      <c r="G80" s="157"/>
      <c r="H80" s="83">
        <f t="shared" si="3"/>
        <v>200</v>
      </c>
      <c r="I80" s="85">
        <v>200</v>
      </c>
      <c r="J80" s="85"/>
      <c r="K80" s="85"/>
      <c r="L80" s="158"/>
    </row>
    <row r="81" spans="1:12" x14ac:dyDescent="0.25">
      <c r="A81" s="67">
        <v>2200</v>
      </c>
      <c r="B81" s="147" t="s">
        <v>83</v>
      </c>
      <c r="C81" s="68">
        <f t="shared" si="2"/>
        <v>1000</v>
      </c>
      <c r="D81" s="74">
        <f>SUM(D82,D87,D93,D101,D110,D114,D120,D126)</f>
        <v>1000</v>
      </c>
      <c r="E81" s="74">
        <f>SUM(E82,E87,E93,E101,E110,E114,E120,E126)</f>
        <v>0</v>
      </c>
      <c r="F81" s="74">
        <f>SUM(F82,F87,F93,F101,F110,F114,F120,F126)</f>
        <v>0</v>
      </c>
      <c r="G81" s="166">
        <f>SUM(G82,G87,G93,G101,G110,G114,G120,G126)</f>
        <v>0</v>
      </c>
      <c r="H81" s="68">
        <f t="shared" si="3"/>
        <v>1000</v>
      </c>
      <c r="I81" s="74">
        <f>SUM(I82,I87,I93,I101,I110,I114,I120,I126)</f>
        <v>1000</v>
      </c>
      <c r="J81" s="74">
        <f>SUM(J82,J87,J93,J101,J110,J114,J120,J126)</f>
        <v>0</v>
      </c>
      <c r="K81" s="74">
        <f>SUM(K82,K87,K93,K101,K110,K114,K120,K126)</f>
        <v>0</v>
      </c>
      <c r="L81" s="172">
        <f>SUM(L82,L87,L93,L101,L110,L114,L120,L126)</f>
        <v>0</v>
      </c>
    </row>
    <row r="82" spans="1:12" ht="24" x14ac:dyDescent="0.25">
      <c r="A82" s="150">
        <v>2210</v>
      </c>
      <c r="B82" s="109" t="s">
        <v>84</v>
      </c>
      <c r="C82" s="151">
        <f t="shared" si="2"/>
        <v>0</v>
      </c>
      <c r="D82" s="152">
        <f>SUM(D83:D86)</f>
        <v>0</v>
      </c>
      <c r="E82" s="152">
        <f>SUM(E83:E86)</f>
        <v>0</v>
      </c>
      <c r="F82" s="152">
        <f>SUM(F83:F86)</f>
        <v>0</v>
      </c>
      <c r="G82" s="152">
        <f>SUM(G83:G86)</f>
        <v>0</v>
      </c>
      <c r="H82" s="151">
        <f t="shared" si="3"/>
        <v>0</v>
      </c>
      <c r="I82" s="152">
        <f>SUM(I83:I86)</f>
        <v>0</v>
      </c>
      <c r="J82" s="152">
        <f>SUM(J83:J86)</f>
        <v>0</v>
      </c>
      <c r="K82" s="152">
        <f>SUM(K83:K86)</f>
        <v>0</v>
      </c>
      <c r="L82" s="154">
        <f>SUM(L83:L86)</f>
        <v>0</v>
      </c>
    </row>
    <row r="83" spans="1:12" ht="24" x14ac:dyDescent="0.25">
      <c r="A83" s="50">
        <v>2211</v>
      </c>
      <c r="B83" s="76" t="s">
        <v>85</v>
      </c>
      <c r="C83" s="77">
        <f t="shared" si="2"/>
        <v>0</v>
      </c>
      <c r="D83" s="79"/>
      <c r="E83" s="79"/>
      <c r="F83" s="79"/>
      <c r="G83" s="155"/>
      <c r="H83" s="77">
        <f t="shared" si="3"/>
        <v>0</v>
      </c>
      <c r="I83" s="79"/>
      <c r="J83" s="79"/>
      <c r="K83" s="79"/>
      <c r="L83" s="156"/>
    </row>
    <row r="84" spans="1:12" ht="36" x14ac:dyDescent="0.25">
      <c r="A84" s="56">
        <v>2212</v>
      </c>
      <c r="B84" s="82" t="s">
        <v>86</v>
      </c>
      <c r="C84" s="83">
        <f t="shared" si="2"/>
        <v>0</v>
      </c>
      <c r="D84" s="85"/>
      <c r="E84" s="85"/>
      <c r="F84" s="85"/>
      <c r="G84" s="157"/>
      <c r="H84" s="83">
        <f t="shared" si="3"/>
        <v>0</v>
      </c>
      <c r="I84" s="85"/>
      <c r="J84" s="85"/>
      <c r="K84" s="85"/>
      <c r="L84" s="158"/>
    </row>
    <row r="85" spans="1:12" ht="24" x14ac:dyDescent="0.25">
      <c r="A85" s="56">
        <v>2214</v>
      </c>
      <c r="B85" s="82" t="s">
        <v>87</v>
      </c>
      <c r="C85" s="83">
        <f t="shared" si="2"/>
        <v>0</v>
      </c>
      <c r="D85" s="85"/>
      <c r="E85" s="85"/>
      <c r="F85" s="85"/>
      <c r="G85" s="157"/>
      <c r="H85" s="83">
        <f t="shared" si="3"/>
        <v>0</v>
      </c>
      <c r="I85" s="85"/>
      <c r="J85" s="85"/>
      <c r="K85" s="85"/>
      <c r="L85" s="158"/>
    </row>
    <row r="86" spans="1:12" x14ac:dyDescent="0.25">
      <c r="A86" s="56">
        <v>2219</v>
      </c>
      <c r="B86" s="82" t="s">
        <v>88</v>
      </c>
      <c r="C86" s="83">
        <f t="shared" si="2"/>
        <v>0</v>
      </c>
      <c r="D86" s="85"/>
      <c r="E86" s="85"/>
      <c r="F86" s="85"/>
      <c r="G86" s="157"/>
      <c r="H86" s="83">
        <f t="shared" si="3"/>
        <v>0</v>
      </c>
      <c r="I86" s="85"/>
      <c r="J86" s="85"/>
      <c r="K86" s="85"/>
      <c r="L86" s="158"/>
    </row>
    <row r="87" spans="1:12" ht="24" x14ac:dyDescent="0.25">
      <c r="A87" s="159">
        <v>2220</v>
      </c>
      <c r="B87" s="82" t="s">
        <v>89</v>
      </c>
      <c r="C87" s="83">
        <f t="shared" si="2"/>
        <v>0</v>
      </c>
      <c r="D87" s="160">
        <f>SUM(D88:D92)</f>
        <v>0</v>
      </c>
      <c r="E87" s="160">
        <f>SUM(E88:E92)</f>
        <v>0</v>
      </c>
      <c r="F87" s="160">
        <f>SUM(F88:F92)</f>
        <v>0</v>
      </c>
      <c r="G87" s="161">
        <f>SUM(G88:G92)</f>
        <v>0</v>
      </c>
      <c r="H87" s="83">
        <f t="shared" si="3"/>
        <v>0</v>
      </c>
      <c r="I87" s="160">
        <f>SUM(I88:I92)</f>
        <v>0</v>
      </c>
      <c r="J87" s="160">
        <f>SUM(J88:J92)</f>
        <v>0</v>
      </c>
      <c r="K87" s="160">
        <f>SUM(K88:K92)</f>
        <v>0</v>
      </c>
      <c r="L87" s="162">
        <f>SUM(L88:L92)</f>
        <v>0</v>
      </c>
    </row>
    <row r="88" spans="1:12" x14ac:dyDescent="0.25">
      <c r="A88" s="56">
        <v>2221</v>
      </c>
      <c r="B88" s="82" t="s">
        <v>90</v>
      </c>
      <c r="C88" s="83">
        <f t="shared" si="2"/>
        <v>0</v>
      </c>
      <c r="D88" s="85"/>
      <c r="E88" s="85"/>
      <c r="F88" s="85"/>
      <c r="G88" s="157"/>
      <c r="H88" s="83">
        <f t="shared" si="3"/>
        <v>0</v>
      </c>
      <c r="I88" s="85"/>
      <c r="J88" s="85"/>
      <c r="K88" s="85"/>
      <c r="L88" s="158"/>
    </row>
    <row r="89" spans="1:12" x14ac:dyDescent="0.25">
      <c r="A89" s="56">
        <v>2222</v>
      </c>
      <c r="B89" s="82" t="s">
        <v>91</v>
      </c>
      <c r="C89" s="83">
        <f t="shared" si="2"/>
        <v>0</v>
      </c>
      <c r="D89" s="85"/>
      <c r="E89" s="85"/>
      <c r="F89" s="85"/>
      <c r="G89" s="157"/>
      <c r="H89" s="83">
        <f t="shared" si="3"/>
        <v>0</v>
      </c>
      <c r="I89" s="85"/>
      <c r="J89" s="85"/>
      <c r="K89" s="85"/>
      <c r="L89" s="158"/>
    </row>
    <row r="90" spans="1:12" x14ac:dyDescent="0.25">
      <c r="A90" s="56">
        <v>2223</v>
      </c>
      <c r="B90" s="82" t="s">
        <v>92</v>
      </c>
      <c r="C90" s="83">
        <f t="shared" si="2"/>
        <v>0</v>
      </c>
      <c r="D90" s="85"/>
      <c r="E90" s="85"/>
      <c r="F90" s="85"/>
      <c r="G90" s="157"/>
      <c r="H90" s="83">
        <f t="shared" si="3"/>
        <v>0</v>
      </c>
      <c r="I90" s="85"/>
      <c r="J90" s="85"/>
      <c r="K90" s="85"/>
      <c r="L90" s="158"/>
    </row>
    <row r="91" spans="1:12" ht="11.25" customHeight="1" x14ac:dyDescent="0.25">
      <c r="A91" s="56">
        <v>2224</v>
      </c>
      <c r="B91" s="82" t="s">
        <v>93</v>
      </c>
      <c r="C91" s="83">
        <f t="shared" si="2"/>
        <v>0</v>
      </c>
      <c r="D91" s="85"/>
      <c r="E91" s="85"/>
      <c r="F91" s="85"/>
      <c r="G91" s="157"/>
      <c r="H91" s="83">
        <f t="shared" si="3"/>
        <v>0</v>
      </c>
      <c r="I91" s="85"/>
      <c r="J91" s="85"/>
      <c r="K91" s="85"/>
      <c r="L91" s="158"/>
    </row>
    <row r="92" spans="1:12" ht="24" x14ac:dyDescent="0.25">
      <c r="A92" s="56">
        <v>2229</v>
      </c>
      <c r="B92" s="82" t="s">
        <v>94</v>
      </c>
      <c r="C92" s="83">
        <f t="shared" si="2"/>
        <v>0</v>
      </c>
      <c r="D92" s="85"/>
      <c r="E92" s="85"/>
      <c r="F92" s="85"/>
      <c r="G92" s="157"/>
      <c r="H92" s="83">
        <f t="shared" si="3"/>
        <v>0</v>
      </c>
      <c r="I92" s="85"/>
      <c r="J92" s="85"/>
      <c r="K92" s="85"/>
      <c r="L92" s="158"/>
    </row>
    <row r="93" spans="1:12" ht="36" x14ac:dyDescent="0.25">
      <c r="A93" s="159">
        <v>2230</v>
      </c>
      <c r="B93" s="82" t="s">
        <v>95</v>
      </c>
      <c r="C93" s="83">
        <f t="shared" si="2"/>
        <v>0</v>
      </c>
      <c r="D93" s="160">
        <f>SUM(D94:D100)</f>
        <v>0</v>
      </c>
      <c r="E93" s="160">
        <f>SUM(E94:E100)</f>
        <v>0</v>
      </c>
      <c r="F93" s="160">
        <f>SUM(F94:F100)</f>
        <v>0</v>
      </c>
      <c r="G93" s="161">
        <f>SUM(G94:G100)</f>
        <v>0</v>
      </c>
      <c r="H93" s="83">
        <f t="shared" si="3"/>
        <v>0</v>
      </c>
      <c r="I93" s="160">
        <f>SUM(I94:I100)</f>
        <v>0</v>
      </c>
      <c r="J93" s="160">
        <f>SUM(J94:J100)</f>
        <v>0</v>
      </c>
      <c r="K93" s="160">
        <f>SUM(K94:K100)</f>
        <v>0</v>
      </c>
      <c r="L93" s="162">
        <f>SUM(L94:L100)</f>
        <v>0</v>
      </c>
    </row>
    <row r="94" spans="1:12" ht="36" x14ac:dyDescent="0.25">
      <c r="A94" s="56">
        <v>2231</v>
      </c>
      <c r="B94" s="82" t="s">
        <v>96</v>
      </c>
      <c r="C94" s="83">
        <f t="shared" si="2"/>
        <v>0</v>
      </c>
      <c r="D94" s="85"/>
      <c r="E94" s="85"/>
      <c r="F94" s="85"/>
      <c r="G94" s="157"/>
      <c r="H94" s="83">
        <f t="shared" si="3"/>
        <v>0</v>
      </c>
      <c r="I94" s="85"/>
      <c r="J94" s="85"/>
      <c r="K94" s="85"/>
      <c r="L94" s="158"/>
    </row>
    <row r="95" spans="1:12" ht="36" x14ac:dyDescent="0.25">
      <c r="A95" s="56">
        <v>2232</v>
      </c>
      <c r="B95" s="82" t="s">
        <v>97</v>
      </c>
      <c r="C95" s="83">
        <f t="shared" si="2"/>
        <v>0</v>
      </c>
      <c r="D95" s="85"/>
      <c r="E95" s="85"/>
      <c r="F95" s="85"/>
      <c r="G95" s="157"/>
      <c r="H95" s="83">
        <f t="shared" si="3"/>
        <v>0</v>
      </c>
      <c r="I95" s="85"/>
      <c r="J95" s="85"/>
      <c r="K95" s="85"/>
      <c r="L95" s="158"/>
    </row>
    <row r="96" spans="1:12" ht="24" x14ac:dyDescent="0.25">
      <c r="A96" s="50">
        <v>2233</v>
      </c>
      <c r="B96" s="76" t="s">
        <v>98</v>
      </c>
      <c r="C96" s="77">
        <f t="shared" si="2"/>
        <v>0</v>
      </c>
      <c r="D96" s="79"/>
      <c r="E96" s="79"/>
      <c r="F96" s="79"/>
      <c r="G96" s="155"/>
      <c r="H96" s="77">
        <f t="shared" si="3"/>
        <v>0</v>
      </c>
      <c r="I96" s="79"/>
      <c r="J96" s="79"/>
      <c r="K96" s="79"/>
      <c r="L96" s="156"/>
    </row>
    <row r="97" spans="1:12" ht="36" x14ac:dyDescent="0.25">
      <c r="A97" s="56">
        <v>2234</v>
      </c>
      <c r="B97" s="82" t="s">
        <v>99</v>
      </c>
      <c r="C97" s="83">
        <f t="shared" si="2"/>
        <v>0</v>
      </c>
      <c r="D97" s="85"/>
      <c r="E97" s="85"/>
      <c r="F97" s="85"/>
      <c r="G97" s="157"/>
      <c r="H97" s="83">
        <f t="shared" si="3"/>
        <v>0</v>
      </c>
      <c r="I97" s="85"/>
      <c r="J97" s="85"/>
      <c r="K97" s="85"/>
      <c r="L97" s="158"/>
    </row>
    <row r="98" spans="1:12" ht="24" x14ac:dyDescent="0.25">
      <c r="A98" s="56">
        <v>2235</v>
      </c>
      <c r="B98" s="82" t="s">
        <v>100</v>
      </c>
      <c r="C98" s="83">
        <f t="shared" si="2"/>
        <v>0</v>
      </c>
      <c r="D98" s="85"/>
      <c r="E98" s="85"/>
      <c r="F98" s="85"/>
      <c r="G98" s="157"/>
      <c r="H98" s="83">
        <f t="shared" si="3"/>
        <v>0</v>
      </c>
      <c r="I98" s="85"/>
      <c r="J98" s="85"/>
      <c r="K98" s="85"/>
      <c r="L98" s="158"/>
    </row>
    <row r="99" spans="1:12" x14ac:dyDescent="0.25">
      <c r="A99" s="56">
        <v>2236</v>
      </c>
      <c r="B99" s="82" t="s">
        <v>101</v>
      </c>
      <c r="C99" s="83">
        <f t="shared" si="2"/>
        <v>0</v>
      </c>
      <c r="D99" s="85"/>
      <c r="E99" s="85"/>
      <c r="F99" s="85"/>
      <c r="G99" s="157"/>
      <c r="H99" s="83">
        <f t="shared" si="3"/>
        <v>0</v>
      </c>
      <c r="I99" s="85"/>
      <c r="J99" s="85"/>
      <c r="K99" s="85"/>
      <c r="L99" s="158"/>
    </row>
    <row r="100" spans="1:12" ht="24" x14ac:dyDescent="0.25">
      <c r="A100" s="56">
        <v>2239</v>
      </c>
      <c r="B100" s="82" t="s">
        <v>102</v>
      </c>
      <c r="C100" s="83">
        <f t="shared" si="2"/>
        <v>0</v>
      </c>
      <c r="D100" s="85"/>
      <c r="E100" s="85"/>
      <c r="F100" s="85"/>
      <c r="G100" s="157"/>
      <c r="H100" s="83">
        <f t="shared" si="3"/>
        <v>0</v>
      </c>
      <c r="I100" s="85"/>
      <c r="J100" s="85"/>
      <c r="K100" s="85"/>
      <c r="L100" s="158"/>
    </row>
    <row r="101" spans="1:12" ht="36" x14ac:dyDescent="0.25">
      <c r="A101" s="159">
        <v>2240</v>
      </c>
      <c r="B101" s="82" t="s">
        <v>103</v>
      </c>
      <c r="C101" s="83">
        <f t="shared" si="2"/>
        <v>0</v>
      </c>
      <c r="D101" s="160">
        <f>SUM(D102:D109)</f>
        <v>0</v>
      </c>
      <c r="E101" s="160">
        <f>SUM(E102:E109)</f>
        <v>0</v>
      </c>
      <c r="F101" s="160">
        <f>SUM(F102:F109)</f>
        <v>0</v>
      </c>
      <c r="G101" s="161">
        <f>SUM(G102:G109)</f>
        <v>0</v>
      </c>
      <c r="H101" s="83">
        <f t="shared" si="3"/>
        <v>0</v>
      </c>
      <c r="I101" s="160">
        <f>SUM(I102:I109)</f>
        <v>0</v>
      </c>
      <c r="J101" s="160">
        <f>SUM(J102:J109)</f>
        <v>0</v>
      </c>
      <c r="K101" s="160">
        <f>SUM(K102:K109)</f>
        <v>0</v>
      </c>
      <c r="L101" s="162">
        <f>SUM(L102:L109)</f>
        <v>0</v>
      </c>
    </row>
    <row r="102" spans="1:12" x14ac:dyDescent="0.25">
      <c r="A102" s="56">
        <v>2241</v>
      </c>
      <c r="B102" s="82" t="s">
        <v>104</v>
      </c>
      <c r="C102" s="83">
        <f t="shared" si="2"/>
        <v>0</v>
      </c>
      <c r="D102" s="85"/>
      <c r="E102" s="85"/>
      <c r="F102" s="85"/>
      <c r="G102" s="157"/>
      <c r="H102" s="83">
        <f t="shared" si="3"/>
        <v>0</v>
      </c>
      <c r="I102" s="85"/>
      <c r="J102" s="85"/>
      <c r="K102" s="85"/>
      <c r="L102" s="158"/>
    </row>
    <row r="103" spans="1:12" ht="24" x14ac:dyDescent="0.25">
      <c r="A103" s="56">
        <v>2242</v>
      </c>
      <c r="B103" s="82" t="s">
        <v>105</v>
      </c>
      <c r="C103" s="83">
        <f t="shared" si="2"/>
        <v>0</v>
      </c>
      <c r="D103" s="85"/>
      <c r="E103" s="85"/>
      <c r="F103" s="85"/>
      <c r="G103" s="157"/>
      <c r="H103" s="83">
        <f t="shared" si="3"/>
        <v>0</v>
      </c>
      <c r="I103" s="85"/>
      <c r="J103" s="85"/>
      <c r="K103" s="85"/>
      <c r="L103" s="158"/>
    </row>
    <row r="104" spans="1:12" ht="24" x14ac:dyDescent="0.25">
      <c r="A104" s="56">
        <v>2243</v>
      </c>
      <c r="B104" s="82" t="s">
        <v>106</v>
      </c>
      <c r="C104" s="83">
        <f t="shared" si="2"/>
        <v>0</v>
      </c>
      <c r="D104" s="85"/>
      <c r="E104" s="85"/>
      <c r="F104" s="85"/>
      <c r="G104" s="157"/>
      <c r="H104" s="83">
        <f t="shared" si="3"/>
        <v>0</v>
      </c>
      <c r="I104" s="85"/>
      <c r="J104" s="85"/>
      <c r="K104" s="85"/>
      <c r="L104" s="158"/>
    </row>
    <row r="105" spans="1:12" x14ac:dyDescent="0.25">
      <c r="A105" s="56">
        <v>2244</v>
      </c>
      <c r="B105" s="82" t="s">
        <v>107</v>
      </c>
      <c r="C105" s="83">
        <f t="shared" si="2"/>
        <v>0</v>
      </c>
      <c r="D105" s="85"/>
      <c r="E105" s="85"/>
      <c r="F105" s="85"/>
      <c r="G105" s="157"/>
      <c r="H105" s="83">
        <f t="shared" si="3"/>
        <v>0</v>
      </c>
      <c r="I105" s="85"/>
      <c r="J105" s="85"/>
      <c r="K105" s="85"/>
      <c r="L105" s="158"/>
    </row>
    <row r="106" spans="1:12" ht="24" x14ac:dyDescent="0.25">
      <c r="A106" s="56">
        <v>2246</v>
      </c>
      <c r="B106" s="82" t="s">
        <v>108</v>
      </c>
      <c r="C106" s="83">
        <f t="shared" si="2"/>
        <v>0</v>
      </c>
      <c r="D106" s="85"/>
      <c r="E106" s="85"/>
      <c r="F106" s="85"/>
      <c r="G106" s="157"/>
      <c r="H106" s="83">
        <f t="shared" si="3"/>
        <v>0</v>
      </c>
      <c r="I106" s="85"/>
      <c r="J106" s="85"/>
      <c r="K106" s="85"/>
      <c r="L106" s="158"/>
    </row>
    <row r="107" spans="1:12" x14ac:dyDescent="0.25">
      <c r="A107" s="56">
        <v>2247</v>
      </c>
      <c r="B107" s="82" t="s">
        <v>109</v>
      </c>
      <c r="C107" s="83">
        <f t="shared" si="2"/>
        <v>0</v>
      </c>
      <c r="D107" s="85"/>
      <c r="E107" s="85"/>
      <c r="F107" s="85"/>
      <c r="G107" s="157"/>
      <c r="H107" s="83">
        <f t="shared" si="3"/>
        <v>0</v>
      </c>
      <c r="I107" s="85"/>
      <c r="J107" s="85"/>
      <c r="K107" s="85"/>
      <c r="L107" s="158"/>
    </row>
    <row r="108" spans="1:12" ht="24" x14ac:dyDescent="0.25">
      <c r="A108" s="56">
        <v>2248</v>
      </c>
      <c r="B108" s="82" t="s">
        <v>110</v>
      </c>
      <c r="C108" s="83">
        <f t="shared" si="2"/>
        <v>0</v>
      </c>
      <c r="D108" s="85"/>
      <c r="E108" s="85"/>
      <c r="F108" s="85"/>
      <c r="G108" s="157"/>
      <c r="H108" s="83">
        <f t="shared" si="3"/>
        <v>0</v>
      </c>
      <c r="I108" s="85"/>
      <c r="J108" s="85"/>
      <c r="K108" s="85"/>
      <c r="L108" s="158"/>
    </row>
    <row r="109" spans="1:12" ht="24" x14ac:dyDescent="0.25">
      <c r="A109" s="56">
        <v>2249</v>
      </c>
      <c r="B109" s="82" t="s">
        <v>111</v>
      </c>
      <c r="C109" s="83">
        <f t="shared" si="2"/>
        <v>0</v>
      </c>
      <c r="D109" s="85"/>
      <c r="E109" s="85"/>
      <c r="F109" s="85"/>
      <c r="G109" s="157"/>
      <c r="H109" s="83">
        <f t="shared" si="3"/>
        <v>0</v>
      </c>
      <c r="I109" s="85"/>
      <c r="J109" s="85"/>
      <c r="K109" s="85"/>
      <c r="L109" s="158"/>
    </row>
    <row r="110" spans="1:12" x14ac:dyDescent="0.25">
      <c r="A110" s="159">
        <v>2250</v>
      </c>
      <c r="B110" s="82" t="s">
        <v>112</v>
      </c>
      <c r="C110" s="83">
        <f t="shared" si="2"/>
        <v>0</v>
      </c>
      <c r="D110" s="160">
        <f>SUM(D111:D113)</f>
        <v>0</v>
      </c>
      <c r="E110" s="160">
        <f>SUM(E111:E113)</f>
        <v>0</v>
      </c>
      <c r="F110" s="160">
        <f>SUM(F111:F113)</f>
        <v>0</v>
      </c>
      <c r="G110" s="173">
        <f>SUM(G111:G113)</f>
        <v>0</v>
      </c>
      <c r="H110" s="83">
        <f t="shared" si="3"/>
        <v>0</v>
      </c>
      <c r="I110" s="160">
        <f>SUM(I111:I113)</f>
        <v>0</v>
      </c>
      <c r="J110" s="160">
        <f>SUM(J111:J113)</f>
        <v>0</v>
      </c>
      <c r="K110" s="160">
        <f>SUM(K111:K113)</f>
        <v>0</v>
      </c>
      <c r="L110" s="162">
        <f>SUM(L111:L113)</f>
        <v>0</v>
      </c>
    </row>
    <row r="111" spans="1:12" x14ac:dyDescent="0.25">
      <c r="A111" s="56">
        <v>2251</v>
      </c>
      <c r="B111" s="82" t="s">
        <v>113</v>
      </c>
      <c r="C111" s="83">
        <f t="shared" si="2"/>
        <v>0</v>
      </c>
      <c r="D111" s="85"/>
      <c r="E111" s="85"/>
      <c r="F111" s="85"/>
      <c r="G111" s="157"/>
      <c r="H111" s="83">
        <f t="shared" si="3"/>
        <v>0</v>
      </c>
      <c r="I111" s="85"/>
      <c r="J111" s="85"/>
      <c r="K111" s="85"/>
      <c r="L111" s="158"/>
    </row>
    <row r="112" spans="1:12" ht="24" x14ac:dyDescent="0.25">
      <c r="A112" s="56">
        <v>2252</v>
      </c>
      <c r="B112" s="82" t="s">
        <v>114</v>
      </c>
      <c r="C112" s="83">
        <f>SUM(D112:G112)</f>
        <v>0</v>
      </c>
      <c r="D112" s="85"/>
      <c r="E112" s="85"/>
      <c r="F112" s="85"/>
      <c r="G112" s="157"/>
      <c r="H112" s="83">
        <f>SUM(I112:L112)</f>
        <v>0</v>
      </c>
      <c r="I112" s="85"/>
      <c r="J112" s="85"/>
      <c r="K112" s="85"/>
      <c r="L112" s="158"/>
    </row>
    <row r="113" spans="1:12" ht="24" x14ac:dyDescent="0.25">
      <c r="A113" s="56">
        <v>2259</v>
      </c>
      <c r="B113" s="82" t="s">
        <v>115</v>
      </c>
      <c r="C113" s="83">
        <f>SUM(D113:G113)</f>
        <v>0</v>
      </c>
      <c r="D113" s="85"/>
      <c r="E113" s="85"/>
      <c r="F113" s="85"/>
      <c r="G113" s="157"/>
      <c r="H113" s="83">
        <f>SUM(I113:L113)</f>
        <v>0</v>
      </c>
      <c r="I113" s="85"/>
      <c r="J113" s="85"/>
      <c r="K113" s="85"/>
      <c r="L113" s="158"/>
    </row>
    <row r="114" spans="1:12" x14ac:dyDescent="0.25">
      <c r="A114" s="159">
        <v>2260</v>
      </c>
      <c r="B114" s="82" t="s">
        <v>116</v>
      </c>
      <c r="C114" s="83">
        <f t="shared" ref="C114:C184" si="4">SUM(D114:G114)</f>
        <v>1000</v>
      </c>
      <c r="D114" s="160">
        <f>SUM(D115:D119)</f>
        <v>1000</v>
      </c>
      <c r="E114" s="160">
        <f>SUM(E115:E119)</f>
        <v>0</v>
      </c>
      <c r="F114" s="160">
        <f>SUM(F115:F119)</f>
        <v>0</v>
      </c>
      <c r="G114" s="161">
        <f>SUM(G115:G119)</f>
        <v>0</v>
      </c>
      <c r="H114" s="83">
        <f t="shared" ref="H114:H185" si="5">SUM(I114:L114)</f>
        <v>1000</v>
      </c>
      <c r="I114" s="160">
        <f>SUM(I115:I119)</f>
        <v>1000</v>
      </c>
      <c r="J114" s="160">
        <f>SUM(J115:J119)</f>
        <v>0</v>
      </c>
      <c r="K114" s="160">
        <f>SUM(K115:K119)</f>
        <v>0</v>
      </c>
      <c r="L114" s="162">
        <f>SUM(L115:L119)</f>
        <v>0</v>
      </c>
    </row>
    <row r="115" spans="1:12" x14ac:dyDescent="0.25">
      <c r="A115" s="56">
        <v>2261</v>
      </c>
      <c r="B115" s="82" t="s">
        <v>117</v>
      </c>
      <c r="C115" s="83">
        <f t="shared" si="4"/>
        <v>0</v>
      </c>
      <c r="D115" s="85"/>
      <c r="E115" s="85"/>
      <c r="F115" s="85"/>
      <c r="G115" s="157"/>
      <c r="H115" s="83">
        <f t="shared" si="5"/>
        <v>0</v>
      </c>
      <c r="I115" s="85"/>
      <c r="J115" s="85"/>
      <c r="K115" s="85"/>
      <c r="L115" s="158"/>
    </row>
    <row r="116" spans="1:12" x14ac:dyDescent="0.25">
      <c r="A116" s="56">
        <v>2262</v>
      </c>
      <c r="B116" s="82" t="s">
        <v>118</v>
      </c>
      <c r="C116" s="83">
        <f t="shared" si="4"/>
        <v>1000</v>
      </c>
      <c r="D116" s="85">
        <v>1000</v>
      </c>
      <c r="E116" s="85"/>
      <c r="F116" s="85"/>
      <c r="G116" s="157"/>
      <c r="H116" s="83">
        <f t="shared" si="5"/>
        <v>1000</v>
      </c>
      <c r="I116" s="85">
        <v>1000</v>
      </c>
      <c r="J116" s="85"/>
      <c r="K116" s="85"/>
      <c r="L116" s="158"/>
    </row>
    <row r="117" spans="1:12" x14ac:dyDescent="0.25">
      <c r="A117" s="56">
        <v>2263</v>
      </c>
      <c r="B117" s="82" t="s">
        <v>119</v>
      </c>
      <c r="C117" s="83">
        <f t="shared" si="4"/>
        <v>0</v>
      </c>
      <c r="D117" s="85"/>
      <c r="E117" s="85"/>
      <c r="F117" s="85"/>
      <c r="G117" s="157"/>
      <c r="H117" s="83">
        <f t="shared" si="5"/>
        <v>0</v>
      </c>
      <c r="I117" s="85"/>
      <c r="J117" s="85"/>
      <c r="K117" s="85"/>
      <c r="L117" s="158"/>
    </row>
    <row r="118" spans="1:12" x14ac:dyDescent="0.25">
      <c r="A118" s="56">
        <v>2264</v>
      </c>
      <c r="B118" s="82" t="s">
        <v>120</v>
      </c>
      <c r="C118" s="83">
        <f t="shared" si="4"/>
        <v>0</v>
      </c>
      <c r="D118" s="85"/>
      <c r="E118" s="85"/>
      <c r="F118" s="85"/>
      <c r="G118" s="157"/>
      <c r="H118" s="83">
        <f t="shared" si="5"/>
        <v>0</v>
      </c>
      <c r="I118" s="85"/>
      <c r="J118" s="85"/>
      <c r="K118" s="85"/>
      <c r="L118" s="158"/>
    </row>
    <row r="119" spans="1:12" x14ac:dyDescent="0.25">
      <c r="A119" s="56">
        <v>2269</v>
      </c>
      <c r="B119" s="82" t="s">
        <v>121</v>
      </c>
      <c r="C119" s="83">
        <f t="shared" si="4"/>
        <v>0</v>
      </c>
      <c r="D119" s="85"/>
      <c r="E119" s="85"/>
      <c r="F119" s="85"/>
      <c r="G119" s="157"/>
      <c r="H119" s="83">
        <f t="shared" si="5"/>
        <v>0</v>
      </c>
      <c r="I119" s="85"/>
      <c r="J119" s="85"/>
      <c r="K119" s="85"/>
      <c r="L119" s="158"/>
    </row>
    <row r="120" spans="1:12" x14ac:dyDescent="0.25">
      <c r="A120" s="159">
        <v>2270</v>
      </c>
      <c r="B120" s="82" t="s">
        <v>122</v>
      </c>
      <c r="C120" s="83">
        <f t="shared" si="4"/>
        <v>0</v>
      </c>
      <c r="D120" s="160">
        <f>SUM(D121:D125)</f>
        <v>0</v>
      </c>
      <c r="E120" s="160">
        <f>SUM(E121:E125)</f>
        <v>0</v>
      </c>
      <c r="F120" s="160">
        <f>SUM(F121:F125)</f>
        <v>0</v>
      </c>
      <c r="G120" s="161">
        <f>SUM(G121:G125)</f>
        <v>0</v>
      </c>
      <c r="H120" s="83">
        <f t="shared" si="5"/>
        <v>0</v>
      </c>
      <c r="I120" s="160">
        <f>SUM(I121:I125)</f>
        <v>0</v>
      </c>
      <c r="J120" s="160">
        <f>SUM(J121:J125)</f>
        <v>0</v>
      </c>
      <c r="K120" s="160">
        <f>SUM(K121:K125)</f>
        <v>0</v>
      </c>
      <c r="L120" s="162">
        <f>SUM(L121:L125)</f>
        <v>0</v>
      </c>
    </row>
    <row r="121" spans="1:12" x14ac:dyDescent="0.25">
      <c r="A121" s="56">
        <v>2272</v>
      </c>
      <c r="B121" s="82" t="s">
        <v>123</v>
      </c>
      <c r="C121" s="83">
        <f t="shared" si="4"/>
        <v>0</v>
      </c>
      <c r="D121" s="160"/>
      <c r="E121" s="160"/>
      <c r="F121" s="160"/>
      <c r="G121" s="161"/>
      <c r="H121" s="83">
        <f t="shared" si="5"/>
        <v>0</v>
      </c>
      <c r="I121" s="160"/>
      <c r="J121" s="160"/>
      <c r="K121" s="160"/>
      <c r="L121" s="162"/>
    </row>
    <row r="122" spans="1:12" ht="24" x14ac:dyDescent="0.25">
      <c r="A122" s="56">
        <v>2275</v>
      </c>
      <c r="B122" s="82" t="s">
        <v>124</v>
      </c>
      <c r="C122" s="83">
        <f t="shared" si="4"/>
        <v>0</v>
      </c>
      <c r="D122" s="85"/>
      <c r="E122" s="85"/>
      <c r="F122" s="85"/>
      <c r="G122" s="157"/>
      <c r="H122" s="83">
        <f t="shared" si="5"/>
        <v>0</v>
      </c>
      <c r="I122" s="85"/>
      <c r="J122" s="85"/>
      <c r="K122" s="85"/>
      <c r="L122" s="158"/>
    </row>
    <row r="123" spans="1:12" ht="36" x14ac:dyDescent="0.25">
      <c r="A123" s="56">
        <v>2276</v>
      </c>
      <c r="B123" s="82" t="s">
        <v>125</v>
      </c>
      <c r="C123" s="83">
        <f t="shared" si="4"/>
        <v>0</v>
      </c>
      <c r="D123" s="85"/>
      <c r="E123" s="85"/>
      <c r="F123" s="85"/>
      <c r="G123" s="157"/>
      <c r="H123" s="83">
        <f t="shared" si="5"/>
        <v>0</v>
      </c>
      <c r="I123" s="85"/>
      <c r="J123" s="85"/>
      <c r="K123" s="85"/>
      <c r="L123" s="158"/>
    </row>
    <row r="124" spans="1:12" ht="24" customHeight="1" x14ac:dyDescent="0.25">
      <c r="A124" s="56">
        <v>2278</v>
      </c>
      <c r="B124" s="82" t="s">
        <v>126</v>
      </c>
      <c r="C124" s="83">
        <f t="shared" si="4"/>
        <v>0</v>
      </c>
      <c r="D124" s="85"/>
      <c r="E124" s="85"/>
      <c r="F124" s="85"/>
      <c r="G124" s="157"/>
      <c r="H124" s="83">
        <f t="shared" si="5"/>
        <v>0</v>
      </c>
      <c r="I124" s="85"/>
      <c r="J124" s="85"/>
      <c r="K124" s="85"/>
      <c r="L124" s="158"/>
    </row>
    <row r="125" spans="1:12" ht="24" x14ac:dyDescent="0.25">
      <c r="A125" s="56">
        <v>2279</v>
      </c>
      <c r="B125" s="82" t="s">
        <v>127</v>
      </c>
      <c r="C125" s="83">
        <f t="shared" si="4"/>
        <v>0</v>
      </c>
      <c r="D125" s="85"/>
      <c r="E125" s="85"/>
      <c r="F125" s="85"/>
      <c r="G125" s="157"/>
      <c r="H125" s="83">
        <f t="shared" si="5"/>
        <v>0</v>
      </c>
      <c r="I125" s="85"/>
      <c r="J125" s="85"/>
      <c r="K125" s="85"/>
      <c r="L125" s="158"/>
    </row>
    <row r="126" spans="1:12" ht="24" x14ac:dyDescent="0.25">
      <c r="A126" s="168">
        <v>2280</v>
      </c>
      <c r="B126" s="76" t="s">
        <v>128</v>
      </c>
      <c r="C126" s="77">
        <f t="shared" ref="C126:L126" si="6">SUM(C127)</f>
        <v>0</v>
      </c>
      <c r="D126" s="169">
        <f t="shared" si="6"/>
        <v>0</v>
      </c>
      <c r="E126" s="169">
        <f t="shared" si="6"/>
        <v>0</v>
      </c>
      <c r="F126" s="169">
        <f t="shared" si="6"/>
        <v>0</v>
      </c>
      <c r="G126" s="169">
        <f t="shared" si="6"/>
        <v>0</v>
      </c>
      <c r="H126" s="77">
        <f t="shared" si="6"/>
        <v>0</v>
      </c>
      <c r="I126" s="169">
        <f t="shared" si="6"/>
        <v>0</v>
      </c>
      <c r="J126" s="169">
        <f t="shared" si="6"/>
        <v>0</v>
      </c>
      <c r="K126" s="169">
        <f t="shared" si="6"/>
        <v>0</v>
      </c>
      <c r="L126" s="174">
        <f t="shared" si="6"/>
        <v>0</v>
      </c>
    </row>
    <row r="127" spans="1:12" ht="24" x14ac:dyDescent="0.25">
      <c r="A127" s="56">
        <v>2283</v>
      </c>
      <c r="B127" s="82" t="s">
        <v>129</v>
      </c>
      <c r="C127" s="83">
        <f>SUM(D127:G127)</f>
        <v>0</v>
      </c>
      <c r="D127" s="85"/>
      <c r="E127" s="85"/>
      <c r="F127" s="85"/>
      <c r="G127" s="157"/>
      <c r="H127" s="83">
        <f>SUM(I127:L127)</f>
        <v>0</v>
      </c>
      <c r="I127" s="85"/>
      <c r="J127" s="85"/>
      <c r="K127" s="85"/>
      <c r="L127" s="158"/>
    </row>
    <row r="128" spans="1:12" ht="38.25" customHeight="1" x14ac:dyDescent="0.25">
      <c r="A128" s="67">
        <v>2300</v>
      </c>
      <c r="B128" s="147" t="s">
        <v>130</v>
      </c>
      <c r="C128" s="68">
        <f t="shared" si="4"/>
        <v>0</v>
      </c>
      <c r="D128" s="74">
        <f>SUM(D129,D133,D137,D138,D141,D148,D156,D157,D160)</f>
        <v>0</v>
      </c>
      <c r="E128" s="74">
        <f>SUM(E129,E133,E137,E138,E141,E148,E156,E157,E160)</f>
        <v>0</v>
      </c>
      <c r="F128" s="74">
        <f>SUM(F129,F133,F137,F138,F141,F148,F156,F157,F160)</f>
        <v>0</v>
      </c>
      <c r="G128" s="166">
        <f>SUM(G129,G133,G137,G138,G141,G148,G156,G157,G160)</f>
        <v>0</v>
      </c>
      <c r="H128" s="68">
        <f t="shared" si="5"/>
        <v>0</v>
      </c>
      <c r="I128" s="74">
        <f>SUM(I129,I133,I137,I138,I141,I148,I156,I157,I160)</f>
        <v>0</v>
      </c>
      <c r="J128" s="74">
        <f>SUM(J129,J133,J137,J138,J141,J148,J156,J157,J160)</f>
        <v>0</v>
      </c>
      <c r="K128" s="74">
        <f>SUM(K129,K133,K137,K138,K141,K148,K156,K157,K160)</f>
        <v>0</v>
      </c>
      <c r="L128" s="167">
        <f>SUM(L129,L133,L137,L138,L141,L148,L156,L157,L160)</f>
        <v>0</v>
      </c>
    </row>
    <row r="129" spans="1:12" x14ac:dyDescent="0.25">
      <c r="A129" s="168">
        <v>2310</v>
      </c>
      <c r="B129" s="76" t="s">
        <v>131</v>
      </c>
      <c r="C129" s="77">
        <f t="shared" si="4"/>
        <v>0</v>
      </c>
      <c r="D129" s="169">
        <f>SUM(D130:D132)</f>
        <v>0</v>
      </c>
      <c r="E129" s="169">
        <f>SUM(E130:E132)</f>
        <v>0</v>
      </c>
      <c r="F129" s="169">
        <f>SUM(F130:F132)</f>
        <v>0</v>
      </c>
      <c r="G129" s="170">
        <f>SUM(G130:G132)</f>
        <v>0</v>
      </c>
      <c r="H129" s="77">
        <f t="shared" si="5"/>
        <v>0</v>
      </c>
      <c r="I129" s="169">
        <f>SUM(I130:I132)</f>
        <v>0</v>
      </c>
      <c r="J129" s="169">
        <f>SUM(J130:J132)</f>
        <v>0</v>
      </c>
      <c r="K129" s="169">
        <f>SUM(K130:K132)</f>
        <v>0</v>
      </c>
      <c r="L129" s="171">
        <f>SUM(L130:L132)</f>
        <v>0</v>
      </c>
    </row>
    <row r="130" spans="1:12" x14ac:dyDescent="0.25">
      <c r="A130" s="56">
        <v>2311</v>
      </c>
      <c r="B130" s="82" t="s">
        <v>132</v>
      </c>
      <c r="C130" s="83">
        <f t="shared" si="4"/>
        <v>0</v>
      </c>
      <c r="D130" s="85"/>
      <c r="E130" s="85"/>
      <c r="F130" s="85"/>
      <c r="G130" s="157"/>
      <c r="H130" s="83">
        <f t="shared" si="5"/>
        <v>0</v>
      </c>
      <c r="I130" s="85"/>
      <c r="J130" s="85"/>
      <c r="K130" s="85"/>
      <c r="L130" s="158"/>
    </row>
    <row r="131" spans="1:12" x14ac:dyDescent="0.25">
      <c r="A131" s="56">
        <v>2312</v>
      </c>
      <c r="B131" s="82" t="s">
        <v>133</v>
      </c>
      <c r="C131" s="83">
        <f t="shared" si="4"/>
        <v>0</v>
      </c>
      <c r="D131" s="85"/>
      <c r="E131" s="85"/>
      <c r="F131" s="85"/>
      <c r="G131" s="157"/>
      <c r="H131" s="83">
        <f t="shared" si="5"/>
        <v>0</v>
      </c>
      <c r="I131" s="85"/>
      <c r="J131" s="85"/>
      <c r="K131" s="85"/>
      <c r="L131" s="158"/>
    </row>
    <row r="132" spans="1:12" x14ac:dyDescent="0.25">
      <c r="A132" s="56">
        <v>2313</v>
      </c>
      <c r="B132" s="82" t="s">
        <v>134</v>
      </c>
      <c r="C132" s="83">
        <f t="shared" si="4"/>
        <v>0</v>
      </c>
      <c r="D132" s="85"/>
      <c r="E132" s="85"/>
      <c r="F132" s="85"/>
      <c r="G132" s="157"/>
      <c r="H132" s="83">
        <f t="shared" si="5"/>
        <v>0</v>
      </c>
      <c r="I132" s="85"/>
      <c r="J132" s="85"/>
      <c r="K132" s="85"/>
      <c r="L132" s="158"/>
    </row>
    <row r="133" spans="1:12" x14ac:dyDescent="0.25">
      <c r="A133" s="159">
        <v>2320</v>
      </c>
      <c r="B133" s="82" t="s">
        <v>135</v>
      </c>
      <c r="C133" s="83">
        <f t="shared" si="4"/>
        <v>0</v>
      </c>
      <c r="D133" s="160">
        <f>SUM(D134:D136)</f>
        <v>0</v>
      </c>
      <c r="E133" s="160">
        <f>SUM(E134:E136)</f>
        <v>0</v>
      </c>
      <c r="F133" s="160">
        <f>SUM(F134:F136)</f>
        <v>0</v>
      </c>
      <c r="G133" s="161">
        <f>SUM(G134:G136)</f>
        <v>0</v>
      </c>
      <c r="H133" s="83">
        <f t="shared" si="5"/>
        <v>0</v>
      </c>
      <c r="I133" s="160">
        <f>SUM(I134:I136)</f>
        <v>0</v>
      </c>
      <c r="J133" s="160">
        <f>SUM(J134:J136)</f>
        <v>0</v>
      </c>
      <c r="K133" s="160">
        <f>SUM(K134:K136)</f>
        <v>0</v>
      </c>
      <c r="L133" s="162">
        <f>SUM(L134:L136)</f>
        <v>0</v>
      </c>
    </row>
    <row r="134" spans="1:12" x14ac:dyDescent="0.25">
      <c r="A134" s="56">
        <v>2321</v>
      </c>
      <c r="B134" s="82" t="s">
        <v>136</v>
      </c>
      <c r="C134" s="83">
        <f t="shared" si="4"/>
        <v>0</v>
      </c>
      <c r="D134" s="85"/>
      <c r="E134" s="85"/>
      <c r="F134" s="85"/>
      <c r="G134" s="157"/>
      <c r="H134" s="83">
        <f t="shared" si="5"/>
        <v>0</v>
      </c>
      <c r="I134" s="85"/>
      <c r="J134" s="85"/>
      <c r="K134" s="85"/>
      <c r="L134" s="158"/>
    </row>
    <row r="135" spans="1:12" x14ac:dyDescent="0.25">
      <c r="A135" s="56">
        <v>2322</v>
      </c>
      <c r="B135" s="82" t="s">
        <v>137</v>
      </c>
      <c r="C135" s="83">
        <f t="shared" si="4"/>
        <v>0</v>
      </c>
      <c r="D135" s="85"/>
      <c r="E135" s="85"/>
      <c r="F135" s="85"/>
      <c r="G135" s="157"/>
      <c r="H135" s="83">
        <f t="shared" si="5"/>
        <v>0</v>
      </c>
      <c r="I135" s="85"/>
      <c r="J135" s="85"/>
      <c r="K135" s="85"/>
      <c r="L135" s="158"/>
    </row>
    <row r="136" spans="1:12" ht="10.5" customHeight="1" x14ac:dyDescent="0.25">
      <c r="A136" s="56">
        <v>2329</v>
      </c>
      <c r="B136" s="82" t="s">
        <v>138</v>
      </c>
      <c r="C136" s="83">
        <f t="shared" si="4"/>
        <v>0</v>
      </c>
      <c r="D136" s="85"/>
      <c r="E136" s="85"/>
      <c r="F136" s="85"/>
      <c r="G136" s="157"/>
      <c r="H136" s="83">
        <f t="shared" si="5"/>
        <v>0</v>
      </c>
      <c r="I136" s="85"/>
      <c r="J136" s="85"/>
      <c r="K136" s="85"/>
      <c r="L136" s="158"/>
    </row>
    <row r="137" spans="1:12" x14ac:dyDescent="0.25">
      <c r="A137" s="159">
        <v>2330</v>
      </c>
      <c r="B137" s="82" t="s">
        <v>139</v>
      </c>
      <c r="C137" s="83">
        <f t="shared" si="4"/>
        <v>0</v>
      </c>
      <c r="D137" s="85"/>
      <c r="E137" s="85"/>
      <c r="F137" s="85"/>
      <c r="G137" s="157"/>
      <c r="H137" s="83">
        <f t="shared" si="5"/>
        <v>0</v>
      </c>
      <c r="I137" s="85"/>
      <c r="J137" s="85"/>
      <c r="K137" s="85"/>
      <c r="L137" s="158"/>
    </row>
    <row r="138" spans="1:12" ht="48" x14ac:dyDescent="0.25">
      <c r="A138" s="159">
        <v>2340</v>
      </c>
      <c r="B138" s="82" t="s">
        <v>140</v>
      </c>
      <c r="C138" s="83">
        <f t="shared" si="4"/>
        <v>0</v>
      </c>
      <c r="D138" s="160">
        <f>SUM(D139:D140)</f>
        <v>0</v>
      </c>
      <c r="E138" s="160">
        <f>SUM(E139:E140)</f>
        <v>0</v>
      </c>
      <c r="F138" s="160">
        <f>SUM(F139:F140)</f>
        <v>0</v>
      </c>
      <c r="G138" s="161">
        <f>SUM(G139:G140)</f>
        <v>0</v>
      </c>
      <c r="H138" s="83">
        <f t="shared" si="5"/>
        <v>0</v>
      </c>
      <c r="I138" s="160">
        <f>SUM(I139:I140)</f>
        <v>0</v>
      </c>
      <c r="J138" s="160">
        <f>SUM(J139:J140)</f>
        <v>0</v>
      </c>
      <c r="K138" s="160">
        <f>SUM(K139:K140)</f>
        <v>0</v>
      </c>
      <c r="L138" s="162">
        <f>SUM(L139:L140)</f>
        <v>0</v>
      </c>
    </row>
    <row r="139" spans="1:12" x14ac:dyDescent="0.25">
      <c r="A139" s="56">
        <v>2341</v>
      </c>
      <c r="B139" s="82" t="s">
        <v>141</v>
      </c>
      <c r="C139" s="83">
        <f t="shared" si="4"/>
        <v>0</v>
      </c>
      <c r="D139" s="85"/>
      <c r="E139" s="85"/>
      <c r="F139" s="85"/>
      <c r="G139" s="157"/>
      <c r="H139" s="83">
        <f t="shared" si="5"/>
        <v>0</v>
      </c>
      <c r="I139" s="85"/>
      <c r="J139" s="85"/>
      <c r="K139" s="85"/>
      <c r="L139" s="158"/>
    </row>
    <row r="140" spans="1:12" ht="24" x14ac:dyDescent="0.25">
      <c r="A140" s="56">
        <v>2344</v>
      </c>
      <c r="B140" s="82" t="s">
        <v>142</v>
      </c>
      <c r="C140" s="83">
        <f t="shared" si="4"/>
        <v>0</v>
      </c>
      <c r="D140" s="85"/>
      <c r="E140" s="85"/>
      <c r="F140" s="85"/>
      <c r="G140" s="157"/>
      <c r="H140" s="83">
        <f t="shared" si="5"/>
        <v>0</v>
      </c>
      <c r="I140" s="85"/>
      <c r="J140" s="85"/>
      <c r="K140" s="85"/>
      <c r="L140" s="158"/>
    </row>
    <row r="141" spans="1:12" ht="24" x14ac:dyDescent="0.25">
      <c r="A141" s="150">
        <v>2350</v>
      </c>
      <c r="B141" s="109" t="s">
        <v>143</v>
      </c>
      <c r="C141" s="151">
        <f t="shared" si="4"/>
        <v>0</v>
      </c>
      <c r="D141" s="152">
        <f>SUM(D142:D147)</f>
        <v>0</v>
      </c>
      <c r="E141" s="152">
        <f>SUM(E142:E147)</f>
        <v>0</v>
      </c>
      <c r="F141" s="152">
        <f>SUM(F142:F147)</f>
        <v>0</v>
      </c>
      <c r="G141" s="153">
        <f>SUM(G142:G147)</f>
        <v>0</v>
      </c>
      <c r="H141" s="151">
        <f t="shared" si="5"/>
        <v>0</v>
      </c>
      <c r="I141" s="152">
        <f>SUM(I142:I147)</f>
        <v>0</v>
      </c>
      <c r="J141" s="152">
        <f>SUM(J142:J147)</f>
        <v>0</v>
      </c>
      <c r="K141" s="152">
        <f>SUM(K142:K147)</f>
        <v>0</v>
      </c>
      <c r="L141" s="154">
        <f>SUM(L142:L147)</f>
        <v>0</v>
      </c>
    </row>
    <row r="142" spans="1:12" x14ac:dyDescent="0.25">
      <c r="A142" s="50">
        <v>2351</v>
      </c>
      <c r="B142" s="76" t="s">
        <v>144</v>
      </c>
      <c r="C142" s="77">
        <f t="shared" si="4"/>
        <v>0</v>
      </c>
      <c r="D142" s="79"/>
      <c r="E142" s="79"/>
      <c r="F142" s="79"/>
      <c r="G142" s="155"/>
      <c r="H142" s="77">
        <f t="shared" si="5"/>
        <v>0</v>
      </c>
      <c r="I142" s="79"/>
      <c r="J142" s="79"/>
      <c r="K142" s="79"/>
      <c r="L142" s="156"/>
    </row>
    <row r="143" spans="1:12" x14ac:dyDescent="0.25">
      <c r="A143" s="56">
        <v>2352</v>
      </c>
      <c r="B143" s="82" t="s">
        <v>145</v>
      </c>
      <c r="C143" s="83">
        <f t="shared" si="4"/>
        <v>0</v>
      </c>
      <c r="D143" s="85"/>
      <c r="E143" s="85"/>
      <c r="F143" s="85"/>
      <c r="G143" s="157"/>
      <c r="H143" s="83">
        <f t="shared" si="5"/>
        <v>0</v>
      </c>
      <c r="I143" s="85"/>
      <c r="J143" s="85"/>
      <c r="K143" s="85"/>
      <c r="L143" s="158"/>
    </row>
    <row r="144" spans="1:12" ht="24" x14ac:dyDescent="0.25">
      <c r="A144" s="56">
        <v>2353</v>
      </c>
      <c r="B144" s="82" t="s">
        <v>146</v>
      </c>
      <c r="C144" s="83">
        <f t="shared" si="4"/>
        <v>0</v>
      </c>
      <c r="D144" s="85"/>
      <c r="E144" s="85"/>
      <c r="F144" s="85"/>
      <c r="G144" s="157"/>
      <c r="H144" s="83">
        <f t="shared" si="5"/>
        <v>0</v>
      </c>
      <c r="I144" s="85"/>
      <c r="J144" s="85"/>
      <c r="K144" s="85"/>
      <c r="L144" s="158"/>
    </row>
    <row r="145" spans="1:12" ht="24" x14ac:dyDescent="0.25">
      <c r="A145" s="56">
        <v>2354</v>
      </c>
      <c r="B145" s="82" t="s">
        <v>147</v>
      </c>
      <c r="C145" s="83">
        <f t="shared" si="4"/>
        <v>0</v>
      </c>
      <c r="D145" s="85"/>
      <c r="E145" s="85"/>
      <c r="F145" s="85"/>
      <c r="G145" s="157"/>
      <c r="H145" s="83">
        <f t="shared" si="5"/>
        <v>0</v>
      </c>
      <c r="I145" s="85"/>
      <c r="J145" s="85"/>
      <c r="K145" s="85"/>
      <c r="L145" s="158"/>
    </row>
    <row r="146" spans="1:12" ht="24" x14ac:dyDescent="0.25">
      <c r="A146" s="56">
        <v>2355</v>
      </c>
      <c r="B146" s="82" t="s">
        <v>148</v>
      </c>
      <c r="C146" s="83">
        <f t="shared" si="4"/>
        <v>0</v>
      </c>
      <c r="D146" s="85"/>
      <c r="E146" s="85"/>
      <c r="F146" s="85"/>
      <c r="G146" s="157"/>
      <c r="H146" s="83">
        <f t="shared" si="5"/>
        <v>0</v>
      </c>
      <c r="I146" s="85"/>
      <c r="J146" s="85"/>
      <c r="K146" s="85"/>
      <c r="L146" s="158"/>
    </row>
    <row r="147" spans="1:12" ht="24" x14ac:dyDescent="0.25">
      <c r="A147" s="56">
        <v>2359</v>
      </c>
      <c r="B147" s="82" t="s">
        <v>149</v>
      </c>
      <c r="C147" s="83">
        <f t="shared" si="4"/>
        <v>0</v>
      </c>
      <c r="D147" s="85"/>
      <c r="E147" s="85"/>
      <c r="F147" s="85"/>
      <c r="G147" s="157"/>
      <c r="H147" s="83">
        <f t="shared" si="5"/>
        <v>0</v>
      </c>
      <c r="I147" s="85"/>
      <c r="J147" s="85"/>
      <c r="K147" s="85"/>
      <c r="L147" s="158"/>
    </row>
    <row r="148" spans="1:12" ht="24.75" customHeight="1" x14ac:dyDescent="0.25">
      <c r="A148" s="159">
        <v>2360</v>
      </c>
      <c r="B148" s="82" t="s">
        <v>150</v>
      </c>
      <c r="C148" s="83">
        <f t="shared" si="4"/>
        <v>0</v>
      </c>
      <c r="D148" s="160">
        <f>SUM(D149:D155)</f>
        <v>0</v>
      </c>
      <c r="E148" s="160">
        <f>SUM(E149:E155)</f>
        <v>0</v>
      </c>
      <c r="F148" s="160">
        <f>SUM(F149:F155)</f>
        <v>0</v>
      </c>
      <c r="G148" s="161">
        <f>SUM(G149:G155)</f>
        <v>0</v>
      </c>
      <c r="H148" s="83">
        <f t="shared" si="5"/>
        <v>0</v>
      </c>
      <c r="I148" s="160">
        <f>SUM(I149:I155)</f>
        <v>0</v>
      </c>
      <c r="J148" s="160">
        <f>SUM(J149:J155)</f>
        <v>0</v>
      </c>
      <c r="K148" s="160">
        <f>SUM(K149:K155)</f>
        <v>0</v>
      </c>
      <c r="L148" s="162">
        <f>SUM(L149:L155)</f>
        <v>0</v>
      </c>
    </row>
    <row r="149" spans="1:12" x14ac:dyDescent="0.25">
      <c r="A149" s="55">
        <v>2361</v>
      </c>
      <c r="B149" s="82" t="s">
        <v>151</v>
      </c>
      <c r="C149" s="83">
        <f t="shared" si="4"/>
        <v>0</v>
      </c>
      <c r="D149" s="85"/>
      <c r="E149" s="85"/>
      <c r="F149" s="85"/>
      <c r="G149" s="157"/>
      <c r="H149" s="83">
        <f t="shared" si="5"/>
        <v>0</v>
      </c>
      <c r="I149" s="85"/>
      <c r="J149" s="85"/>
      <c r="K149" s="85"/>
      <c r="L149" s="158"/>
    </row>
    <row r="150" spans="1:12" ht="24" x14ac:dyDescent="0.25">
      <c r="A150" s="55">
        <v>2362</v>
      </c>
      <c r="B150" s="82" t="s">
        <v>152</v>
      </c>
      <c r="C150" s="83">
        <f t="shared" si="4"/>
        <v>0</v>
      </c>
      <c r="D150" s="85"/>
      <c r="E150" s="85"/>
      <c r="F150" s="85"/>
      <c r="G150" s="157"/>
      <c r="H150" s="83">
        <f t="shared" si="5"/>
        <v>0</v>
      </c>
      <c r="I150" s="85"/>
      <c r="J150" s="85"/>
      <c r="K150" s="85"/>
      <c r="L150" s="158"/>
    </row>
    <row r="151" spans="1:12" x14ac:dyDescent="0.25">
      <c r="A151" s="55">
        <v>2363</v>
      </c>
      <c r="B151" s="82" t="s">
        <v>153</v>
      </c>
      <c r="C151" s="83">
        <f t="shared" si="4"/>
        <v>0</v>
      </c>
      <c r="D151" s="85"/>
      <c r="E151" s="85"/>
      <c r="F151" s="85"/>
      <c r="G151" s="157"/>
      <c r="H151" s="83">
        <f t="shared" si="5"/>
        <v>0</v>
      </c>
      <c r="I151" s="85"/>
      <c r="J151" s="85"/>
      <c r="K151" s="85"/>
      <c r="L151" s="158"/>
    </row>
    <row r="152" spans="1:12" x14ac:dyDescent="0.25">
      <c r="A152" s="55">
        <v>2364</v>
      </c>
      <c r="B152" s="82" t="s">
        <v>154</v>
      </c>
      <c r="C152" s="83">
        <f t="shared" si="4"/>
        <v>0</v>
      </c>
      <c r="D152" s="85"/>
      <c r="E152" s="85"/>
      <c r="F152" s="85"/>
      <c r="G152" s="157"/>
      <c r="H152" s="83">
        <f t="shared" si="5"/>
        <v>0</v>
      </c>
      <c r="I152" s="85"/>
      <c r="J152" s="85"/>
      <c r="K152" s="85"/>
      <c r="L152" s="158"/>
    </row>
    <row r="153" spans="1:12" ht="12.75" customHeight="1" x14ac:dyDescent="0.25">
      <c r="A153" s="55">
        <v>2365</v>
      </c>
      <c r="B153" s="82" t="s">
        <v>155</v>
      </c>
      <c r="C153" s="83">
        <f t="shared" si="4"/>
        <v>0</v>
      </c>
      <c r="D153" s="85"/>
      <c r="E153" s="85"/>
      <c r="F153" s="85"/>
      <c r="G153" s="157"/>
      <c r="H153" s="83">
        <f t="shared" si="5"/>
        <v>0</v>
      </c>
      <c r="I153" s="85"/>
      <c r="J153" s="85"/>
      <c r="K153" s="85"/>
      <c r="L153" s="158"/>
    </row>
    <row r="154" spans="1:12" ht="42.75" customHeight="1" x14ac:dyDescent="0.25">
      <c r="A154" s="55">
        <v>2366</v>
      </c>
      <c r="B154" s="82" t="s">
        <v>156</v>
      </c>
      <c r="C154" s="83">
        <f t="shared" si="4"/>
        <v>0</v>
      </c>
      <c r="D154" s="85"/>
      <c r="E154" s="85"/>
      <c r="F154" s="85"/>
      <c r="G154" s="157"/>
      <c r="H154" s="83">
        <f t="shared" si="5"/>
        <v>0</v>
      </c>
      <c r="I154" s="85"/>
      <c r="J154" s="85"/>
      <c r="K154" s="85"/>
      <c r="L154" s="158"/>
    </row>
    <row r="155" spans="1:12" ht="48" x14ac:dyDescent="0.25">
      <c r="A155" s="55">
        <v>2369</v>
      </c>
      <c r="B155" s="82" t="s">
        <v>157</v>
      </c>
      <c r="C155" s="83">
        <f t="shared" si="4"/>
        <v>0</v>
      </c>
      <c r="D155" s="85"/>
      <c r="E155" s="85"/>
      <c r="F155" s="85"/>
      <c r="G155" s="157"/>
      <c r="H155" s="83">
        <f t="shared" si="5"/>
        <v>0</v>
      </c>
      <c r="I155" s="85"/>
      <c r="J155" s="85"/>
      <c r="K155" s="85"/>
      <c r="L155" s="158"/>
    </row>
    <row r="156" spans="1:12" x14ac:dyDescent="0.25">
      <c r="A156" s="150">
        <v>2370</v>
      </c>
      <c r="B156" s="109" t="s">
        <v>158</v>
      </c>
      <c r="C156" s="151">
        <f t="shared" si="4"/>
        <v>0</v>
      </c>
      <c r="D156" s="163"/>
      <c r="E156" s="163"/>
      <c r="F156" s="163"/>
      <c r="G156" s="164"/>
      <c r="H156" s="151">
        <f t="shared" si="5"/>
        <v>0</v>
      </c>
      <c r="I156" s="163"/>
      <c r="J156" s="163"/>
      <c r="K156" s="163"/>
      <c r="L156" s="165"/>
    </row>
    <row r="157" spans="1:12" x14ac:dyDescent="0.25">
      <c r="A157" s="150">
        <v>2380</v>
      </c>
      <c r="B157" s="109" t="s">
        <v>159</v>
      </c>
      <c r="C157" s="151">
        <f t="shared" si="4"/>
        <v>0</v>
      </c>
      <c r="D157" s="152">
        <f>SUM(D158:D159)</f>
        <v>0</v>
      </c>
      <c r="E157" s="152">
        <f>SUM(E158:E159)</f>
        <v>0</v>
      </c>
      <c r="F157" s="152">
        <f>SUM(F158:F159)</f>
        <v>0</v>
      </c>
      <c r="G157" s="153">
        <f>SUM(G158:G159)</f>
        <v>0</v>
      </c>
      <c r="H157" s="151">
        <f t="shared" si="5"/>
        <v>0</v>
      </c>
      <c r="I157" s="152">
        <f>SUM(I158:I159)</f>
        <v>0</v>
      </c>
      <c r="J157" s="152">
        <f>SUM(J158:J159)</f>
        <v>0</v>
      </c>
      <c r="K157" s="152">
        <f>SUM(K158:K159)</f>
        <v>0</v>
      </c>
      <c r="L157" s="154">
        <f>SUM(L158:L159)</f>
        <v>0</v>
      </c>
    </row>
    <row r="158" spans="1:12" x14ac:dyDescent="0.25">
      <c r="A158" s="49">
        <v>2381</v>
      </c>
      <c r="B158" s="76" t="s">
        <v>160</v>
      </c>
      <c r="C158" s="77">
        <f t="shared" si="4"/>
        <v>0</v>
      </c>
      <c r="D158" s="79"/>
      <c r="E158" s="79"/>
      <c r="F158" s="79"/>
      <c r="G158" s="155"/>
      <c r="H158" s="77">
        <f t="shared" si="5"/>
        <v>0</v>
      </c>
      <c r="I158" s="79"/>
      <c r="J158" s="79"/>
      <c r="K158" s="79"/>
      <c r="L158" s="156"/>
    </row>
    <row r="159" spans="1:12" ht="24" x14ac:dyDescent="0.25">
      <c r="A159" s="55">
        <v>2389</v>
      </c>
      <c r="B159" s="82" t="s">
        <v>161</v>
      </c>
      <c r="C159" s="83">
        <f t="shared" si="4"/>
        <v>0</v>
      </c>
      <c r="D159" s="85"/>
      <c r="E159" s="85"/>
      <c r="F159" s="85"/>
      <c r="G159" s="157"/>
      <c r="H159" s="83">
        <f t="shared" si="5"/>
        <v>0</v>
      </c>
      <c r="I159" s="85"/>
      <c r="J159" s="85"/>
      <c r="K159" s="85"/>
      <c r="L159" s="158"/>
    </row>
    <row r="160" spans="1:12" x14ac:dyDescent="0.25">
      <c r="A160" s="150">
        <v>2390</v>
      </c>
      <c r="B160" s="109" t="s">
        <v>162</v>
      </c>
      <c r="C160" s="151">
        <f t="shared" si="4"/>
        <v>0</v>
      </c>
      <c r="D160" s="163"/>
      <c r="E160" s="163"/>
      <c r="F160" s="163"/>
      <c r="G160" s="164"/>
      <c r="H160" s="151">
        <f t="shared" si="5"/>
        <v>0</v>
      </c>
      <c r="I160" s="163"/>
      <c r="J160" s="163"/>
      <c r="K160" s="163"/>
      <c r="L160" s="165"/>
    </row>
    <row r="161" spans="1:12" x14ac:dyDescent="0.25">
      <c r="A161" s="67">
        <v>2400</v>
      </c>
      <c r="B161" s="147" t="s">
        <v>163</v>
      </c>
      <c r="C161" s="68">
        <f t="shared" si="4"/>
        <v>0</v>
      </c>
      <c r="D161" s="175"/>
      <c r="E161" s="175"/>
      <c r="F161" s="175"/>
      <c r="G161" s="176"/>
      <c r="H161" s="68">
        <f t="shared" si="5"/>
        <v>0</v>
      </c>
      <c r="I161" s="175"/>
      <c r="J161" s="175"/>
      <c r="K161" s="175"/>
      <c r="L161" s="177"/>
    </row>
    <row r="162" spans="1:12" ht="24" x14ac:dyDescent="0.25">
      <c r="A162" s="67">
        <v>2500</v>
      </c>
      <c r="B162" s="147" t="s">
        <v>164</v>
      </c>
      <c r="C162" s="68">
        <f t="shared" si="4"/>
        <v>0</v>
      </c>
      <c r="D162" s="74">
        <f>SUM(D163,D168)</f>
        <v>0</v>
      </c>
      <c r="E162" s="74">
        <f t="shared" ref="E162:G162" si="7">SUM(E163,E168)</f>
        <v>0</v>
      </c>
      <c r="F162" s="74">
        <f t="shared" si="7"/>
        <v>0</v>
      </c>
      <c r="G162" s="74">
        <f t="shared" si="7"/>
        <v>0</v>
      </c>
      <c r="H162" s="68">
        <f t="shared" si="5"/>
        <v>0</v>
      </c>
      <c r="I162" s="74">
        <f>SUM(I163,I168)</f>
        <v>0</v>
      </c>
      <c r="J162" s="74">
        <f t="shared" ref="J162:L162" si="8">SUM(J163,J168)</f>
        <v>0</v>
      </c>
      <c r="K162" s="74">
        <f t="shared" si="8"/>
        <v>0</v>
      </c>
      <c r="L162" s="149">
        <f t="shared" si="8"/>
        <v>0</v>
      </c>
    </row>
    <row r="163" spans="1:12" ht="16.5" customHeight="1" x14ac:dyDescent="0.25">
      <c r="A163" s="168">
        <v>2510</v>
      </c>
      <c r="B163" s="76" t="s">
        <v>165</v>
      </c>
      <c r="C163" s="77">
        <f t="shared" si="4"/>
        <v>0</v>
      </c>
      <c r="D163" s="169">
        <f>SUM(D164:D167)</f>
        <v>0</v>
      </c>
      <c r="E163" s="169">
        <f t="shared" ref="E163:G163" si="9">SUM(E164:E167)</f>
        <v>0</v>
      </c>
      <c r="F163" s="169">
        <f t="shared" si="9"/>
        <v>0</v>
      </c>
      <c r="G163" s="169">
        <f t="shared" si="9"/>
        <v>0</v>
      </c>
      <c r="H163" s="77">
        <f t="shared" si="5"/>
        <v>0</v>
      </c>
      <c r="I163" s="169">
        <f>SUM(I164:I167)</f>
        <v>0</v>
      </c>
      <c r="J163" s="169">
        <f t="shared" ref="J163:L163" si="10">SUM(J164:J167)</f>
        <v>0</v>
      </c>
      <c r="K163" s="169">
        <f t="shared" si="10"/>
        <v>0</v>
      </c>
      <c r="L163" s="178">
        <f t="shared" si="10"/>
        <v>0</v>
      </c>
    </row>
    <row r="164" spans="1:12" ht="24" x14ac:dyDescent="0.25">
      <c r="A164" s="56">
        <v>2512</v>
      </c>
      <c r="B164" s="82" t="s">
        <v>166</v>
      </c>
      <c r="C164" s="83">
        <f t="shared" si="4"/>
        <v>0</v>
      </c>
      <c r="D164" s="85"/>
      <c r="E164" s="85"/>
      <c r="F164" s="85"/>
      <c r="G164" s="157"/>
      <c r="H164" s="83">
        <f t="shared" si="5"/>
        <v>0</v>
      </c>
      <c r="I164" s="85"/>
      <c r="J164" s="85"/>
      <c r="K164" s="85"/>
      <c r="L164" s="158"/>
    </row>
    <row r="165" spans="1:12" ht="36" x14ac:dyDescent="0.25">
      <c r="A165" s="56">
        <v>2513</v>
      </c>
      <c r="B165" s="82" t="s">
        <v>167</v>
      </c>
      <c r="C165" s="83">
        <f t="shared" si="4"/>
        <v>0</v>
      </c>
      <c r="D165" s="85"/>
      <c r="E165" s="85"/>
      <c r="F165" s="85"/>
      <c r="G165" s="157"/>
      <c r="H165" s="83">
        <f t="shared" si="5"/>
        <v>0</v>
      </c>
      <c r="I165" s="85"/>
      <c r="J165" s="85"/>
      <c r="K165" s="85"/>
      <c r="L165" s="158"/>
    </row>
    <row r="166" spans="1:12" ht="24" x14ac:dyDescent="0.25">
      <c r="A166" s="56">
        <v>2515</v>
      </c>
      <c r="B166" s="82" t="s">
        <v>168</v>
      </c>
      <c r="C166" s="83">
        <f t="shared" si="4"/>
        <v>0</v>
      </c>
      <c r="D166" s="85"/>
      <c r="E166" s="85"/>
      <c r="F166" s="85"/>
      <c r="G166" s="157"/>
      <c r="H166" s="83">
        <f t="shared" si="5"/>
        <v>0</v>
      </c>
      <c r="I166" s="85"/>
      <c r="J166" s="85"/>
      <c r="K166" s="85"/>
      <c r="L166" s="158"/>
    </row>
    <row r="167" spans="1:12" ht="24" x14ac:dyDescent="0.25">
      <c r="A167" s="56">
        <v>2519</v>
      </c>
      <c r="B167" s="82" t="s">
        <v>169</v>
      </c>
      <c r="C167" s="83">
        <f t="shared" si="4"/>
        <v>0</v>
      </c>
      <c r="D167" s="85"/>
      <c r="E167" s="85"/>
      <c r="F167" s="85"/>
      <c r="G167" s="157"/>
      <c r="H167" s="83">
        <f t="shared" si="5"/>
        <v>0</v>
      </c>
      <c r="I167" s="85"/>
      <c r="J167" s="85"/>
      <c r="K167" s="85"/>
      <c r="L167" s="158"/>
    </row>
    <row r="168" spans="1:12" ht="24" x14ac:dyDescent="0.25">
      <c r="A168" s="159">
        <v>2520</v>
      </c>
      <c r="B168" s="82" t="s">
        <v>170</v>
      </c>
      <c r="C168" s="83">
        <f t="shared" si="4"/>
        <v>0</v>
      </c>
      <c r="D168" s="85"/>
      <c r="E168" s="85"/>
      <c r="F168" s="85"/>
      <c r="G168" s="157"/>
      <c r="H168" s="83">
        <f t="shared" si="5"/>
        <v>0</v>
      </c>
      <c r="I168" s="85"/>
      <c r="J168" s="85"/>
      <c r="K168" s="85"/>
      <c r="L168" s="158"/>
    </row>
    <row r="169" spans="1:12" s="179" customFormat="1" ht="48" x14ac:dyDescent="0.25">
      <c r="A169" s="31">
        <v>2800</v>
      </c>
      <c r="B169" s="76" t="s">
        <v>171</v>
      </c>
      <c r="C169" s="77">
        <f t="shared" si="4"/>
        <v>0</v>
      </c>
      <c r="D169" s="52"/>
      <c r="E169" s="52"/>
      <c r="F169" s="52"/>
      <c r="G169" s="53"/>
      <c r="H169" s="77">
        <f t="shared" si="5"/>
        <v>0</v>
      </c>
      <c r="I169" s="52"/>
      <c r="J169" s="52"/>
      <c r="K169" s="52"/>
      <c r="L169" s="54"/>
    </row>
    <row r="170" spans="1:12" x14ac:dyDescent="0.25">
      <c r="A170" s="142">
        <v>3000</v>
      </c>
      <c r="B170" s="142" t="s">
        <v>172</v>
      </c>
      <c r="C170" s="143">
        <f t="shared" si="4"/>
        <v>0</v>
      </c>
      <c r="D170" s="144">
        <f>SUM(D171,D181)</f>
        <v>0</v>
      </c>
      <c r="E170" s="144">
        <f>SUM(E171,E181)</f>
        <v>0</v>
      </c>
      <c r="F170" s="144">
        <f>SUM(F171,F181)</f>
        <v>0</v>
      </c>
      <c r="G170" s="145">
        <f>SUM(G171,G181)</f>
        <v>0</v>
      </c>
      <c r="H170" s="143">
        <f t="shared" si="5"/>
        <v>0</v>
      </c>
      <c r="I170" s="144">
        <f>SUM(I171,I181)</f>
        <v>0</v>
      </c>
      <c r="J170" s="144">
        <f>SUM(J171,J181)</f>
        <v>0</v>
      </c>
      <c r="K170" s="144">
        <f>SUM(K171,K181)</f>
        <v>0</v>
      </c>
      <c r="L170" s="146">
        <f>SUM(L171,L181)</f>
        <v>0</v>
      </c>
    </row>
    <row r="171" spans="1:12" ht="36" x14ac:dyDescent="0.25">
      <c r="A171" s="67">
        <v>3200</v>
      </c>
      <c r="B171" s="180" t="s">
        <v>173</v>
      </c>
      <c r="C171" s="181">
        <f t="shared" si="4"/>
        <v>0</v>
      </c>
      <c r="D171" s="74">
        <f>SUM(D172,D176)</f>
        <v>0</v>
      </c>
      <c r="E171" s="74">
        <f t="shared" ref="E171:G171" si="11">SUM(E172,E176)</f>
        <v>0</v>
      </c>
      <c r="F171" s="74">
        <f t="shared" si="11"/>
        <v>0</v>
      </c>
      <c r="G171" s="74">
        <f t="shared" si="11"/>
        <v>0</v>
      </c>
      <c r="H171" s="68">
        <f t="shared" si="5"/>
        <v>0</v>
      </c>
      <c r="I171" s="74">
        <f>SUM(I172,I176)</f>
        <v>0</v>
      </c>
      <c r="J171" s="74">
        <f t="shared" ref="J171:L171" si="12">SUM(J172,J176)</f>
        <v>0</v>
      </c>
      <c r="K171" s="74">
        <f t="shared" si="12"/>
        <v>0</v>
      </c>
      <c r="L171" s="149">
        <f t="shared" si="12"/>
        <v>0</v>
      </c>
    </row>
    <row r="172" spans="1:12" ht="36" x14ac:dyDescent="0.25">
      <c r="A172" s="168">
        <v>3260</v>
      </c>
      <c r="B172" s="76" t="s">
        <v>174</v>
      </c>
      <c r="C172" s="77">
        <f t="shared" si="4"/>
        <v>0</v>
      </c>
      <c r="D172" s="169">
        <f>SUM(D173:D175)</f>
        <v>0</v>
      </c>
      <c r="E172" s="169">
        <f>SUM(E173:E175)</f>
        <v>0</v>
      </c>
      <c r="F172" s="169">
        <f>SUM(F173:F175)</f>
        <v>0</v>
      </c>
      <c r="G172" s="170">
        <f>SUM(G173:G175)</f>
        <v>0</v>
      </c>
      <c r="H172" s="77">
        <f t="shared" si="5"/>
        <v>0</v>
      </c>
      <c r="I172" s="169">
        <f>SUM(I173:I175)</f>
        <v>0</v>
      </c>
      <c r="J172" s="169">
        <f>SUM(J173:J175)</f>
        <v>0</v>
      </c>
      <c r="K172" s="169">
        <f>SUM(K173:K175)</f>
        <v>0</v>
      </c>
      <c r="L172" s="171">
        <f>SUM(L173:L175)</f>
        <v>0</v>
      </c>
    </row>
    <row r="173" spans="1:12" ht="24" x14ac:dyDescent="0.25">
      <c r="A173" s="56">
        <v>3261</v>
      </c>
      <c r="B173" s="82" t="s">
        <v>175</v>
      </c>
      <c r="C173" s="83">
        <f>SUM(D173:G173)</f>
        <v>0</v>
      </c>
      <c r="D173" s="85"/>
      <c r="E173" s="85"/>
      <c r="F173" s="85"/>
      <c r="G173" s="157"/>
      <c r="H173" s="83">
        <f>SUM(I173:L173)</f>
        <v>0</v>
      </c>
      <c r="I173" s="85"/>
      <c r="J173" s="85"/>
      <c r="K173" s="85"/>
      <c r="L173" s="158"/>
    </row>
    <row r="174" spans="1:12" ht="24" x14ac:dyDescent="0.25">
      <c r="A174" s="56">
        <v>3262</v>
      </c>
      <c r="B174" s="82" t="s">
        <v>176</v>
      </c>
      <c r="C174" s="83">
        <f>SUM(D174:G174)</f>
        <v>0</v>
      </c>
      <c r="D174" s="85"/>
      <c r="E174" s="85"/>
      <c r="F174" s="85"/>
      <c r="G174" s="157"/>
      <c r="H174" s="83">
        <f>SUM(I174:L174)</f>
        <v>0</v>
      </c>
      <c r="I174" s="85"/>
      <c r="J174" s="85"/>
      <c r="K174" s="85"/>
      <c r="L174" s="158"/>
    </row>
    <row r="175" spans="1:12" ht="24" x14ac:dyDescent="0.25">
      <c r="A175" s="56">
        <v>3263</v>
      </c>
      <c r="B175" s="82" t="s">
        <v>177</v>
      </c>
      <c r="C175" s="83">
        <f>SUM(D175:G175)</f>
        <v>0</v>
      </c>
      <c r="D175" s="85"/>
      <c r="E175" s="85"/>
      <c r="F175" s="85"/>
      <c r="G175" s="157"/>
      <c r="H175" s="83">
        <f>SUM(I175:L175)</f>
        <v>0</v>
      </c>
      <c r="I175" s="85"/>
      <c r="J175" s="85"/>
      <c r="K175" s="85"/>
      <c r="L175" s="158"/>
    </row>
    <row r="176" spans="1:12" ht="72" x14ac:dyDescent="0.25">
      <c r="A176" s="168">
        <v>3290</v>
      </c>
      <c r="B176" s="76" t="s">
        <v>178</v>
      </c>
      <c r="C176" s="182">
        <f t="shared" ref="C176:C180" si="13">SUM(D176:G176)</f>
        <v>0</v>
      </c>
      <c r="D176" s="79">
        <f>SUM(D177:D180)</f>
        <v>0</v>
      </c>
      <c r="E176" s="79">
        <f t="shared" ref="E176:G176" si="14">SUM(E177:E180)</f>
        <v>0</v>
      </c>
      <c r="F176" s="79">
        <f t="shared" si="14"/>
        <v>0</v>
      </c>
      <c r="G176" s="79">
        <f t="shared" si="14"/>
        <v>0</v>
      </c>
      <c r="H176" s="182">
        <f t="shared" ref="H176:H180" si="15">SUM(I176:L176)</f>
        <v>0</v>
      </c>
      <c r="I176" s="79">
        <f>SUM(I177:I180)</f>
        <v>0</v>
      </c>
      <c r="J176" s="79">
        <f t="shared" ref="J176:L176" si="16">SUM(J177:J180)</f>
        <v>0</v>
      </c>
      <c r="K176" s="79">
        <f t="shared" si="16"/>
        <v>0</v>
      </c>
      <c r="L176" s="183">
        <f t="shared" si="16"/>
        <v>0</v>
      </c>
    </row>
    <row r="177" spans="1:12" ht="72" x14ac:dyDescent="0.25">
      <c r="A177" s="56">
        <v>3291</v>
      </c>
      <c r="B177" s="82" t="s">
        <v>179</v>
      </c>
      <c r="C177" s="83">
        <f t="shared" si="13"/>
        <v>0</v>
      </c>
      <c r="D177" s="85"/>
      <c r="E177" s="85"/>
      <c r="F177" s="85"/>
      <c r="G177" s="184"/>
      <c r="H177" s="83">
        <f t="shared" si="15"/>
        <v>0</v>
      </c>
      <c r="I177" s="85"/>
      <c r="J177" s="85"/>
      <c r="K177" s="85"/>
      <c r="L177" s="158"/>
    </row>
    <row r="178" spans="1:12" ht="60" x14ac:dyDescent="0.25">
      <c r="A178" s="56">
        <v>3292</v>
      </c>
      <c r="B178" s="82" t="s">
        <v>180</v>
      </c>
      <c r="C178" s="83">
        <f t="shared" si="13"/>
        <v>0</v>
      </c>
      <c r="D178" s="85"/>
      <c r="E178" s="85"/>
      <c r="F178" s="85"/>
      <c r="G178" s="184"/>
      <c r="H178" s="83">
        <f t="shared" si="15"/>
        <v>0</v>
      </c>
      <c r="I178" s="85"/>
      <c r="J178" s="85"/>
      <c r="K178" s="85"/>
      <c r="L178" s="158"/>
    </row>
    <row r="179" spans="1:12" ht="48" x14ac:dyDescent="0.25">
      <c r="A179" s="56">
        <v>3293</v>
      </c>
      <c r="B179" s="82" t="s">
        <v>181</v>
      </c>
      <c r="C179" s="83">
        <f t="shared" si="13"/>
        <v>0</v>
      </c>
      <c r="D179" s="85"/>
      <c r="E179" s="85"/>
      <c r="F179" s="85"/>
      <c r="G179" s="184"/>
      <c r="H179" s="83">
        <f t="shared" si="15"/>
        <v>0</v>
      </c>
      <c r="I179" s="85"/>
      <c r="J179" s="85"/>
      <c r="K179" s="85"/>
      <c r="L179" s="158"/>
    </row>
    <row r="180" spans="1:12" ht="60" x14ac:dyDescent="0.25">
      <c r="A180" s="185">
        <v>3294</v>
      </c>
      <c r="B180" s="82" t="s">
        <v>182</v>
      </c>
      <c r="C180" s="182">
        <f t="shared" si="13"/>
        <v>0</v>
      </c>
      <c r="D180" s="186"/>
      <c r="E180" s="186"/>
      <c r="F180" s="186"/>
      <c r="G180" s="187"/>
      <c r="H180" s="182">
        <f t="shared" si="15"/>
        <v>0</v>
      </c>
      <c r="I180" s="186"/>
      <c r="J180" s="186"/>
      <c r="K180" s="186"/>
      <c r="L180" s="188"/>
    </row>
    <row r="181" spans="1:12" ht="48" x14ac:dyDescent="0.25">
      <c r="A181" s="189">
        <v>3300</v>
      </c>
      <c r="B181" s="180" t="s">
        <v>183</v>
      </c>
      <c r="C181" s="190">
        <f t="shared" si="4"/>
        <v>0</v>
      </c>
      <c r="D181" s="191">
        <f>SUM(D182:D183)</f>
        <v>0</v>
      </c>
      <c r="E181" s="191">
        <f t="shared" ref="E181:G181" si="17">SUM(E182:E183)</f>
        <v>0</v>
      </c>
      <c r="F181" s="191">
        <f t="shared" si="17"/>
        <v>0</v>
      </c>
      <c r="G181" s="191">
        <f t="shared" si="17"/>
        <v>0</v>
      </c>
      <c r="H181" s="190">
        <f t="shared" si="5"/>
        <v>0</v>
      </c>
      <c r="I181" s="191">
        <f>SUM(I182:I183)</f>
        <v>0</v>
      </c>
      <c r="J181" s="191">
        <f t="shared" ref="J181:L181" si="18">SUM(J182:J183)</f>
        <v>0</v>
      </c>
      <c r="K181" s="191">
        <f t="shared" si="18"/>
        <v>0</v>
      </c>
      <c r="L181" s="192">
        <f t="shared" si="18"/>
        <v>0</v>
      </c>
    </row>
    <row r="182" spans="1:12" ht="48" x14ac:dyDescent="0.25">
      <c r="A182" s="108">
        <v>3310</v>
      </c>
      <c r="B182" s="109" t="s">
        <v>184</v>
      </c>
      <c r="C182" s="193">
        <f t="shared" si="4"/>
        <v>0</v>
      </c>
      <c r="D182" s="163"/>
      <c r="E182" s="163"/>
      <c r="F182" s="163"/>
      <c r="G182" s="164"/>
      <c r="H182" s="193">
        <f t="shared" si="5"/>
        <v>0</v>
      </c>
      <c r="I182" s="163"/>
      <c r="J182" s="163"/>
      <c r="K182" s="163"/>
      <c r="L182" s="165"/>
    </row>
    <row r="183" spans="1:12" ht="53.25" customHeight="1" x14ac:dyDescent="0.25">
      <c r="A183" s="50">
        <v>3320</v>
      </c>
      <c r="B183" s="76" t="s">
        <v>185</v>
      </c>
      <c r="C183" s="77">
        <f t="shared" si="4"/>
        <v>0</v>
      </c>
      <c r="D183" s="79"/>
      <c r="E183" s="79"/>
      <c r="F183" s="79"/>
      <c r="G183" s="155"/>
      <c r="H183" s="77">
        <f t="shared" si="5"/>
        <v>0</v>
      </c>
      <c r="I183" s="79"/>
      <c r="J183" s="79"/>
      <c r="K183" s="79"/>
      <c r="L183" s="156"/>
    </row>
    <row r="184" spans="1:12" x14ac:dyDescent="0.25">
      <c r="A184" s="194">
        <v>4000</v>
      </c>
      <c r="B184" s="142" t="s">
        <v>186</v>
      </c>
      <c r="C184" s="143">
        <f t="shared" si="4"/>
        <v>0</v>
      </c>
      <c r="D184" s="144">
        <f>SUM(D185,D188)</f>
        <v>0</v>
      </c>
      <c r="E184" s="144">
        <f>SUM(E185,E188)</f>
        <v>0</v>
      </c>
      <c r="F184" s="144">
        <f>SUM(F185,F188)</f>
        <v>0</v>
      </c>
      <c r="G184" s="145">
        <f>SUM(G185,G188)</f>
        <v>0</v>
      </c>
      <c r="H184" s="143">
        <f t="shared" si="5"/>
        <v>0</v>
      </c>
      <c r="I184" s="144">
        <f>SUM(I185,I188)</f>
        <v>0</v>
      </c>
      <c r="J184" s="144">
        <f>SUM(J185,J188)</f>
        <v>0</v>
      </c>
      <c r="K184" s="144">
        <f>SUM(K185,K188)</f>
        <v>0</v>
      </c>
      <c r="L184" s="146">
        <f>SUM(L185,L188)</f>
        <v>0</v>
      </c>
    </row>
    <row r="185" spans="1:12" ht="24" x14ac:dyDescent="0.25">
      <c r="A185" s="195">
        <v>4200</v>
      </c>
      <c r="B185" s="147" t="s">
        <v>187</v>
      </c>
      <c r="C185" s="68">
        <f>SUM(D185:G185)</f>
        <v>0</v>
      </c>
      <c r="D185" s="74">
        <f>SUM(D186,D187)</f>
        <v>0</v>
      </c>
      <c r="E185" s="74">
        <f>SUM(E186,E187)</f>
        <v>0</v>
      </c>
      <c r="F185" s="74">
        <f>SUM(F186,F187)</f>
        <v>0</v>
      </c>
      <c r="G185" s="166">
        <f>SUM(G186,G187)</f>
        <v>0</v>
      </c>
      <c r="H185" s="68">
        <f t="shared" si="5"/>
        <v>0</v>
      </c>
      <c r="I185" s="74">
        <f>SUM(I186,I187)</f>
        <v>0</v>
      </c>
      <c r="J185" s="74">
        <f>SUM(J186,J187)</f>
        <v>0</v>
      </c>
      <c r="K185" s="74">
        <f>SUM(K186,K187)</f>
        <v>0</v>
      </c>
      <c r="L185" s="167">
        <f>SUM(L186,L187)</f>
        <v>0</v>
      </c>
    </row>
    <row r="186" spans="1:12" ht="24" x14ac:dyDescent="0.25">
      <c r="A186" s="168">
        <v>4240</v>
      </c>
      <c r="B186" s="76" t="s">
        <v>188</v>
      </c>
      <c r="C186" s="77">
        <f t="shared" ref="C186:C262" si="19">SUM(D186:G186)</f>
        <v>0</v>
      </c>
      <c r="D186" s="79"/>
      <c r="E186" s="79"/>
      <c r="F186" s="79"/>
      <c r="G186" s="155"/>
      <c r="H186" s="77">
        <f t="shared" ref="H186:H262" si="20">SUM(I186:L186)</f>
        <v>0</v>
      </c>
      <c r="I186" s="79"/>
      <c r="J186" s="79"/>
      <c r="K186" s="79"/>
      <c r="L186" s="156"/>
    </row>
    <row r="187" spans="1:12" ht="24" x14ac:dyDescent="0.25">
      <c r="A187" s="159">
        <v>4250</v>
      </c>
      <c r="B187" s="82" t="s">
        <v>189</v>
      </c>
      <c r="C187" s="83">
        <f t="shared" si="19"/>
        <v>0</v>
      </c>
      <c r="D187" s="85"/>
      <c r="E187" s="85"/>
      <c r="F187" s="85"/>
      <c r="G187" s="157"/>
      <c r="H187" s="83">
        <f t="shared" si="20"/>
        <v>0</v>
      </c>
      <c r="I187" s="85"/>
      <c r="J187" s="85"/>
      <c r="K187" s="85"/>
      <c r="L187" s="158"/>
    </row>
    <row r="188" spans="1:12" x14ac:dyDescent="0.25">
      <c r="A188" s="67">
        <v>4300</v>
      </c>
      <c r="B188" s="147" t="s">
        <v>190</v>
      </c>
      <c r="C188" s="68">
        <f t="shared" si="19"/>
        <v>0</v>
      </c>
      <c r="D188" s="74">
        <f>SUM(D189)</f>
        <v>0</v>
      </c>
      <c r="E188" s="74">
        <f>SUM(E189)</f>
        <v>0</v>
      </c>
      <c r="F188" s="74">
        <f>SUM(F189)</f>
        <v>0</v>
      </c>
      <c r="G188" s="166">
        <f>SUM(G189)</f>
        <v>0</v>
      </c>
      <c r="H188" s="68">
        <f t="shared" si="20"/>
        <v>0</v>
      </c>
      <c r="I188" s="74">
        <f>SUM(I189)</f>
        <v>0</v>
      </c>
      <c r="J188" s="74">
        <f>SUM(J189)</f>
        <v>0</v>
      </c>
      <c r="K188" s="74">
        <f>SUM(K189)</f>
        <v>0</v>
      </c>
      <c r="L188" s="167">
        <f>SUM(L189)</f>
        <v>0</v>
      </c>
    </row>
    <row r="189" spans="1:12" ht="24" x14ac:dyDescent="0.25">
      <c r="A189" s="168">
        <v>4310</v>
      </c>
      <c r="B189" s="76" t="s">
        <v>191</v>
      </c>
      <c r="C189" s="77">
        <f>SUM(D189:G189)</f>
        <v>0</v>
      </c>
      <c r="D189" s="169">
        <f>SUM(D190:D190)</f>
        <v>0</v>
      </c>
      <c r="E189" s="169">
        <f>SUM(E190:E190)</f>
        <v>0</v>
      </c>
      <c r="F189" s="169">
        <f>SUM(F190:F190)</f>
        <v>0</v>
      </c>
      <c r="G189" s="170">
        <f>SUM(G190:G190)</f>
        <v>0</v>
      </c>
      <c r="H189" s="77">
        <f t="shared" si="20"/>
        <v>0</v>
      </c>
      <c r="I189" s="169">
        <f>SUM(I190:I190)</f>
        <v>0</v>
      </c>
      <c r="J189" s="169">
        <f>SUM(J190:J190)</f>
        <v>0</v>
      </c>
      <c r="K189" s="169">
        <f>SUM(K190:K190)</f>
        <v>0</v>
      </c>
      <c r="L189" s="171">
        <f>SUM(L190:L190)</f>
        <v>0</v>
      </c>
    </row>
    <row r="190" spans="1:12" ht="48" x14ac:dyDescent="0.25">
      <c r="A190" s="56">
        <v>4311</v>
      </c>
      <c r="B190" s="82" t="s">
        <v>192</v>
      </c>
      <c r="C190" s="83">
        <f t="shared" si="19"/>
        <v>0</v>
      </c>
      <c r="D190" s="85"/>
      <c r="E190" s="85"/>
      <c r="F190" s="85"/>
      <c r="G190" s="157"/>
      <c r="H190" s="83">
        <f t="shared" si="20"/>
        <v>0</v>
      </c>
      <c r="I190" s="85"/>
      <c r="J190" s="85"/>
      <c r="K190" s="85"/>
      <c r="L190" s="158"/>
    </row>
    <row r="191" spans="1:12" s="36" customFormat="1" ht="24" x14ac:dyDescent="0.25">
      <c r="A191" s="196"/>
      <c r="B191" s="31" t="s">
        <v>193</v>
      </c>
      <c r="C191" s="138">
        <f t="shared" si="19"/>
        <v>0</v>
      </c>
      <c r="D191" s="139">
        <f>SUM(D192,D231,D266,D279,D283)</f>
        <v>0</v>
      </c>
      <c r="E191" s="139">
        <f t="shared" ref="E191:G191" si="21">SUM(E192,E231,E266,E279,E283)</f>
        <v>0</v>
      </c>
      <c r="F191" s="139">
        <f t="shared" si="21"/>
        <v>0</v>
      </c>
      <c r="G191" s="139">
        <f t="shared" si="21"/>
        <v>0</v>
      </c>
      <c r="H191" s="138">
        <f t="shared" si="20"/>
        <v>0</v>
      </c>
      <c r="I191" s="139">
        <f>SUM(I192,I231,I266,I279,I283)</f>
        <v>0</v>
      </c>
      <c r="J191" s="139">
        <f t="shared" ref="J191:L191" si="22">SUM(J192,J231,J266,J279,J283)</f>
        <v>0</v>
      </c>
      <c r="K191" s="139">
        <f t="shared" si="22"/>
        <v>0</v>
      </c>
      <c r="L191" s="197">
        <f t="shared" si="22"/>
        <v>0</v>
      </c>
    </row>
    <row r="192" spans="1:12" x14ac:dyDescent="0.25">
      <c r="A192" s="142">
        <v>5000</v>
      </c>
      <c r="B192" s="142" t="s">
        <v>194</v>
      </c>
      <c r="C192" s="143">
        <f t="shared" si="19"/>
        <v>0</v>
      </c>
      <c r="D192" s="144">
        <f>D193+D201+D227</f>
        <v>0</v>
      </c>
      <c r="E192" s="144">
        <f t="shared" ref="E192:G192" si="23">E193+E201+E227</f>
        <v>0</v>
      </c>
      <c r="F192" s="144">
        <f t="shared" si="23"/>
        <v>0</v>
      </c>
      <c r="G192" s="144">
        <f t="shared" si="23"/>
        <v>0</v>
      </c>
      <c r="H192" s="143">
        <f t="shared" si="20"/>
        <v>0</v>
      </c>
      <c r="I192" s="144">
        <f>I193+I201+I227</f>
        <v>0</v>
      </c>
      <c r="J192" s="144">
        <f t="shared" ref="J192:L192" si="24">J193+J201+J227</f>
        <v>0</v>
      </c>
      <c r="K192" s="144">
        <f t="shared" si="24"/>
        <v>0</v>
      </c>
      <c r="L192" s="198">
        <f t="shared" si="24"/>
        <v>0</v>
      </c>
    </row>
    <row r="193" spans="1:12" x14ac:dyDescent="0.25">
      <c r="A193" s="67">
        <v>5100</v>
      </c>
      <c r="B193" s="147" t="s">
        <v>195</v>
      </c>
      <c r="C193" s="68">
        <f t="shared" si="19"/>
        <v>0</v>
      </c>
      <c r="D193" s="74">
        <f>D194+D195+D198+D199+D200</f>
        <v>0</v>
      </c>
      <c r="E193" s="74">
        <f>E194+E195+E198+E199+E200</f>
        <v>0</v>
      </c>
      <c r="F193" s="74">
        <f>F194+F195+F198+F199+F200</f>
        <v>0</v>
      </c>
      <c r="G193" s="166">
        <f>G194+G195+G198+G199+G200</f>
        <v>0</v>
      </c>
      <c r="H193" s="68">
        <f t="shared" si="20"/>
        <v>0</v>
      </c>
      <c r="I193" s="74">
        <f>I194+I195+I198+I199+I200</f>
        <v>0</v>
      </c>
      <c r="J193" s="74">
        <f>J194+J195+J198+J199+J200</f>
        <v>0</v>
      </c>
      <c r="K193" s="74">
        <f>K194+K195+K198+K199+K200</f>
        <v>0</v>
      </c>
      <c r="L193" s="167">
        <f>L194+L195+L198+L199+L200</f>
        <v>0</v>
      </c>
    </row>
    <row r="194" spans="1:12" x14ac:dyDescent="0.25">
      <c r="A194" s="168">
        <v>5110</v>
      </c>
      <c r="B194" s="76" t="s">
        <v>196</v>
      </c>
      <c r="C194" s="77">
        <f t="shared" si="19"/>
        <v>0</v>
      </c>
      <c r="D194" s="79"/>
      <c r="E194" s="79"/>
      <c r="F194" s="79"/>
      <c r="G194" s="155"/>
      <c r="H194" s="77">
        <f t="shared" si="20"/>
        <v>0</v>
      </c>
      <c r="I194" s="79"/>
      <c r="J194" s="79"/>
      <c r="K194" s="79"/>
      <c r="L194" s="156"/>
    </row>
    <row r="195" spans="1:12" ht="24" x14ac:dyDescent="0.25">
      <c r="A195" s="159">
        <v>5120</v>
      </c>
      <c r="B195" s="82" t="s">
        <v>197</v>
      </c>
      <c r="C195" s="83">
        <f t="shared" si="19"/>
        <v>0</v>
      </c>
      <c r="D195" s="160">
        <f>D196+D197</f>
        <v>0</v>
      </c>
      <c r="E195" s="160">
        <f>E196+E197</f>
        <v>0</v>
      </c>
      <c r="F195" s="160">
        <f>F196+F197</f>
        <v>0</v>
      </c>
      <c r="G195" s="161">
        <f>G196+G197</f>
        <v>0</v>
      </c>
      <c r="H195" s="83">
        <f t="shared" si="20"/>
        <v>0</v>
      </c>
      <c r="I195" s="160">
        <f>I196+I197</f>
        <v>0</v>
      </c>
      <c r="J195" s="160">
        <f>J196+J197</f>
        <v>0</v>
      </c>
      <c r="K195" s="160">
        <f>K196+K197</f>
        <v>0</v>
      </c>
      <c r="L195" s="162">
        <f>L196+L197</f>
        <v>0</v>
      </c>
    </row>
    <row r="196" spans="1:12" x14ac:dyDescent="0.25">
      <c r="A196" s="56">
        <v>5121</v>
      </c>
      <c r="B196" s="82" t="s">
        <v>198</v>
      </c>
      <c r="C196" s="83">
        <f t="shared" si="19"/>
        <v>0</v>
      </c>
      <c r="D196" s="85"/>
      <c r="E196" s="85"/>
      <c r="F196" s="85"/>
      <c r="G196" s="157"/>
      <c r="H196" s="83">
        <f t="shared" si="20"/>
        <v>0</v>
      </c>
      <c r="I196" s="85"/>
      <c r="J196" s="85"/>
      <c r="K196" s="85"/>
      <c r="L196" s="158"/>
    </row>
    <row r="197" spans="1:12" ht="24" x14ac:dyDescent="0.25">
      <c r="A197" s="56">
        <v>5129</v>
      </c>
      <c r="B197" s="82" t="s">
        <v>199</v>
      </c>
      <c r="C197" s="83">
        <f t="shared" si="19"/>
        <v>0</v>
      </c>
      <c r="D197" s="85"/>
      <c r="E197" s="85"/>
      <c r="F197" s="85"/>
      <c r="G197" s="157"/>
      <c r="H197" s="83">
        <f t="shared" si="20"/>
        <v>0</v>
      </c>
      <c r="I197" s="85"/>
      <c r="J197" s="85"/>
      <c r="K197" s="85"/>
      <c r="L197" s="158"/>
    </row>
    <row r="198" spans="1:12" x14ac:dyDescent="0.25">
      <c r="A198" s="159">
        <v>5130</v>
      </c>
      <c r="B198" s="82" t="s">
        <v>200</v>
      </c>
      <c r="C198" s="83">
        <f t="shared" si="19"/>
        <v>0</v>
      </c>
      <c r="D198" s="85"/>
      <c r="E198" s="85"/>
      <c r="F198" s="85"/>
      <c r="G198" s="157"/>
      <c r="H198" s="83">
        <f t="shared" si="20"/>
        <v>0</v>
      </c>
      <c r="I198" s="85"/>
      <c r="J198" s="85"/>
      <c r="K198" s="85"/>
      <c r="L198" s="158"/>
    </row>
    <row r="199" spans="1:12" x14ac:dyDescent="0.25">
      <c r="A199" s="159">
        <v>5140</v>
      </c>
      <c r="B199" s="82" t="s">
        <v>201</v>
      </c>
      <c r="C199" s="83">
        <f t="shared" si="19"/>
        <v>0</v>
      </c>
      <c r="D199" s="85"/>
      <c r="E199" s="85"/>
      <c r="F199" s="85"/>
      <c r="G199" s="157"/>
      <c r="H199" s="83">
        <f t="shared" si="20"/>
        <v>0</v>
      </c>
      <c r="I199" s="85"/>
      <c r="J199" s="85"/>
      <c r="K199" s="85"/>
      <c r="L199" s="158"/>
    </row>
    <row r="200" spans="1:12" ht="24" x14ac:dyDescent="0.25">
      <c r="A200" s="159">
        <v>5170</v>
      </c>
      <c r="B200" s="82" t="s">
        <v>202</v>
      </c>
      <c r="C200" s="83">
        <f t="shared" si="19"/>
        <v>0</v>
      </c>
      <c r="D200" s="85"/>
      <c r="E200" s="85"/>
      <c r="F200" s="85"/>
      <c r="G200" s="157"/>
      <c r="H200" s="83">
        <f t="shared" si="20"/>
        <v>0</v>
      </c>
      <c r="I200" s="85"/>
      <c r="J200" s="85"/>
      <c r="K200" s="85"/>
      <c r="L200" s="158"/>
    </row>
    <row r="201" spans="1:12" x14ac:dyDescent="0.25">
      <c r="A201" s="67">
        <v>5200</v>
      </c>
      <c r="B201" s="147" t="s">
        <v>203</v>
      </c>
      <c r="C201" s="68">
        <f t="shared" si="19"/>
        <v>0</v>
      </c>
      <c r="D201" s="74">
        <f>D202+D212+D213+D222+D223+D224+D226</f>
        <v>0</v>
      </c>
      <c r="E201" s="74">
        <f>E202+E212+E213+E222+E223+E224+E226</f>
        <v>0</v>
      </c>
      <c r="F201" s="74">
        <f>F202+F212+F213+F222+F223+F224+F226</f>
        <v>0</v>
      </c>
      <c r="G201" s="166">
        <f>G202+G212+G213+G222+G223+G224+G226</f>
        <v>0</v>
      </c>
      <c r="H201" s="68">
        <f t="shared" si="20"/>
        <v>0</v>
      </c>
      <c r="I201" s="74">
        <f>I202+I212+I213+I222+I223+I224+I226</f>
        <v>0</v>
      </c>
      <c r="J201" s="74">
        <f>J202+J212+J213+J222+J223+J224+J226</f>
        <v>0</v>
      </c>
      <c r="K201" s="74">
        <f>K202+K212+K213+K222+K223+K224+K226</f>
        <v>0</v>
      </c>
      <c r="L201" s="167">
        <f>L202+L212+L213+L222+L223+L224+L226</f>
        <v>0</v>
      </c>
    </row>
    <row r="202" spans="1:12" x14ac:dyDescent="0.25">
      <c r="A202" s="150">
        <v>5210</v>
      </c>
      <c r="B202" s="109" t="s">
        <v>204</v>
      </c>
      <c r="C202" s="151">
        <f t="shared" si="19"/>
        <v>0</v>
      </c>
      <c r="D202" s="152">
        <f>SUM(D203:D211)</f>
        <v>0</v>
      </c>
      <c r="E202" s="152">
        <f>SUM(E203:E211)</f>
        <v>0</v>
      </c>
      <c r="F202" s="152">
        <f>SUM(F203:F211)</f>
        <v>0</v>
      </c>
      <c r="G202" s="153">
        <f>SUM(G203:G211)</f>
        <v>0</v>
      </c>
      <c r="H202" s="151">
        <f t="shared" si="20"/>
        <v>0</v>
      </c>
      <c r="I202" s="152">
        <f>SUM(I203:I211)</f>
        <v>0</v>
      </c>
      <c r="J202" s="152">
        <f>SUM(J203:J211)</f>
        <v>0</v>
      </c>
      <c r="K202" s="152">
        <f>SUM(K203:K211)</f>
        <v>0</v>
      </c>
      <c r="L202" s="154">
        <f>SUM(L203:L211)</f>
        <v>0</v>
      </c>
    </row>
    <row r="203" spans="1:12" x14ac:dyDescent="0.25">
      <c r="A203" s="50">
        <v>5211</v>
      </c>
      <c r="B203" s="76" t="s">
        <v>205</v>
      </c>
      <c r="C203" s="77">
        <f t="shared" si="19"/>
        <v>0</v>
      </c>
      <c r="D203" s="79"/>
      <c r="E203" s="79"/>
      <c r="F203" s="79"/>
      <c r="G203" s="155"/>
      <c r="H203" s="77">
        <f t="shared" si="20"/>
        <v>0</v>
      </c>
      <c r="I203" s="79"/>
      <c r="J203" s="79"/>
      <c r="K203" s="79"/>
      <c r="L203" s="156"/>
    </row>
    <row r="204" spans="1:12" x14ac:dyDescent="0.25">
      <c r="A204" s="56">
        <v>5212</v>
      </c>
      <c r="B204" s="82" t="s">
        <v>206</v>
      </c>
      <c r="C204" s="83">
        <f t="shared" si="19"/>
        <v>0</v>
      </c>
      <c r="D204" s="85"/>
      <c r="E204" s="85"/>
      <c r="F204" s="85"/>
      <c r="G204" s="157"/>
      <c r="H204" s="83">
        <f t="shared" si="20"/>
        <v>0</v>
      </c>
      <c r="I204" s="85"/>
      <c r="J204" s="85"/>
      <c r="K204" s="85"/>
      <c r="L204" s="158"/>
    </row>
    <row r="205" spans="1:12" x14ac:dyDescent="0.25">
      <c r="A205" s="56">
        <v>5213</v>
      </c>
      <c r="B205" s="82" t="s">
        <v>207</v>
      </c>
      <c r="C205" s="83">
        <f t="shared" si="19"/>
        <v>0</v>
      </c>
      <c r="D205" s="85"/>
      <c r="E205" s="85"/>
      <c r="F205" s="85"/>
      <c r="G205" s="157"/>
      <c r="H205" s="83">
        <f t="shared" si="20"/>
        <v>0</v>
      </c>
      <c r="I205" s="85"/>
      <c r="J205" s="85"/>
      <c r="K205" s="85"/>
      <c r="L205" s="158"/>
    </row>
    <row r="206" spans="1:12" x14ac:dyDescent="0.25">
      <c r="A206" s="56">
        <v>5214</v>
      </c>
      <c r="B206" s="82" t="s">
        <v>208</v>
      </c>
      <c r="C206" s="83">
        <f t="shared" si="19"/>
        <v>0</v>
      </c>
      <c r="D206" s="85"/>
      <c r="E206" s="85"/>
      <c r="F206" s="85"/>
      <c r="G206" s="157"/>
      <c r="H206" s="83">
        <f t="shared" si="20"/>
        <v>0</v>
      </c>
      <c r="I206" s="85"/>
      <c r="J206" s="85"/>
      <c r="K206" s="85"/>
      <c r="L206" s="158"/>
    </row>
    <row r="207" spans="1:12" x14ac:dyDescent="0.25">
      <c r="A207" s="56">
        <v>5215</v>
      </c>
      <c r="B207" s="82" t="s">
        <v>209</v>
      </c>
      <c r="C207" s="83">
        <f>SUM(D207:G207)</f>
        <v>0</v>
      </c>
      <c r="D207" s="85"/>
      <c r="E207" s="85"/>
      <c r="F207" s="85"/>
      <c r="G207" s="157"/>
      <c r="H207" s="83">
        <f>SUM(I207:L207)</f>
        <v>0</v>
      </c>
      <c r="I207" s="85"/>
      <c r="J207" s="85"/>
      <c r="K207" s="85"/>
      <c r="L207" s="158"/>
    </row>
    <row r="208" spans="1:12" ht="24" x14ac:dyDescent="0.25">
      <c r="A208" s="56">
        <v>5216</v>
      </c>
      <c r="B208" s="82" t="s">
        <v>210</v>
      </c>
      <c r="C208" s="83">
        <f t="shared" si="19"/>
        <v>0</v>
      </c>
      <c r="D208" s="85"/>
      <c r="E208" s="85"/>
      <c r="F208" s="85"/>
      <c r="G208" s="157"/>
      <c r="H208" s="83">
        <f t="shared" si="20"/>
        <v>0</v>
      </c>
      <c r="I208" s="85"/>
      <c r="J208" s="85"/>
      <c r="K208" s="85"/>
      <c r="L208" s="158"/>
    </row>
    <row r="209" spans="1:12" x14ac:dyDescent="0.25">
      <c r="A209" s="56">
        <v>5217</v>
      </c>
      <c r="B209" s="82" t="s">
        <v>211</v>
      </c>
      <c r="C209" s="83">
        <f t="shared" si="19"/>
        <v>0</v>
      </c>
      <c r="D209" s="85"/>
      <c r="E209" s="85"/>
      <c r="F209" s="85"/>
      <c r="G209" s="157"/>
      <c r="H209" s="83">
        <f t="shared" si="20"/>
        <v>0</v>
      </c>
      <c r="I209" s="85"/>
      <c r="J209" s="85"/>
      <c r="K209" s="85"/>
      <c r="L209" s="158"/>
    </row>
    <row r="210" spans="1:12" x14ac:dyDescent="0.25">
      <c r="A210" s="56">
        <v>5218</v>
      </c>
      <c r="B210" s="82" t="s">
        <v>212</v>
      </c>
      <c r="C210" s="83">
        <f t="shared" si="19"/>
        <v>0</v>
      </c>
      <c r="D210" s="85"/>
      <c r="E210" s="85"/>
      <c r="F210" s="85"/>
      <c r="G210" s="157"/>
      <c r="H210" s="83">
        <f t="shared" si="20"/>
        <v>0</v>
      </c>
      <c r="I210" s="85"/>
      <c r="J210" s="85"/>
      <c r="K210" s="85"/>
      <c r="L210" s="158"/>
    </row>
    <row r="211" spans="1:12" x14ac:dyDescent="0.25">
      <c r="A211" s="56">
        <v>5219</v>
      </c>
      <c r="B211" s="82" t="s">
        <v>213</v>
      </c>
      <c r="C211" s="83">
        <f t="shared" si="19"/>
        <v>0</v>
      </c>
      <c r="D211" s="85"/>
      <c r="E211" s="85"/>
      <c r="F211" s="85"/>
      <c r="G211" s="157"/>
      <c r="H211" s="83">
        <f t="shared" si="20"/>
        <v>0</v>
      </c>
      <c r="I211" s="85"/>
      <c r="J211" s="85"/>
      <c r="K211" s="85"/>
      <c r="L211" s="158"/>
    </row>
    <row r="212" spans="1:12" ht="13.5" customHeight="1" x14ac:dyDescent="0.25">
      <c r="A212" s="159">
        <v>5220</v>
      </c>
      <c r="B212" s="82" t="s">
        <v>214</v>
      </c>
      <c r="C212" s="83">
        <f t="shared" si="19"/>
        <v>0</v>
      </c>
      <c r="D212" s="85"/>
      <c r="E212" s="85"/>
      <c r="F212" s="85"/>
      <c r="G212" s="157"/>
      <c r="H212" s="83">
        <f t="shared" si="20"/>
        <v>0</v>
      </c>
      <c r="I212" s="85"/>
      <c r="J212" s="85"/>
      <c r="K212" s="85"/>
      <c r="L212" s="158"/>
    </row>
    <row r="213" spans="1:12" x14ac:dyDescent="0.25">
      <c r="A213" s="159">
        <v>5230</v>
      </c>
      <c r="B213" s="82" t="s">
        <v>215</v>
      </c>
      <c r="C213" s="83">
        <f t="shared" si="19"/>
        <v>0</v>
      </c>
      <c r="D213" s="160">
        <f>SUM(D214:D221)</f>
        <v>0</v>
      </c>
      <c r="E213" s="160">
        <f>SUM(E214:E221)</f>
        <v>0</v>
      </c>
      <c r="F213" s="160">
        <f>SUM(F214:F221)</f>
        <v>0</v>
      </c>
      <c r="G213" s="161">
        <f>SUM(G214:G221)</f>
        <v>0</v>
      </c>
      <c r="H213" s="83">
        <f t="shared" si="20"/>
        <v>0</v>
      </c>
      <c r="I213" s="160">
        <f>SUM(I214:I221)</f>
        <v>0</v>
      </c>
      <c r="J213" s="160">
        <f>SUM(J214:J221)</f>
        <v>0</v>
      </c>
      <c r="K213" s="160">
        <f>SUM(K214:K221)</f>
        <v>0</v>
      </c>
      <c r="L213" s="162">
        <f>SUM(L214:L221)</f>
        <v>0</v>
      </c>
    </row>
    <row r="214" spans="1:12" x14ac:dyDescent="0.25">
      <c r="A214" s="56">
        <v>5231</v>
      </c>
      <c r="B214" s="82" t="s">
        <v>216</v>
      </c>
      <c r="C214" s="83">
        <f t="shared" si="19"/>
        <v>0</v>
      </c>
      <c r="D214" s="85"/>
      <c r="E214" s="85"/>
      <c r="F214" s="85"/>
      <c r="G214" s="157"/>
      <c r="H214" s="83">
        <f t="shared" si="20"/>
        <v>0</v>
      </c>
      <c r="I214" s="85"/>
      <c r="J214" s="85"/>
      <c r="K214" s="85"/>
      <c r="L214" s="158"/>
    </row>
    <row r="215" spans="1:12" x14ac:dyDescent="0.25">
      <c r="A215" s="56">
        <v>5232</v>
      </c>
      <c r="B215" s="82" t="s">
        <v>217</v>
      </c>
      <c r="C215" s="83">
        <f t="shared" si="19"/>
        <v>0</v>
      </c>
      <c r="D215" s="85"/>
      <c r="E215" s="85"/>
      <c r="F215" s="85"/>
      <c r="G215" s="157"/>
      <c r="H215" s="83">
        <f t="shared" si="20"/>
        <v>0</v>
      </c>
      <c r="I215" s="85"/>
      <c r="J215" s="85"/>
      <c r="K215" s="85"/>
      <c r="L215" s="158"/>
    </row>
    <row r="216" spans="1:12" x14ac:dyDescent="0.25">
      <c r="A216" s="56">
        <v>5233</v>
      </c>
      <c r="B216" s="82" t="s">
        <v>218</v>
      </c>
      <c r="C216" s="199">
        <f t="shared" si="19"/>
        <v>0</v>
      </c>
      <c r="D216" s="85"/>
      <c r="E216" s="85"/>
      <c r="F216" s="85"/>
      <c r="G216" s="157"/>
      <c r="H216" s="83">
        <f t="shared" si="20"/>
        <v>0</v>
      </c>
      <c r="I216" s="85"/>
      <c r="J216" s="85"/>
      <c r="K216" s="85"/>
      <c r="L216" s="158"/>
    </row>
    <row r="217" spans="1:12" ht="24" x14ac:dyDescent="0.25">
      <c r="A217" s="56">
        <v>5234</v>
      </c>
      <c r="B217" s="82" t="s">
        <v>219</v>
      </c>
      <c r="C217" s="199">
        <f t="shared" si="19"/>
        <v>0</v>
      </c>
      <c r="D217" s="85"/>
      <c r="E217" s="85"/>
      <c r="F217" s="85"/>
      <c r="G217" s="157"/>
      <c r="H217" s="83">
        <f t="shared" si="20"/>
        <v>0</v>
      </c>
      <c r="I217" s="85"/>
      <c r="J217" s="85"/>
      <c r="K217" s="85"/>
      <c r="L217" s="158"/>
    </row>
    <row r="218" spans="1:12" ht="14.25" customHeight="1" x14ac:dyDescent="0.25">
      <c r="A218" s="56">
        <v>5236</v>
      </c>
      <c r="B218" s="82" t="s">
        <v>220</v>
      </c>
      <c r="C218" s="199">
        <f t="shared" si="19"/>
        <v>0</v>
      </c>
      <c r="D218" s="85"/>
      <c r="E218" s="85"/>
      <c r="F218" s="85"/>
      <c r="G218" s="157"/>
      <c r="H218" s="83">
        <f t="shared" si="20"/>
        <v>0</v>
      </c>
      <c r="I218" s="85"/>
      <c r="J218" s="85"/>
      <c r="K218" s="85"/>
      <c r="L218" s="158"/>
    </row>
    <row r="219" spans="1:12" ht="14.25" customHeight="1" x14ac:dyDescent="0.25">
      <c r="A219" s="56">
        <v>5237</v>
      </c>
      <c r="B219" s="82" t="s">
        <v>221</v>
      </c>
      <c r="C219" s="199">
        <f t="shared" si="19"/>
        <v>0</v>
      </c>
      <c r="D219" s="85"/>
      <c r="E219" s="85"/>
      <c r="F219" s="85"/>
      <c r="G219" s="157"/>
      <c r="H219" s="83">
        <f t="shared" si="20"/>
        <v>0</v>
      </c>
      <c r="I219" s="85"/>
      <c r="J219" s="85"/>
      <c r="K219" s="85"/>
      <c r="L219" s="158"/>
    </row>
    <row r="220" spans="1:12" ht="24" x14ac:dyDescent="0.25">
      <c r="A220" s="56">
        <v>5238</v>
      </c>
      <c r="B220" s="82" t="s">
        <v>222</v>
      </c>
      <c r="C220" s="199">
        <f t="shared" si="19"/>
        <v>0</v>
      </c>
      <c r="D220" s="85"/>
      <c r="E220" s="85"/>
      <c r="F220" s="85"/>
      <c r="G220" s="157"/>
      <c r="H220" s="83">
        <f t="shared" si="20"/>
        <v>0</v>
      </c>
      <c r="I220" s="85"/>
      <c r="J220" s="85"/>
      <c r="K220" s="85"/>
      <c r="L220" s="158"/>
    </row>
    <row r="221" spans="1:12" ht="24" x14ac:dyDescent="0.25">
      <c r="A221" s="56">
        <v>5239</v>
      </c>
      <c r="B221" s="82" t="s">
        <v>223</v>
      </c>
      <c r="C221" s="199">
        <f t="shared" si="19"/>
        <v>0</v>
      </c>
      <c r="D221" s="85"/>
      <c r="E221" s="85"/>
      <c r="F221" s="85"/>
      <c r="G221" s="157"/>
      <c r="H221" s="83">
        <f t="shared" si="20"/>
        <v>0</v>
      </c>
      <c r="I221" s="85"/>
      <c r="J221" s="85"/>
      <c r="K221" s="85"/>
      <c r="L221" s="158"/>
    </row>
    <row r="222" spans="1:12" ht="24" x14ac:dyDescent="0.25">
      <c r="A222" s="159">
        <v>5240</v>
      </c>
      <c r="B222" s="82" t="s">
        <v>224</v>
      </c>
      <c r="C222" s="199">
        <f t="shared" si="19"/>
        <v>0</v>
      </c>
      <c r="D222" s="85"/>
      <c r="E222" s="85"/>
      <c r="F222" s="85"/>
      <c r="G222" s="157"/>
      <c r="H222" s="83">
        <f t="shared" si="20"/>
        <v>0</v>
      </c>
      <c r="I222" s="85"/>
      <c r="J222" s="85"/>
      <c r="K222" s="85"/>
      <c r="L222" s="158"/>
    </row>
    <row r="223" spans="1:12" ht="22.5" customHeight="1" x14ac:dyDescent="0.25">
      <c r="A223" s="159">
        <v>5250</v>
      </c>
      <c r="B223" s="82" t="s">
        <v>225</v>
      </c>
      <c r="C223" s="199">
        <f t="shared" si="19"/>
        <v>0</v>
      </c>
      <c r="D223" s="85"/>
      <c r="E223" s="85"/>
      <c r="F223" s="85"/>
      <c r="G223" s="157"/>
      <c r="H223" s="83">
        <f t="shared" si="20"/>
        <v>0</v>
      </c>
      <c r="I223" s="85"/>
      <c r="J223" s="85"/>
      <c r="K223" s="85"/>
      <c r="L223" s="158"/>
    </row>
    <row r="224" spans="1:12" x14ac:dyDescent="0.25">
      <c r="A224" s="159">
        <v>5260</v>
      </c>
      <c r="B224" s="82" t="s">
        <v>226</v>
      </c>
      <c r="C224" s="199">
        <f t="shared" si="19"/>
        <v>0</v>
      </c>
      <c r="D224" s="160">
        <f>SUM(D225)</f>
        <v>0</v>
      </c>
      <c r="E224" s="160">
        <f>SUM(E225)</f>
        <v>0</v>
      </c>
      <c r="F224" s="160">
        <f>SUM(F225)</f>
        <v>0</v>
      </c>
      <c r="G224" s="161">
        <f>SUM(G225)</f>
        <v>0</v>
      </c>
      <c r="H224" s="83">
        <f t="shared" si="20"/>
        <v>0</v>
      </c>
      <c r="I224" s="160">
        <f>SUM(I225)</f>
        <v>0</v>
      </c>
      <c r="J224" s="160">
        <f>SUM(J225)</f>
        <v>0</v>
      </c>
      <c r="K224" s="160">
        <f>SUM(K225)</f>
        <v>0</v>
      </c>
      <c r="L224" s="162">
        <f>SUM(L225)</f>
        <v>0</v>
      </c>
    </row>
    <row r="225" spans="1:12" ht="24" x14ac:dyDescent="0.25">
      <c r="A225" s="56">
        <v>5269</v>
      </c>
      <c r="B225" s="82" t="s">
        <v>227</v>
      </c>
      <c r="C225" s="199">
        <f t="shared" si="19"/>
        <v>0</v>
      </c>
      <c r="D225" s="85"/>
      <c r="E225" s="85"/>
      <c r="F225" s="85"/>
      <c r="G225" s="157"/>
      <c r="H225" s="83">
        <f t="shared" si="20"/>
        <v>0</v>
      </c>
      <c r="I225" s="85"/>
      <c r="J225" s="85"/>
      <c r="K225" s="85"/>
      <c r="L225" s="158"/>
    </row>
    <row r="226" spans="1:12" ht="24" x14ac:dyDescent="0.25">
      <c r="A226" s="150">
        <v>5270</v>
      </c>
      <c r="B226" s="109" t="s">
        <v>228</v>
      </c>
      <c r="C226" s="200">
        <f t="shared" si="19"/>
        <v>0</v>
      </c>
      <c r="D226" s="163"/>
      <c r="E226" s="163"/>
      <c r="F226" s="163"/>
      <c r="G226" s="164"/>
      <c r="H226" s="151">
        <f t="shared" si="20"/>
        <v>0</v>
      </c>
      <c r="I226" s="163"/>
      <c r="J226" s="163"/>
      <c r="K226" s="163"/>
      <c r="L226" s="165"/>
    </row>
    <row r="227" spans="1:12" ht="48" x14ac:dyDescent="0.25">
      <c r="A227" s="103">
        <v>5300</v>
      </c>
      <c r="B227" s="201" t="s">
        <v>229</v>
      </c>
      <c r="C227" s="202">
        <f t="shared" si="19"/>
        <v>0</v>
      </c>
      <c r="D227" s="203">
        <f>SUM(D228,D229)</f>
        <v>0</v>
      </c>
      <c r="E227" s="203">
        <f t="shared" ref="E227:G227" si="25">SUM(E228,E229)</f>
        <v>0</v>
      </c>
      <c r="F227" s="203">
        <f t="shared" si="25"/>
        <v>0</v>
      </c>
      <c r="G227" s="203">
        <f t="shared" si="25"/>
        <v>0</v>
      </c>
      <c r="H227" s="204">
        <f t="shared" si="20"/>
        <v>0</v>
      </c>
      <c r="I227" s="203">
        <f>SUM(I228,I229)</f>
        <v>0</v>
      </c>
      <c r="J227" s="203">
        <f t="shared" ref="J227:L227" si="26">SUM(J228,J229)</f>
        <v>0</v>
      </c>
      <c r="K227" s="203">
        <f t="shared" si="26"/>
        <v>0</v>
      </c>
      <c r="L227" s="205">
        <f t="shared" si="26"/>
        <v>0</v>
      </c>
    </row>
    <row r="228" spans="1:12" ht="24" x14ac:dyDescent="0.25">
      <c r="A228" s="150">
        <v>5310</v>
      </c>
      <c r="B228" s="109" t="s">
        <v>230</v>
      </c>
      <c r="C228" s="200">
        <f t="shared" si="19"/>
        <v>0</v>
      </c>
      <c r="D228" s="163"/>
      <c r="E228" s="163"/>
      <c r="F228" s="163"/>
      <c r="G228" s="164"/>
      <c r="H228" s="151">
        <f t="shared" si="20"/>
        <v>0</v>
      </c>
      <c r="I228" s="163"/>
      <c r="J228" s="163"/>
      <c r="K228" s="163"/>
      <c r="L228" s="165"/>
    </row>
    <row r="229" spans="1:12" ht="60" x14ac:dyDescent="0.25">
      <c r="A229" s="159">
        <v>5320</v>
      </c>
      <c r="B229" s="82" t="s">
        <v>231</v>
      </c>
      <c r="C229" s="199">
        <f t="shared" si="19"/>
        <v>0</v>
      </c>
      <c r="D229" s="85">
        <f>SUM(D230)</f>
        <v>0</v>
      </c>
      <c r="E229" s="85">
        <f t="shared" ref="E229:G229" si="27">SUM(E230)</f>
        <v>0</v>
      </c>
      <c r="F229" s="85">
        <f t="shared" si="27"/>
        <v>0</v>
      </c>
      <c r="G229" s="85">
        <f t="shared" si="27"/>
        <v>0</v>
      </c>
      <c r="H229" s="83">
        <f t="shared" si="20"/>
        <v>0</v>
      </c>
      <c r="I229" s="85">
        <f>SUM(I230)</f>
        <v>0</v>
      </c>
      <c r="J229" s="85">
        <f t="shared" ref="J229:L229" si="28">SUM(J230)</f>
        <v>0</v>
      </c>
      <c r="K229" s="85">
        <f t="shared" si="28"/>
        <v>0</v>
      </c>
      <c r="L229" s="206">
        <f t="shared" si="28"/>
        <v>0</v>
      </c>
    </row>
    <row r="230" spans="1:12" ht="48" x14ac:dyDescent="0.25">
      <c r="A230" s="50">
        <v>5321</v>
      </c>
      <c r="B230" s="76" t="s">
        <v>232</v>
      </c>
      <c r="C230" s="200">
        <f t="shared" si="19"/>
        <v>0</v>
      </c>
      <c r="D230" s="79"/>
      <c r="E230" s="79"/>
      <c r="F230" s="79"/>
      <c r="G230" s="155"/>
      <c r="H230" s="151">
        <f t="shared" si="20"/>
        <v>0</v>
      </c>
      <c r="I230" s="79"/>
      <c r="J230" s="79"/>
      <c r="K230" s="79"/>
      <c r="L230" s="156"/>
    </row>
    <row r="231" spans="1:12" x14ac:dyDescent="0.25">
      <c r="A231" s="142">
        <v>6000</v>
      </c>
      <c r="B231" s="142" t="s">
        <v>233</v>
      </c>
      <c r="C231" s="207">
        <f t="shared" si="19"/>
        <v>0</v>
      </c>
      <c r="D231" s="144">
        <f>D232+D250+D257</f>
        <v>0</v>
      </c>
      <c r="E231" s="144">
        <f>E232+E250+E257</f>
        <v>0</v>
      </c>
      <c r="F231" s="144">
        <f>F232+F250+F257</f>
        <v>0</v>
      </c>
      <c r="G231" s="145">
        <f>G232+G250+G257</f>
        <v>0</v>
      </c>
      <c r="H231" s="143">
        <f t="shared" si="20"/>
        <v>0</v>
      </c>
      <c r="I231" s="144">
        <f>I232+I250+I257</f>
        <v>0</v>
      </c>
      <c r="J231" s="144">
        <f>J232+J250+J257</f>
        <v>0</v>
      </c>
      <c r="K231" s="144">
        <f>K232+K250+K257</f>
        <v>0</v>
      </c>
      <c r="L231" s="146">
        <f>L232+L250+L257</f>
        <v>0</v>
      </c>
    </row>
    <row r="232" spans="1:12" ht="14.25" customHeight="1" x14ac:dyDescent="0.25">
      <c r="A232" s="189">
        <v>6200</v>
      </c>
      <c r="B232" s="180" t="s">
        <v>234</v>
      </c>
      <c r="C232" s="208">
        <f>SUM(D232:G232)</f>
        <v>0</v>
      </c>
      <c r="D232" s="209">
        <f>SUM(D233,D234,D237,D243,D244,D245)</f>
        <v>0</v>
      </c>
      <c r="E232" s="209">
        <f t="shared" ref="E232:G232" si="29">SUM(E233,E234,E237,E243,E244,E245)</f>
        <v>0</v>
      </c>
      <c r="F232" s="209">
        <f t="shared" si="29"/>
        <v>0</v>
      </c>
      <c r="G232" s="209">
        <f t="shared" si="29"/>
        <v>0</v>
      </c>
      <c r="H232" s="190">
        <f t="shared" si="20"/>
        <v>0</v>
      </c>
      <c r="I232" s="209">
        <f>SUM(I233,I234,I237,I243,I244,I245)</f>
        <v>0</v>
      </c>
      <c r="J232" s="209">
        <f t="shared" ref="J232:L232" si="30">SUM(J233,J234,J237,J243,J244,J245)</f>
        <v>0</v>
      </c>
      <c r="K232" s="209">
        <f t="shared" si="30"/>
        <v>0</v>
      </c>
      <c r="L232" s="149">
        <f t="shared" si="30"/>
        <v>0</v>
      </c>
    </row>
    <row r="233" spans="1:12" ht="24" x14ac:dyDescent="0.25">
      <c r="A233" s="168">
        <v>6220</v>
      </c>
      <c r="B233" s="76" t="s">
        <v>235</v>
      </c>
      <c r="C233" s="210">
        <f t="shared" si="19"/>
        <v>0</v>
      </c>
      <c r="D233" s="79"/>
      <c r="E233" s="79"/>
      <c r="F233" s="79"/>
      <c r="G233" s="211"/>
      <c r="H233" s="212">
        <f t="shared" si="20"/>
        <v>0</v>
      </c>
      <c r="I233" s="79"/>
      <c r="J233" s="79"/>
      <c r="K233" s="79"/>
      <c r="L233" s="156"/>
    </row>
    <row r="234" spans="1:12" ht="24" x14ac:dyDescent="0.25">
      <c r="A234" s="159">
        <v>6240</v>
      </c>
      <c r="B234" s="82" t="s">
        <v>236</v>
      </c>
      <c r="C234" s="199">
        <f>SUM(D234:G234)</f>
        <v>0</v>
      </c>
      <c r="D234" s="160">
        <f>SUM(D235:D236)</f>
        <v>0</v>
      </c>
      <c r="E234" s="160">
        <f>SUM(E235:E236)</f>
        <v>0</v>
      </c>
      <c r="F234" s="160">
        <f>SUM(F235:F236)</f>
        <v>0</v>
      </c>
      <c r="G234" s="161">
        <f>SUM(G235:G236)</f>
        <v>0</v>
      </c>
      <c r="H234" s="213">
        <f t="shared" si="20"/>
        <v>0</v>
      </c>
      <c r="I234" s="160">
        <f>SUM(I235:I236)</f>
        <v>0</v>
      </c>
      <c r="J234" s="160">
        <f>SUM(J235:J236)</f>
        <v>0</v>
      </c>
      <c r="K234" s="160">
        <f>SUM(K235:K236)</f>
        <v>0</v>
      </c>
      <c r="L234" s="162">
        <f>SUM(L235:L236)</f>
        <v>0</v>
      </c>
    </row>
    <row r="235" spans="1:12" x14ac:dyDescent="0.25">
      <c r="A235" s="56">
        <v>6241</v>
      </c>
      <c r="B235" s="82" t="s">
        <v>237</v>
      </c>
      <c r="C235" s="199">
        <f>SUM(D235:G235)</f>
        <v>0</v>
      </c>
      <c r="D235" s="85"/>
      <c r="E235" s="85"/>
      <c r="F235" s="85"/>
      <c r="G235" s="157"/>
      <c r="H235" s="213">
        <f>SUM(I235:L235)</f>
        <v>0</v>
      </c>
      <c r="I235" s="85"/>
      <c r="J235" s="85"/>
      <c r="K235" s="85"/>
      <c r="L235" s="158"/>
    </row>
    <row r="236" spans="1:12" x14ac:dyDescent="0.25">
      <c r="A236" s="56">
        <v>6242</v>
      </c>
      <c r="B236" s="82" t="s">
        <v>238</v>
      </c>
      <c r="C236" s="199">
        <f>SUM(D236:G236)</f>
        <v>0</v>
      </c>
      <c r="D236" s="85"/>
      <c r="E236" s="85"/>
      <c r="F236" s="85"/>
      <c r="G236" s="157"/>
      <c r="H236" s="213">
        <f t="shared" si="20"/>
        <v>0</v>
      </c>
      <c r="I236" s="85"/>
      <c r="J236" s="85"/>
      <c r="K236" s="85"/>
      <c r="L236" s="158"/>
    </row>
    <row r="237" spans="1:12" ht="25.5" customHeight="1" x14ac:dyDescent="0.25">
      <c r="A237" s="159">
        <v>6250</v>
      </c>
      <c r="B237" s="82" t="s">
        <v>239</v>
      </c>
      <c r="C237" s="199">
        <f>SUM(D237:G237)</f>
        <v>0</v>
      </c>
      <c r="D237" s="160">
        <f>SUM(D238:D242)</f>
        <v>0</v>
      </c>
      <c r="E237" s="160">
        <f>SUM(E238:E242)</f>
        <v>0</v>
      </c>
      <c r="F237" s="160">
        <f>SUM(F238:F242)</f>
        <v>0</v>
      </c>
      <c r="G237" s="161">
        <f>SUM(G238:G242)</f>
        <v>0</v>
      </c>
      <c r="H237" s="213">
        <f t="shared" si="20"/>
        <v>0</v>
      </c>
      <c r="I237" s="160">
        <f>SUM(I238:I242)</f>
        <v>0</v>
      </c>
      <c r="J237" s="160">
        <f>SUM(J238:J242)</f>
        <v>0</v>
      </c>
      <c r="K237" s="160">
        <f>SUM(K238:K242)</f>
        <v>0</v>
      </c>
      <c r="L237" s="162">
        <f>SUM(L238:L242)</f>
        <v>0</v>
      </c>
    </row>
    <row r="238" spans="1:12" ht="14.25" customHeight="1" x14ac:dyDescent="0.25">
      <c r="A238" s="56">
        <v>6252</v>
      </c>
      <c r="B238" s="82" t="s">
        <v>240</v>
      </c>
      <c r="C238" s="199">
        <f>SUM(D238:G238)</f>
        <v>0</v>
      </c>
      <c r="D238" s="85"/>
      <c r="E238" s="85"/>
      <c r="F238" s="85"/>
      <c r="G238" s="157"/>
      <c r="H238" s="213">
        <f t="shared" si="20"/>
        <v>0</v>
      </c>
      <c r="I238" s="85"/>
      <c r="J238" s="85"/>
      <c r="K238" s="85"/>
      <c r="L238" s="158"/>
    </row>
    <row r="239" spans="1:12" ht="14.25" customHeight="1" x14ac:dyDescent="0.25">
      <c r="A239" s="56">
        <v>6253</v>
      </c>
      <c r="B239" s="82" t="s">
        <v>241</v>
      </c>
      <c r="C239" s="199">
        <f t="shared" si="19"/>
        <v>0</v>
      </c>
      <c r="D239" s="85"/>
      <c r="E239" s="85"/>
      <c r="F239" s="85"/>
      <c r="G239" s="157"/>
      <c r="H239" s="213">
        <f t="shared" si="20"/>
        <v>0</v>
      </c>
      <c r="I239" s="85"/>
      <c r="J239" s="85"/>
      <c r="K239" s="85"/>
      <c r="L239" s="158"/>
    </row>
    <row r="240" spans="1:12" ht="24" x14ac:dyDescent="0.25">
      <c r="A240" s="56">
        <v>6254</v>
      </c>
      <c r="B240" s="82" t="s">
        <v>242</v>
      </c>
      <c r="C240" s="199">
        <f t="shared" si="19"/>
        <v>0</v>
      </c>
      <c r="D240" s="85"/>
      <c r="E240" s="85"/>
      <c r="F240" s="85"/>
      <c r="G240" s="157"/>
      <c r="H240" s="213">
        <f t="shared" si="20"/>
        <v>0</v>
      </c>
      <c r="I240" s="85"/>
      <c r="J240" s="85"/>
      <c r="K240" s="85"/>
      <c r="L240" s="158"/>
    </row>
    <row r="241" spans="1:12" ht="24" x14ac:dyDescent="0.25">
      <c r="A241" s="56">
        <v>6255</v>
      </c>
      <c r="B241" s="82" t="s">
        <v>243</v>
      </c>
      <c r="C241" s="199">
        <f t="shared" si="19"/>
        <v>0</v>
      </c>
      <c r="D241" s="85"/>
      <c r="E241" s="85"/>
      <c r="F241" s="85"/>
      <c r="G241" s="157"/>
      <c r="H241" s="213">
        <f t="shared" si="20"/>
        <v>0</v>
      </c>
      <c r="I241" s="85"/>
      <c r="J241" s="85"/>
      <c r="K241" s="85"/>
      <c r="L241" s="158"/>
    </row>
    <row r="242" spans="1:12" x14ac:dyDescent="0.25">
      <c r="A242" s="56">
        <v>6259</v>
      </c>
      <c r="B242" s="82" t="s">
        <v>244</v>
      </c>
      <c r="C242" s="199">
        <f t="shared" si="19"/>
        <v>0</v>
      </c>
      <c r="D242" s="85"/>
      <c r="E242" s="85"/>
      <c r="F242" s="85"/>
      <c r="G242" s="157"/>
      <c r="H242" s="213">
        <f t="shared" si="20"/>
        <v>0</v>
      </c>
      <c r="I242" s="85"/>
      <c r="J242" s="85"/>
      <c r="K242" s="85"/>
      <c r="L242" s="158"/>
    </row>
    <row r="243" spans="1:12" ht="24" x14ac:dyDescent="0.25">
      <c r="A243" s="159">
        <v>6260</v>
      </c>
      <c r="B243" s="82" t="s">
        <v>245</v>
      </c>
      <c r="C243" s="199">
        <f t="shared" si="19"/>
        <v>0</v>
      </c>
      <c r="D243" s="85"/>
      <c r="E243" s="85"/>
      <c r="F243" s="85"/>
      <c r="G243" s="157"/>
      <c r="H243" s="213">
        <f t="shared" si="20"/>
        <v>0</v>
      </c>
      <c r="I243" s="85"/>
      <c r="J243" s="85"/>
      <c r="K243" s="85"/>
      <c r="L243" s="158"/>
    </row>
    <row r="244" spans="1:12" ht="17.25" customHeight="1" x14ac:dyDescent="0.25">
      <c r="A244" s="159">
        <v>6270</v>
      </c>
      <c r="B244" s="82" t="s">
        <v>246</v>
      </c>
      <c r="C244" s="199">
        <f t="shared" si="19"/>
        <v>0</v>
      </c>
      <c r="D244" s="85"/>
      <c r="E244" s="85"/>
      <c r="F244" s="85"/>
      <c r="G244" s="157"/>
      <c r="H244" s="213">
        <f t="shared" si="20"/>
        <v>0</v>
      </c>
      <c r="I244" s="85"/>
      <c r="J244" s="85"/>
      <c r="K244" s="85"/>
      <c r="L244" s="158"/>
    </row>
    <row r="245" spans="1:12" ht="24.75" customHeight="1" x14ac:dyDescent="0.25">
      <c r="A245" s="168">
        <v>6290</v>
      </c>
      <c r="B245" s="76" t="s">
        <v>247</v>
      </c>
      <c r="C245" s="214">
        <f t="shared" si="19"/>
        <v>0</v>
      </c>
      <c r="D245" s="79">
        <f>SUM(D246:D249)</f>
        <v>0</v>
      </c>
      <c r="E245" s="79">
        <f t="shared" ref="E245:G245" si="31">SUM(E246:E249)</f>
        <v>0</v>
      </c>
      <c r="F245" s="79">
        <f t="shared" si="31"/>
        <v>0</v>
      </c>
      <c r="G245" s="215">
        <f t="shared" si="31"/>
        <v>0</v>
      </c>
      <c r="H245" s="214">
        <f t="shared" si="20"/>
        <v>0</v>
      </c>
      <c r="I245" s="79">
        <f>SUM(I246:I249)</f>
        <v>0</v>
      </c>
      <c r="J245" s="79">
        <f t="shared" ref="J245:L245" si="32">SUM(J246:J249)</f>
        <v>0</v>
      </c>
      <c r="K245" s="79">
        <f t="shared" si="32"/>
        <v>0</v>
      </c>
      <c r="L245" s="183">
        <f t="shared" si="32"/>
        <v>0</v>
      </c>
    </row>
    <row r="246" spans="1:12" ht="17.25" customHeight="1" x14ac:dyDescent="0.25">
      <c r="A246" s="56">
        <v>6291</v>
      </c>
      <c r="B246" s="82" t="s">
        <v>248</v>
      </c>
      <c r="C246" s="199">
        <f t="shared" si="19"/>
        <v>0</v>
      </c>
      <c r="D246" s="85"/>
      <c r="E246" s="85"/>
      <c r="F246" s="85"/>
      <c r="G246" s="216"/>
      <c r="H246" s="199">
        <f t="shared" si="20"/>
        <v>0</v>
      </c>
      <c r="I246" s="85"/>
      <c r="J246" s="85"/>
      <c r="K246" s="85"/>
      <c r="L246" s="158"/>
    </row>
    <row r="247" spans="1:12" ht="17.25" customHeight="1" x14ac:dyDescent="0.25">
      <c r="A247" s="56">
        <v>6292</v>
      </c>
      <c r="B247" s="82" t="s">
        <v>249</v>
      </c>
      <c r="C247" s="199">
        <f t="shared" si="19"/>
        <v>0</v>
      </c>
      <c r="D247" s="85"/>
      <c r="E247" s="85"/>
      <c r="F247" s="85"/>
      <c r="G247" s="216"/>
      <c r="H247" s="199">
        <f t="shared" si="20"/>
        <v>0</v>
      </c>
      <c r="I247" s="85"/>
      <c r="J247" s="85"/>
      <c r="K247" s="85"/>
      <c r="L247" s="158"/>
    </row>
    <row r="248" spans="1:12" ht="78.75" customHeight="1" x14ac:dyDescent="0.25">
      <c r="A248" s="56">
        <v>6296</v>
      </c>
      <c r="B248" s="82" t="s">
        <v>250</v>
      </c>
      <c r="C248" s="199">
        <f t="shared" si="19"/>
        <v>0</v>
      </c>
      <c r="D248" s="85"/>
      <c r="E248" s="85"/>
      <c r="F248" s="85"/>
      <c r="G248" s="216"/>
      <c r="H248" s="199">
        <f t="shared" si="20"/>
        <v>0</v>
      </c>
      <c r="I248" s="85"/>
      <c r="J248" s="85"/>
      <c r="K248" s="85"/>
      <c r="L248" s="158"/>
    </row>
    <row r="249" spans="1:12" ht="39.75" customHeight="1" x14ac:dyDescent="0.25">
      <c r="A249" s="56">
        <v>6299</v>
      </c>
      <c r="B249" s="82" t="s">
        <v>251</v>
      </c>
      <c r="C249" s="199">
        <f t="shared" si="19"/>
        <v>0</v>
      </c>
      <c r="D249" s="85"/>
      <c r="E249" s="85"/>
      <c r="F249" s="85"/>
      <c r="G249" s="216"/>
      <c r="H249" s="199">
        <f t="shared" si="20"/>
        <v>0</v>
      </c>
      <c r="I249" s="85"/>
      <c r="J249" s="85"/>
      <c r="K249" s="85"/>
      <c r="L249" s="158"/>
    </row>
    <row r="250" spans="1:12" x14ac:dyDescent="0.25">
      <c r="A250" s="67">
        <v>6300</v>
      </c>
      <c r="B250" s="147" t="s">
        <v>252</v>
      </c>
      <c r="C250" s="181">
        <f t="shared" si="19"/>
        <v>0</v>
      </c>
      <c r="D250" s="74">
        <f>SUM(D251,D255,D256)</f>
        <v>0</v>
      </c>
      <c r="E250" s="74">
        <f t="shared" ref="E250:G250" si="33">SUM(E251,E255,E256)</f>
        <v>0</v>
      </c>
      <c r="F250" s="74">
        <f t="shared" si="33"/>
        <v>0</v>
      </c>
      <c r="G250" s="74">
        <f t="shared" si="33"/>
        <v>0</v>
      </c>
      <c r="H250" s="68">
        <f t="shared" si="20"/>
        <v>0</v>
      </c>
      <c r="I250" s="74">
        <f>SUM(I251,I255,I256)</f>
        <v>0</v>
      </c>
      <c r="J250" s="74">
        <f t="shared" ref="J250:L250" si="34">SUM(J251,J255,J256)</f>
        <v>0</v>
      </c>
      <c r="K250" s="74">
        <f t="shared" si="34"/>
        <v>0</v>
      </c>
      <c r="L250" s="172">
        <f t="shared" si="34"/>
        <v>0</v>
      </c>
    </row>
    <row r="251" spans="1:12" ht="24" x14ac:dyDescent="0.25">
      <c r="A251" s="168">
        <v>6320</v>
      </c>
      <c r="B251" s="76" t="s">
        <v>253</v>
      </c>
      <c r="C251" s="214">
        <f t="shared" si="19"/>
        <v>0</v>
      </c>
      <c r="D251" s="169">
        <f>SUM(D252:D254)</f>
        <v>0</v>
      </c>
      <c r="E251" s="169">
        <f t="shared" ref="E251:G251" si="35">SUM(E252:E254)</f>
        <v>0</v>
      </c>
      <c r="F251" s="169">
        <f t="shared" si="35"/>
        <v>0</v>
      </c>
      <c r="G251" s="217">
        <f t="shared" si="35"/>
        <v>0</v>
      </c>
      <c r="H251" s="214">
        <f t="shared" si="20"/>
        <v>0</v>
      </c>
      <c r="I251" s="169">
        <f>SUM(I252:I254)</f>
        <v>0</v>
      </c>
      <c r="J251" s="169">
        <f t="shared" ref="J251:L251" si="36">SUM(J252:J254)</f>
        <v>0</v>
      </c>
      <c r="K251" s="169">
        <f t="shared" si="36"/>
        <v>0</v>
      </c>
      <c r="L251" s="218">
        <f t="shared" si="36"/>
        <v>0</v>
      </c>
    </row>
    <row r="252" spans="1:12" x14ac:dyDescent="0.25">
      <c r="A252" s="56">
        <v>6322</v>
      </c>
      <c r="B252" s="82" t="s">
        <v>254</v>
      </c>
      <c r="C252" s="199">
        <f t="shared" si="19"/>
        <v>0</v>
      </c>
      <c r="D252" s="160"/>
      <c r="E252" s="160"/>
      <c r="F252" s="160"/>
      <c r="G252" s="219"/>
      <c r="H252" s="199">
        <f t="shared" si="20"/>
        <v>0</v>
      </c>
      <c r="I252" s="160"/>
      <c r="J252" s="160"/>
      <c r="K252" s="160"/>
      <c r="L252" s="162"/>
    </row>
    <row r="253" spans="1:12" ht="24" x14ac:dyDescent="0.25">
      <c r="A253" s="56">
        <v>6323</v>
      </c>
      <c r="B253" s="82" t="s">
        <v>255</v>
      </c>
      <c r="C253" s="199">
        <f t="shared" si="19"/>
        <v>0</v>
      </c>
      <c r="D253" s="160"/>
      <c r="E253" s="160"/>
      <c r="F253" s="160"/>
      <c r="G253" s="219"/>
      <c r="H253" s="199">
        <f t="shared" si="20"/>
        <v>0</v>
      </c>
      <c r="I253" s="160"/>
      <c r="J253" s="160"/>
      <c r="K253" s="160"/>
      <c r="L253" s="162"/>
    </row>
    <row r="254" spans="1:12" x14ac:dyDescent="0.25">
      <c r="A254" s="50">
        <v>6329</v>
      </c>
      <c r="B254" s="76" t="s">
        <v>256</v>
      </c>
      <c r="C254" s="210">
        <f t="shared" si="19"/>
        <v>0</v>
      </c>
      <c r="D254" s="169"/>
      <c r="E254" s="169"/>
      <c r="F254" s="169"/>
      <c r="G254" s="220"/>
      <c r="H254" s="210">
        <f t="shared" si="20"/>
        <v>0</v>
      </c>
      <c r="I254" s="169"/>
      <c r="J254" s="169"/>
      <c r="K254" s="169"/>
      <c r="L254" s="171"/>
    </row>
    <row r="255" spans="1:12" ht="24" x14ac:dyDescent="0.25">
      <c r="A255" s="221">
        <v>6330</v>
      </c>
      <c r="B255" s="222" t="s">
        <v>257</v>
      </c>
      <c r="C255" s="214">
        <f>SUM(D255:G255)</f>
        <v>0</v>
      </c>
      <c r="D255" s="186"/>
      <c r="E255" s="186"/>
      <c r="F255" s="186"/>
      <c r="G255" s="216"/>
      <c r="H255" s="214">
        <f>SUM(I255:L255)</f>
        <v>0</v>
      </c>
      <c r="I255" s="186"/>
      <c r="J255" s="186"/>
      <c r="K255" s="186"/>
      <c r="L255" s="188"/>
    </row>
    <row r="256" spans="1:12" x14ac:dyDescent="0.25">
      <c r="A256" s="159">
        <v>6360</v>
      </c>
      <c r="B256" s="82" t="s">
        <v>258</v>
      </c>
      <c r="C256" s="199">
        <f t="shared" si="19"/>
        <v>0</v>
      </c>
      <c r="D256" s="85"/>
      <c r="E256" s="85"/>
      <c r="F256" s="85"/>
      <c r="G256" s="157"/>
      <c r="H256" s="213">
        <f t="shared" si="20"/>
        <v>0</v>
      </c>
      <c r="I256" s="85"/>
      <c r="J256" s="85"/>
      <c r="K256" s="85"/>
      <c r="L256" s="158"/>
    </row>
    <row r="257" spans="1:12" ht="36" x14ac:dyDescent="0.25">
      <c r="A257" s="67">
        <v>6400</v>
      </c>
      <c r="B257" s="147" t="s">
        <v>259</v>
      </c>
      <c r="C257" s="181">
        <f>SUM(D257:G257)</f>
        <v>0</v>
      </c>
      <c r="D257" s="74">
        <f>SUM(D258,D262)</f>
        <v>0</v>
      </c>
      <c r="E257" s="74">
        <f t="shared" ref="E257:G257" si="37">SUM(E258,E262)</f>
        <v>0</v>
      </c>
      <c r="F257" s="74">
        <f t="shared" si="37"/>
        <v>0</v>
      </c>
      <c r="G257" s="74">
        <f t="shared" si="37"/>
        <v>0</v>
      </c>
      <c r="H257" s="68">
        <f>SUM(I257:L257)</f>
        <v>0</v>
      </c>
      <c r="I257" s="74">
        <f>SUM(I258,I262)</f>
        <v>0</v>
      </c>
      <c r="J257" s="74">
        <f t="shared" ref="J257:L257" si="38">SUM(J258,J262)</f>
        <v>0</v>
      </c>
      <c r="K257" s="74">
        <f t="shared" si="38"/>
        <v>0</v>
      </c>
      <c r="L257" s="172">
        <f t="shared" si="38"/>
        <v>0</v>
      </c>
    </row>
    <row r="258" spans="1:12" ht="24" x14ac:dyDescent="0.25">
      <c r="A258" s="168">
        <v>6410</v>
      </c>
      <c r="B258" s="76" t="s">
        <v>260</v>
      </c>
      <c r="C258" s="210">
        <f t="shared" si="19"/>
        <v>0</v>
      </c>
      <c r="D258" s="79">
        <f>SUM(D259:D261)</f>
        <v>0</v>
      </c>
      <c r="E258" s="79">
        <f t="shared" ref="E258:G258" si="39">SUM(E259:E261)</f>
        <v>0</v>
      </c>
      <c r="F258" s="79">
        <f t="shared" si="39"/>
        <v>0</v>
      </c>
      <c r="G258" s="223">
        <f t="shared" si="39"/>
        <v>0</v>
      </c>
      <c r="H258" s="210">
        <f t="shared" si="20"/>
        <v>0</v>
      </c>
      <c r="I258" s="79">
        <f>SUM(I259:I261)</f>
        <v>0</v>
      </c>
      <c r="J258" s="79">
        <f t="shared" ref="J258:L258" si="40">SUM(J259:J261)</f>
        <v>0</v>
      </c>
      <c r="K258" s="79">
        <f t="shared" si="40"/>
        <v>0</v>
      </c>
      <c r="L258" s="224">
        <f t="shared" si="40"/>
        <v>0</v>
      </c>
    </row>
    <row r="259" spans="1:12" x14ac:dyDescent="0.25">
      <c r="A259" s="56">
        <v>6411</v>
      </c>
      <c r="B259" s="225" t="s">
        <v>261</v>
      </c>
      <c r="C259" s="199">
        <f t="shared" si="19"/>
        <v>0</v>
      </c>
      <c r="D259" s="85"/>
      <c r="E259" s="85"/>
      <c r="F259" s="85"/>
      <c r="G259" s="157"/>
      <c r="H259" s="213">
        <f t="shared" si="20"/>
        <v>0</v>
      </c>
      <c r="I259" s="85"/>
      <c r="J259" s="85"/>
      <c r="K259" s="85"/>
      <c r="L259" s="158"/>
    </row>
    <row r="260" spans="1:12" ht="36" x14ac:dyDescent="0.25">
      <c r="A260" s="56">
        <v>6412</v>
      </c>
      <c r="B260" s="82" t="s">
        <v>262</v>
      </c>
      <c r="C260" s="199">
        <f t="shared" si="19"/>
        <v>0</v>
      </c>
      <c r="D260" s="85"/>
      <c r="E260" s="85"/>
      <c r="F260" s="85"/>
      <c r="G260" s="157"/>
      <c r="H260" s="213">
        <f t="shared" si="20"/>
        <v>0</v>
      </c>
      <c r="I260" s="85"/>
      <c r="J260" s="85"/>
      <c r="K260" s="85"/>
      <c r="L260" s="158"/>
    </row>
    <row r="261" spans="1:12" ht="36" x14ac:dyDescent="0.25">
      <c r="A261" s="56">
        <v>6419</v>
      </c>
      <c r="B261" s="82" t="s">
        <v>263</v>
      </c>
      <c r="C261" s="199">
        <f t="shared" si="19"/>
        <v>0</v>
      </c>
      <c r="D261" s="85"/>
      <c r="E261" s="85"/>
      <c r="F261" s="85"/>
      <c r="G261" s="157"/>
      <c r="H261" s="213">
        <f t="shared" si="20"/>
        <v>0</v>
      </c>
      <c r="I261" s="85"/>
      <c r="J261" s="85"/>
      <c r="K261" s="85"/>
      <c r="L261" s="158"/>
    </row>
    <row r="262" spans="1:12" ht="36" x14ac:dyDescent="0.25">
      <c r="A262" s="159">
        <v>6420</v>
      </c>
      <c r="B262" s="82" t="s">
        <v>264</v>
      </c>
      <c r="C262" s="199">
        <f t="shared" si="19"/>
        <v>0</v>
      </c>
      <c r="D262" s="85">
        <f>SUM(D263:D265)</f>
        <v>0</v>
      </c>
      <c r="E262" s="85">
        <f t="shared" ref="E262:G262" si="41">SUM(E263:E265)</f>
        <v>0</v>
      </c>
      <c r="F262" s="85">
        <f t="shared" si="41"/>
        <v>0</v>
      </c>
      <c r="G262" s="216">
        <f t="shared" si="41"/>
        <v>0</v>
      </c>
      <c r="H262" s="199">
        <f t="shared" si="20"/>
        <v>0</v>
      </c>
      <c r="I262" s="85">
        <f>SUM(I263:I265)</f>
        <v>0</v>
      </c>
      <c r="J262" s="85">
        <f t="shared" ref="J262:L262" si="42">SUM(J263:J265)</f>
        <v>0</v>
      </c>
      <c r="K262" s="85">
        <f t="shared" si="42"/>
        <v>0</v>
      </c>
      <c r="L262" s="206">
        <f t="shared" si="42"/>
        <v>0</v>
      </c>
    </row>
    <row r="263" spans="1:12" x14ac:dyDescent="0.25">
      <c r="A263" s="56">
        <v>6421</v>
      </c>
      <c r="B263" s="82" t="s">
        <v>265</v>
      </c>
      <c r="C263" s="199">
        <f t="shared" ref="C263:C297" si="43">SUM(D263:G263)</f>
        <v>0</v>
      </c>
      <c r="D263" s="85"/>
      <c r="E263" s="85"/>
      <c r="F263" s="85"/>
      <c r="G263" s="157"/>
      <c r="H263" s="213">
        <f t="shared" ref="H263:H297" si="44">SUM(I263:L263)</f>
        <v>0</v>
      </c>
      <c r="I263" s="85"/>
      <c r="J263" s="85"/>
      <c r="K263" s="85"/>
      <c r="L263" s="158"/>
    </row>
    <row r="264" spans="1:12" x14ac:dyDescent="0.25">
      <c r="A264" s="56">
        <v>6422</v>
      </c>
      <c r="B264" s="82" t="s">
        <v>266</v>
      </c>
      <c r="C264" s="199">
        <f t="shared" si="43"/>
        <v>0</v>
      </c>
      <c r="D264" s="85"/>
      <c r="E264" s="85"/>
      <c r="F264" s="85"/>
      <c r="G264" s="157"/>
      <c r="H264" s="213">
        <f t="shared" si="44"/>
        <v>0</v>
      </c>
      <c r="I264" s="85"/>
      <c r="J264" s="85"/>
      <c r="K264" s="85"/>
      <c r="L264" s="158"/>
    </row>
    <row r="265" spans="1:12" ht="14.25" customHeight="1" x14ac:dyDescent="0.25">
      <c r="A265" s="56">
        <v>6423</v>
      </c>
      <c r="B265" s="82" t="s">
        <v>267</v>
      </c>
      <c r="C265" s="199">
        <f t="shared" si="43"/>
        <v>0</v>
      </c>
      <c r="D265" s="85"/>
      <c r="E265" s="85"/>
      <c r="F265" s="85"/>
      <c r="G265" s="157"/>
      <c r="H265" s="213">
        <f t="shared" si="44"/>
        <v>0</v>
      </c>
      <c r="I265" s="85"/>
      <c r="J265" s="85"/>
      <c r="K265" s="85"/>
      <c r="L265" s="158"/>
    </row>
    <row r="266" spans="1:12" ht="36" x14ac:dyDescent="0.25">
      <c r="A266" s="226">
        <v>7000</v>
      </c>
      <c r="B266" s="226" t="s">
        <v>268</v>
      </c>
      <c r="C266" s="227">
        <f t="shared" si="43"/>
        <v>0</v>
      </c>
      <c r="D266" s="228">
        <f>SUM(D267,D274)</f>
        <v>0</v>
      </c>
      <c r="E266" s="228">
        <f t="shared" ref="E266:G266" si="45">SUM(E267,E274)</f>
        <v>0</v>
      </c>
      <c r="F266" s="228">
        <f t="shared" si="45"/>
        <v>0</v>
      </c>
      <c r="G266" s="228">
        <f t="shared" si="45"/>
        <v>0</v>
      </c>
      <c r="H266" s="229">
        <f t="shared" si="44"/>
        <v>0</v>
      </c>
      <c r="I266" s="228">
        <f>SUM(I267,I274)</f>
        <v>0</v>
      </c>
      <c r="J266" s="228">
        <f t="shared" ref="J266:L266" si="46">SUM(J267,J274)</f>
        <v>0</v>
      </c>
      <c r="K266" s="228">
        <f t="shared" si="46"/>
        <v>0</v>
      </c>
      <c r="L266" s="230">
        <f t="shared" si="46"/>
        <v>0</v>
      </c>
    </row>
    <row r="267" spans="1:12" ht="24" x14ac:dyDescent="0.25">
      <c r="A267" s="231">
        <v>7200</v>
      </c>
      <c r="B267" s="147" t="s">
        <v>269</v>
      </c>
      <c r="C267" s="181">
        <f t="shared" si="43"/>
        <v>0</v>
      </c>
      <c r="D267" s="74">
        <f>SUM(D268,D269,D270,D273)</f>
        <v>0</v>
      </c>
      <c r="E267" s="74">
        <f t="shared" ref="E267:G267" si="47">SUM(E268,E269,E270,E273)</f>
        <v>0</v>
      </c>
      <c r="F267" s="74">
        <f t="shared" si="47"/>
        <v>0</v>
      </c>
      <c r="G267" s="74">
        <f t="shared" si="47"/>
        <v>0</v>
      </c>
      <c r="H267" s="68">
        <f t="shared" si="44"/>
        <v>0</v>
      </c>
      <c r="I267" s="74">
        <f>SUM(I268,I269,I270,I273)</f>
        <v>0</v>
      </c>
      <c r="J267" s="74">
        <f t="shared" ref="J267:L267" si="48">SUM(J268,J269,J270,J273)</f>
        <v>0</v>
      </c>
      <c r="K267" s="74">
        <f t="shared" si="48"/>
        <v>0</v>
      </c>
      <c r="L267" s="149">
        <f t="shared" si="48"/>
        <v>0</v>
      </c>
    </row>
    <row r="268" spans="1:12" ht="24" x14ac:dyDescent="0.25">
      <c r="A268" s="232">
        <v>7210</v>
      </c>
      <c r="B268" s="76" t="s">
        <v>270</v>
      </c>
      <c r="C268" s="210">
        <f t="shared" si="43"/>
        <v>0</v>
      </c>
      <c r="D268" s="79"/>
      <c r="E268" s="79"/>
      <c r="F268" s="79"/>
      <c r="G268" s="155"/>
      <c r="H268" s="77">
        <f t="shared" si="44"/>
        <v>0</v>
      </c>
      <c r="I268" s="79"/>
      <c r="J268" s="79"/>
      <c r="K268" s="79"/>
      <c r="L268" s="156"/>
    </row>
    <row r="269" spans="1:12" ht="24" x14ac:dyDescent="0.25">
      <c r="A269" s="233">
        <v>7230</v>
      </c>
      <c r="B269" s="82" t="s">
        <v>271</v>
      </c>
      <c r="C269" s="199">
        <f t="shared" si="43"/>
        <v>0</v>
      </c>
      <c r="D269" s="85"/>
      <c r="E269" s="85"/>
      <c r="F269" s="85"/>
      <c r="G269" s="157"/>
      <c r="H269" s="83">
        <f t="shared" si="44"/>
        <v>0</v>
      </c>
      <c r="I269" s="85"/>
      <c r="J269" s="85"/>
      <c r="K269" s="85"/>
      <c r="L269" s="158"/>
    </row>
    <row r="270" spans="1:12" ht="24" x14ac:dyDescent="0.25">
      <c r="A270" s="233">
        <v>7240</v>
      </c>
      <c r="B270" s="82" t="s">
        <v>272</v>
      </c>
      <c r="C270" s="199">
        <f t="shared" si="43"/>
        <v>0</v>
      </c>
      <c r="D270" s="160">
        <f>SUM(D271:D272)</f>
        <v>0</v>
      </c>
      <c r="E270" s="160">
        <f>SUM(E271:E272)</f>
        <v>0</v>
      </c>
      <c r="F270" s="160">
        <f>SUM(F271:F272)</f>
        <v>0</v>
      </c>
      <c r="G270" s="161">
        <f>SUM(G271:G272)</f>
        <v>0</v>
      </c>
      <c r="H270" s="83">
        <f t="shared" si="44"/>
        <v>0</v>
      </c>
      <c r="I270" s="160">
        <f>SUM(I271:I272)</f>
        <v>0</v>
      </c>
      <c r="J270" s="160">
        <f>SUM(J271:J272)</f>
        <v>0</v>
      </c>
      <c r="K270" s="160">
        <f>SUM(K271:K272)</f>
        <v>0</v>
      </c>
      <c r="L270" s="162">
        <f>SUM(L271:L272)</f>
        <v>0</v>
      </c>
    </row>
    <row r="271" spans="1:12" ht="48" x14ac:dyDescent="0.25">
      <c r="A271" s="234">
        <v>7245</v>
      </c>
      <c r="B271" s="82" t="s">
        <v>273</v>
      </c>
      <c r="C271" s="199">
        <f t="shared" si="43"/>
        <v>0</v>
      </c>
      <c r="D271" s="85"/>
      <c r="E271" s="85"/>
      <c r="F271" s="85"/>
      <c r="G271" s="157"/>
      <c r="H271" s="83">
        <f t="shared" si="44"/>
        <v>0</v>
      </c>
      <c r="I271" s="85"/>
      <c r="J271" s="85"/>
      <c r="K271" s="85"/>
      <c r="L271" s="158"/>
    </row>
    <row r="272" spans="1:12" ht="87.75" customHeight="1" x14ac:dyDescent="0.25">
      <c r="A272" s="234">
        <v>7246</v>
      </c>
      <c r="B272" s="82" t="s">
        <v>274</v>
      </c>
      <c r="C272" s="199">
        <f t="shared" si="43"/>
        <v>0</v>
      </c>
      <c r="D272" s="85"/>
      <c r="E272" s="85"/>
      <c r="F272" s="85"/>
      <c r="G272" s="157"/>
      <c r="H272" s="83">
        <f t="shared" si="44"/>
        <v>0</v>
      </c>
      <c r="I272" s="85"/>
      <c r="J272" s="85"/>
      <c r="K272" s="85"/>
      <c r="L272" s="158"/>
    </row>
    <row r="273" spans="1:12" ht="24" x14ac:dyDescent="0.25">
      <c r="A273" s="235">
        <v>7260</v>
      </c>
      <c r="B273" s="76" t="s">
        <v>275</v>
      </c>
      <c r="C273" s="210">
        <f t="shared" si="43"/>
        <v>0</v>
      </c>
      <c r="D273" s="79"/>
      <c r="E273" s="79"/>
      <c r="F273" s="79"/>
      <c r="G273" s="155"/>
      <c r="H273" s="77">
        <f t="shared" si="44"/>
        <v>0</v>
      </c>
      <c r="I273" s="79"/>
      <c r="J273" s="79"/>
      <c r="K273" s="79"/>
      <c r="L273" s="156"/>
    </row>
    <row r="274" spans="1:12" x14ac:dyDescent="0.25">
      <c r="A274" s="236">
        <v>7700</v>
      </c>
      <c r="B274" s="201" t="s">
        <v>276</v>
      </c>
      <c r="C274" s="202">
        <f t="shared" si="43"/>
        <v>0</v>
      </c>
      <c r="D274" s="237">
        <f>SUM(D275,D278)</f>
        <v>0</v>
      </c>
      <c r="E274" s="237">
        <f t="shared" ref="E274:G274" si="49">SUM(E275,E278)</f>
        <v>0</v>
      </c>
      <c r="F274" s="237">
        <f t="shared" si="49"/>
        <v>0</v>
      </c>
      <c r="G274" s="237">
        <f t="shared" si="49"/>
        <v>0</v>
      </c>
      <c r="H274" s="204">
        <f t="shared" si="44"/>
        <v>0</v>
      </c>
      <c r="I274" s="237">
        <f>SUM(I275,I278)</f>
        <v>0</v>
      </c>
      <c r="J274" s="237">
        <f t="shared" ref="J274:L274" si="50">SUM(J275,J278)</f>
        <v>0</v>
      </c>
      <c r="K274" s="237">
        <f t="shared" si="50"/>
        <v>0</v>
      </c>
      <c r="L274" s="172">
        <f t="shared" si="50"/>
        <v>0</v>
      </c>
    </row>
    <row r="275" spans="1:12" ht="24" x14ac:dyDescent="0.25">
      <c r="A275" s="238">
        <v>7710</v>
      </c>
      <c r="B275" s="109" t="s">
        <v>277</v>
      </c>
      <c r="C275" s="200">
        <f t="shared" si="43"/>
        <v>0</v>
      </c>
      <c r="D275" s="152">
        <f>SUM(D276:D277)</f>
        <v>0</v>
      </c>
      <c r="E275" s="152">
        <f>SUM(E276:E277)</f>
        <v>0</v>
      </c>
      <c r="F275" s="152">
        <f>SUM(F276:F277)</f>
        <v>0</v>
      </c>
      <c r="G275" s="153">
        <f>SUM(G276:G277)</f>
        <v>0</v>
      </c>
      <c r="H275" s="151">
        <f t="shared" si="44"/>
        <v>0</v>
      </c>
      <c r="I275" s="152">
        <f>SUM(I276:I277)</f>
        <v>0</v>
      </c>
      <c r="J275" s="152">
        <f>SUM(J276:J277)</f>
        <v>0</v>
      </c>
      <c r="K275" s="152">
        <f>SUM(K276:K277)</f>
        <v>0</v>
      </c>
      <c r="L275" s="154">
        <f>SUM(L276:L277)</f>
        <v>0</v>
      </c>
    </row>
    <row r="276" spans="1:12" ht="48" x14ac:dyDescent="0.25">
      <c r="A276" s="234">
        <v>7711</v>
      </c>
      <c r="B276" s="82" t="s">
        <v>278</v>
      </c>
      <c r="C276" s="199">
        <f t="shared" si="43"/>
        <v>0</v>
      </c>
      <c r="D276" s="85"/>
      <c r="E276" s="85"/>
      <c r="F276" s="85"/>
      <c r="G276" s="157"/>
      <c r="H276" s="83">
        <f t="shared" si="44"/>
        <v>0</v>
      </c>
      <c r="I276" s="85"/>
      <c r="J276" s="85"/>
      <c r="K276" s="85"/>
      <c r="L276" s="158"/>
    </row>
    <row r="277" spans="1:12" ht="48" x14ac:dyDescent="0.25">
      <c r="A277" s="239">
        <v>7712</v>
      </c>
      <c r="B277" s="222" t="s">
        <v>279</v>
      </c>
      <c r="C277" s="214">
        <f t="shared" si="43"/>
        <v>0</v>
      </c>
      <c r="D277" s="186"/>
      <c r="E277" s="186"/>
      <c r="F277" s="186"/>
      <c r="G277" s="240"/>
      <c r="H277" s="182">
        <f t="shared" si="44"/>
        <v>0</v>
      </c>
      <c r="I277" s="186"/>
      <c r="J277" s="186"/>
      <c r="K277" s="186"/>
      <c r="L277" s="188"/>
    </row>
    <row r="278" spans="1:12" x14ac:dyDescent="0.2">
      <c r="A278" s="241">
        <v>7720</v>
      </c>
      <c r="B278" s="242" t="s">
        <v>280</v>
      </c>
      <c r="C278" s="214">
        <f t="shared" si="43"/>
        <v>0</v>
      </c>
      <c r="D278" s="203"/>
      <c r="E278" s="203"/>
      <c r="F278" s="203"/>
      <c r="G278" s="243"/>
      <c r="H278" s="182">
        <f t="shared" si="44"/>
        <v>0</v>
      </c>
      <c r="I278" s="203"/>
      <c r="J278" s="203"/>
      <c r="K278" s="203"/>
      <c r="L278" s="244"/>
    </row>
    <row r="279" spans="1:12" ht="36" x14ac:dyDescent="0.25">
      <c r="A279" s="245">
        <v>8000</v>
      </c>
      <c r="B279" s="246" t="s">
        <v>281</v>
      </c>
      <c r="C279" s="247">
        <f t="shared" si="43"/>
        <v>0</v>
      </c>
      <c r="D279" s="248">
        <f>SUM(D280:D282)</f>
        <v>0</v>
      </c>
      <c r="E279" s="248">
        <f t="shared" ref="E279:G279" si="51">SUM(E280:E282)</f>
        <v>0</v>
      </c>
      <c r="F279" s="248">
        <f t="shared" si="51"/>
        <v>0</v>
      </c>
      <c r="G279" s="248">
        <f t="shared" si="51"/>
        <v>0</v>
      </c>
      <c r="H279" s="247">
        <f t="shared" si="44"/>
        <v>0</v>
      </c>
      <c r="I279" s="248">
        <f>SUM(I280:I282)</f>
        <v>0</v>
      </c>
      <c r="J279" s="248">
        <f t="shared" ref="J279:L279" si="52">SUM(J280:J282)</f>
        <v>0</v>
      </c>
      <c r="K279" s="248">
        <f t="shared" si="52"/>
        <v>0</v>
      </c>
      <c r="L279" s="249">
        <f t="shared" si="52"/>
        <v>0</v>
      </c>
    </row>
    <row r="280" spans="1:12" ht="15.75" customHeight="1" x14ac:dyDescent="0.25">
      <c r="A280" s="250">
        <v>8100</v>
      </c>
      <c r="B280" s="109" t="s">
        <v>282</v>
      </c>
      <c r="C280" s="210">
        <f t="shared" si="43"/>
        <v>0</v>
      </c>
      <c r="D280" s="163"/>
      <c r="E280" s="163"/>
      <c r="F280" s="163"/>
      <c r="G280" s="164"/>
      <c r="H280" s="77">
        <f t="shared" si="44"/>
        <v>0</v>
      </c>
      <c r="I280" s="163"/>
      <c r="J280" s="163"/>
      <c r="K280" s="163"/>
      <c r="L280" s="165"/>
    </row>
    <row r="281" spans="1:12" ht="24" x14ac:dyDescent="0.25">
      <c r="A281" s="251">
        <v>8600</v>
      </c>
      <c r="B281" s="82" t="s">
        <v>283</v>
      </c>
      <c r="C281" s="214">
        <f t="shared" si="43"/>
        <v>0</v>
      </c>
      <c r="D281" s="85"/>
      <c r="E281" s="85"/>
      <c r="F281" s="85"/>
      <c r="G281" s="157"/>
      <c r="H281" s="182">
        <f t="shared" si="44"/>
        <v>0</v>
      </c>
      <c r="I281" s="85"/>
      <c r="J281" s="85"/>
      <c r="K281" s="85"/>
      <c r="L281" s="158"/>
    </row>
    <row r="282" spans="1:12" ht="48" x14ac:dyDescent="0.25">
      <c r="A282" s="252">
        <v>8900</v>
      </c>
      <c r="B282" s="222" t="s">
        <v>284</v>
      </c>
      <c r="C282" s="214">
        <f t="shared" si="43"/>
        <v>0</v>
      </c>
      <c r="D282" s="186"/>
      <c r="E282" s="186"/>
      <c r="F282" s="186"/>
      <c r="G282" s="240"/>
      <c r="H282" s="182">
        <f t="shared" si="44"/>
        <v>0</v>
      </c>
      <c r="I282" s="186"/>
      <c r="J282" s="186"/>
      <c r="K282" s="186"/>
      <c r="L282" s="188"/>
    </row>
    <row r="283" spans="1:12" x14ac:dyDescent="0.25">
      <c r="A283" s="245">
        <v>9000</v>
      </c>
      <c r="B283" s="246" t="s">
        <v>285</v>
      </c>
      <c r="C283" s="253">
        <f t="shared" si="43"/>
        <v>0</v>
      </c>
      <c r="D283" s="248">
        <f>SUM(D284)</f>
        <v>0</v>
      </c>
      <c r="E283" s="248">
        <f t="shared" ref="E283:G283" si="53">SUM(E284)</f>
        <v>0</v>
      </c>
      <c r="F283" s="248">
        <f t="shared" si="53"/>
        <v>0</v>
      </c>
      <c r="G283" s="248">
        <f t="shared" si="53"/>
        <v>0</v>
      </c>
      <c r="H283" s="254">
        <f t="shared" si="44"/>
        <v>0</v>
      </c>
      <c r="I283" s="248">
        <f>SUM(I284)</f>
        <v>0</v>
      </c>
      <c r="J283" s="248">
        <f t="shared" ref="J283:L283" si="54">SUM(J284)</f>
        <v>0</v>
      </c>
      <c r="K283" s="248">
        <f t="shared" si="54"/>
        <v>0</v>
      </c>
      <c r="L283" s="249">
        <f t="shared" si="54"/>
        <v>0</v>
      </c>
    </row>
    <row r="284" spans="1:12" ht="24" x14ac:dyDescent="0.25">
      <c r="A284" s="255">
        <v>9200</v>
      </c>
      <c r="B284" s="180" t="s">
        <v>286</v>
      </c>
      <c r="C284" s="208">
        <f t="shared" si="43"/>
        <v>0</v>
      </c>
      <c r="D284" s="191">
        <f>SUM(D285,D286,D289,D290,D294)</f>
        <v>0</v>
      </c>
      <c r="E284" s="191">
        <f t="shared" ref="E284:G284" si="55">SUM(E285,E286,E289,E290,E294)</f>
        <v>0</v>
      </c>
      <c r="F284" s="191">
        <f t="shared" si="55"/>
        <v>0</v>
      </c>
      <c r="G284" s="191">
        <f t="shared" si="55"/>
        <v>0</v>
      </c>
      <c r="H284" s="190">
        <f t="shared" si="44"/>
        <v>0</v>
      </c>
      <c r="I284" s="191">
        <f>SUM(I285,I286,I289,I290,I294)</f>
        <v>0</v>
      </c>
      <c r="J284" s="191">
        <f t="shared" ref="J284:L284" si="56">SUM(J285,J286,J289,J290,J294)</f>
        <v>0</v>
      </c>
      <c r="K284" s="191">
        <f t="shared" si="56"/>
        <v>0</v>
      </c>
      <c r="L284" s="192">
        <f t="shared" si="56"/>
        <v>0</v>
      </c>
    </row>
    <row r="285" spans="1:12" ht="24" x14ac:dyDescent="0.25">
      <c r="A285" s="238">
        <v>9230</v>
      </c>
      <c r="B285" s="109" t="s">
        <v>287</v>
      </c>
      <c r="C285" s="210">
        <f t="shared" si="43"/>
        <v>0</v>
      </c>
      <c r="D285" s="163"/>
      <c r="E285" s="163"/>
      <c r="F285" s="163"/>
      <c r="G285" s="164"/>
      <c r="H285" s="77">
        <f t="shared" si="44"/>
        <v>0</v>
      </c>
      <c r="I285" s="163"/>
      <c r="J285" s="163"/>
      <c r="K285" s="163"/>
      <c r="L285" s="165"/>
    </row>
    <row r="286" spans="1:12" ht="36" x14ac:dyDescent="0.25">
      <c r="A286" s="233">
        <v>9240</v>
      </c>
      <c r="B286" s="82" t="s">
        <v>288</v>
      </c>
      <c r="C286" s="214">
        <f t="shared" si="43"/>
        <v>0</v>
      </c>
      <c r="D286" s="85">
        <f>SUM(D287:D288)</f>
        <v>0</v>
      </c>
      <c r="E286" s="85">
        <f t="shared" ref="E286:G286" si="57">SUM(E287:E288)</f>
        <v>0</v>
      </c>
      <c r="F286" s="85">
        <f t="shared" si="57"/>
        <v>0</v>
      </c>
      <c r="G286" s="85">
        <f t="shared" si="57"/>
        <v>0</v>
      </c>
      <c r="H286" s="182">
        <f t="shared" si="44"/>
        <v>0</v>
      </c>
      <c r="I286" s="85">
        <f>SUM(I287:I288)</f>
        <v>0</v>
      </c>
      <c r="J286" s="85">
        <f t="shared" ref="J286:L286" si="58">SUM(J287:J288)</f>
        <v>0</v>
      </c>
      <c r="K286" s="85">
        <f t="shared" si="58"/>
        <v>0</v>
      </c>
      <c r="L286" s="206">
        <f t="shared" si="58"/>
        <v>0</v>
      </c>
    </row>
    <row r="287" spans="1:12" ht="36" x14ac:dyDescent="0.25">
      <c r="A287" s="234">
        <v>9241</v>
      </c>
      <c r="B287" s="82" t="s">
        <v>289</v>
      </c>
      <c r="C287" s="214">
        <f t="shared" si="43"/>
        <v>0</v>
      </c>
      <c r="D287" s="85"/>
      <c r="E287" s="85"/>
      <c r="F287" s="85"/>
      <c r="G287" s="157"/>
      <c r="H287" s="182">
        <f t="shared" si="44"/>
        <v>0</v>
      </c>
      <c r="I287" s="85"/>
      <c r="J287" s="85"/>
      <c r="K287" s="85"/>
      <c r="L287" s="158"/>
    </row>
    <row r="288" spans="1:12" ht="36" x14ac:dyDescent="0.25">
      <c r="A288" s="234">
        <v>9242</v>
      </c>
      <c r="B288" s="82" t="s">
        <v>290</v>
      </c>
      <c r="C288" s="214">
        <f t="shared" si="43"/>
        <v>0</v>
      </c>
      <c r="D288" s="85"/>
      <c r="E288" s="85"/>
      <c r="F288" s="85"/>
      <c r="G288" s="157"/>
      <c r="H288" s="182">
        <f t="shared" si="44"/>
        <v>0</v>
      </c>
      <c r="I288" s="85"/>
      <c r="J288" s="85"/>
      <c r="K288" s="85"/>
      <c r="L288" s="158"/>
    </row>
    <row r="289" spans="1:12" ht="24" x14ac:dyDescent="0.25">
      <c r="A289" s="233">
        <v>9250</v>
      </c>
      <c r="B289" s="82" t="s">
        <v>291</v>
      </c>
      <c r="C289" s="214">
        <f t="shared" si="43"/>
        <v>0</v>
      </c>
      <c r="D289" s="85"/>
      <c r="E289" s="85"/>
      <c r="F289" s="85"/>
      <c r="G289" s="157"/>
      <c r="H289" s="182">
        <f t="shared" si="44"/>
        <v>0</v>
      </c>
      <c r="I289" s="85"/>
      <c r="J289" s="85"/>
      <c r="K289" s="85"/>
      <c r="L289" s="158"/>
    </row>
    <row r="290" spans="1:12" ht="24" x14ac:dyDescent="0.25">
      <c r="A290" s="233">
        <v>9260</v>
      </c>
      <c r="B290" s="82" t="s">
        <v>292</v>
      </c>
      <c r="C290" s="214">
        <f t="shared" si="43"/>
        <v>0</v>
      </c>
      <c r="D290" s="85">
        <f>SUM(D291:D293)</f>
        <v>0</v>
      </c>
      <c r="E290" s="85">
        <f t="shared" ref="E290:G290" si="59">SUM(E291:E293)</f>
        <v>0</v>
      </c>
      <c r="F290" s="85">
        <f t="shared" si="59"/>
        <v>0</v>
      </c>
      <c r="G290" s="85">
        <f t="shared" si="59"/>
        <v>0</v>
      </c>
      <c r="H290" s="182">
        <f t="shared" si="44"/>
        <v>0</v>
      </c>
      <c r="I290" s="85">
        <f>SUM(I291:I293)</f>
        <v>0</v>
      </c>
      <c r="J290" s="85">
        <f t="shared" ref="J290:L290" si="60">SUM(J291:J293)</f>
        <v>0</v>
      </c>
      <c r="K290" s="85">
        <f t="shared" si="60"/>
        <v>0</v>
      </c>
      <c r="L290" s="206">
        <f t="shared" si="60"/>
        <v>0</v>
      </c>
    </row>
    <row r="291" spans="1:12" ht="27.75" customHeight="1" x14ac:dyDescent="0.25">
      <c r="A291" s="234">
        <v>9261</v>
      </c>
      <c r="B291" s="82" t="s">
        <v>293</v>
      </c>
      <c r="C291" s="214">
        <f t="shared" si="43"/>
        <v>0</v>
      </c>
      <c r="D291" s="85"/>
      <c r="E291" s="85"/>
      <c r="F291" s="85"/>
      <c r="G291" s="157"/>
      <c r="H291" s="182">
        <f t="shared" si="44"/>
        <v>0</v>
      </c>
      <c r="I291" s="85"/>
      <c r="J291" s="85"/>
      <c r="K291" s="85"/>
      <c r="L291" s="158"/>
    </row>
    <row r="292" spans="1:12" ht="48" x14ac:dyDescent="0.25">
      <c r="A292" s="234">
        <v>9262</v>
      </c>
      <c r="B292" s="82" t="s">
        <v>294</v>
      </c>
      <c r="C292" s="214">
        <f t="shared" si="43"/>
        <v>0</v>
      </c>
      <c r="D292" s="85"/>
      <c r="E292" s="85"/>
      <c r="F292" s="85"/>
      <c r="G292" s="157"/>
      <c r="H292" s="182">
        <f t="shared" si="44"/>
        <v>0</v>
      </c>
      <c r="I292" s="85"/>
      <c r="J292" s="85"/>
      <c r="K292" s="85"/>
      <c r="L292" s="158"/>
    </row>
    <row r="293" spans="1:12" ht="87.75" customHeight="1" x14ac:dyDescent="0.25">
      <c r="A293" s="234">
        <v>9263</v>
      </c>
      <c r="B293" s="82" t="s">
        <v>295</v>
      </c>
      <c r="C293" s="214">
        <f t="shared" si="43"/>
        <v>0</v>
      </c>
      <c r="D293" s="85"/>
      <c r="E293" s="85"/>
      <c r="F293" s="85"/>
      <c r="G293" s="157"/>
      <c r="H293" s="182">
        <f t="shared" si="44"/>
        <v>0</v>
      </c>
      <c r="I293" s="85"/>
      <c r="J293" s="85"/>
      <c r="K293" s="85"/>
      <c r="L293" s="158"/>
    </row>
    <row r="294" spans="1:12" ht="60" x14ac:dyDescent="0.25">
      <c r="A294" s="233">
        <v>9270</v>
      </c>
      <c r="B294" s="82" t="s">
        <v>296</v>
      </c>
      <c r="C294" s="214">
        <f t="shared" si="43"/>
        <v>0</v>
      </c>
      <c r="D294" s="85"/>
      <c r="E294" s="85"/>
      <c r="F294" s="85"/>
      <c r="G294" s="157"/>
      <c r="H294" s="182">
        <f t="shared" si="44"/>
        <v>0</v>
      </c>
      <c r="I294" s="85"/>
      <c r="J294" s="85"/>
      <c r="K294" s="85"/>
      <c r="L294" s="158"/>
    </row>
    <row r="295" spans="1:12" x14ac:dyDescent="0.25">
      <c r="A295" s="225"/>
      <c r="B295" s="82" t="s">
        <v>297</v>
      </c>
      <c r="C295" s="199">
        <f t="shared" si="43"/>
        <v>0</v>
      </c>
      <c r="D295" s="160">
        <f>SUM(D296:D297)</f>
        <v>0</v>
      </c>
      <c r="E295" s="160">
        <f>SUM(E296:E297)</f>
        <v>0</v>
      </c>
      <c r="F295" s="160">
        <f>SUM(F296:F297)</f>
        <v>0</v>
      </c>
      <c r="G295" s="161">
        <f>SUM(G296:G297)</f>
        <v>0</v>
      </c>
      <c r="H295" s="83">
        <f t="shared" si="44"/>
        <v>0</v>
      </c>
      <c r="I295" s="160">
        <f>SUM(I296:I297)</f>
        <v>0</v>
      </c>
      <c r="J295" s="160">
        <f>SUM(J296:J297)</f>
        <v>0</v>
      </c>
      <c r="K295" s="160">
        <f>SUM(K296:K297)</f>
        <v>0</v>
      </c>
      <c r="L295" s="162">
        <f>SUM(L296:L297)</f>
        <v>0</v>
      </c>
    </row>
    <row r="296" spans="1:12" x14ac:dyDescent="0.25">
      <c r="A296" s="225"/>
      <c r="B296" s="56" t="s">
        <v>28</v>
      </c>
      <c r="C296" s="199">
        <f t="shared" si="43"/>
        <v>0</v>
      </c>
      <c r="D296" s="85"/>
      <c r="E296" s="85"/>
      <c r="F296" s="85"/>
      <c r="G296" s="157"/>
      <c r="H296" s="83">
        <f t="shared" si="44"/>
        <v>0</v>
      </c>
      <c r="I296" s="85"/>
      <c r="J296" s="85"/>
      <c r="K296" s="85"/>
      <c r="L296" s="158"/>
    </row>
    <row r="297" spans="1:12" x14ac:dyDescent="0.25">
      <c r="A297" s="256"/>
      <c r="B297" s="257" t="s">
        <v>29</v>
      </c>
      <c r="C297" s="210">
        <f t="shared" si="43"/>
        <v>0</v>
      </c>
      <c r="D297" s="79"/>
      <c r="E297" s="79"/>
      <c r="F297" s="79"/>
      <c r="G297" s="155"/>
      <c r="H297" s="77">
        <f t="shared" si="44"/>
        <v>0</v>
      </c>
      <c r="I297" s="79"/>
      <c r="J297" s="79"/>
      <c r="K297" s="79"/>
      <c r="L297" s="156"/>
    </row>
    <row r="298" spans="1:12" x14ac:dyDescent="0.25">
      <c r="A298" s="258"/>
      <c r="B298" s="259" t="s">
        <v>298</v>
      </c>
      <c r="C298" s="260">
        <f>SUM(C295,C283,C279,C266,C231,C192,C184,C170,C73,C52)</f>
        <v>4369</v>
      </c>
      <c r="D298" s="260">
        <f>SUM(D295,D283,D279,D266,D231,D192,D184,D170,D73,D52)</f>
        <v>4369</v>
      </c>
      <c r="E298" s="260">
        <f t="shared" ref="E298:G298" si="61">SUM(E295,E283,E279,E266,E231,E192,E184,E170,E73,E52)</f>
        <v>0</v>
      </c>
      <c r="F298" s="260">
        <f t="shared" si="61"/>
        <v>0</v>
      </c>
      <c r="G298" s="261">
        <f t="shared" si="61"/>
        <v>0</v>
      </c>
      <c r="H298" s="262">
        <f>SUM(H295,H283,H279,H266,H231,H192,H184,H170,H73,H52)</f>
        <v>4369</v>
      </c>
      <c r="I298" s="260">
        <f>SUM(I295,I283,I279,I266,I231,I192,I184,I170,I73,I52)</f>
        <v>4369</v>
      </c>
      <c r="J298" s="260">
        <f t="shared" ref="J298:L298" si="62">SUM(J295,J283,J279,J266,J231,J192,J184,J170,J73,J52)</f>
        <v>0</v>
      </c>
      <c r="K298" s="260">
        <f t="shared" si="62"/>
        <v>0</v>
      </c>
      <c r="L298" s="149">
        <f t="shared" si="62"/>
        <v>0</v>
      </c>
    </row>
    <row r="299" spans="1:12" ht="3" customHeight="1" x14ac:dyDescent="0.25">
      <c r="A299" s="258"/>
      <c r="B299" s="258"/>
      <c r="C299" s="190"/>
      <c r="D299" s="209"/>
      <c r="E299" s="209"/>
      <c r="F299" s="209"/>
      <c r="G299" s="263"/>
      <c r="H299" s="190"/>
      <c r="I299" s="209"/>
      <c r="J299" s="209"/>
      <c r="K299" s="209"/>
      <c r="L299" s="264"/>
    </row>
    <row r="300" spans="1:12" s="36" customFormat="1" x14ac:dyDescent="0.25">
      <c r="A300" s="631" t="s">
        <v>299</v>
      </c>
      <c r="B300" s="632"/>
      <c r="C300" s="265">
        <f>SUM(D300:G300)</f>
        <v>-1417</v>
      </c>
      <c r="D300" s="266">
        <f>SUM(D25,D26,D42)-D50</f>
        <v>-1417</v>
      </c>
      <c r="E300" s="266">
        <f>SUM(E25,E26,E42)-E50</f>
        <v>0</v>
      </c>
      <c r="F300" s="266">
        <f>F27-F50</f>
        <v>0</v>
      </c>
      <c r="G300" s="267">
        <f>G44-G50</f>
        <v>0</v>
      </c>
      <c r="H300" s="265">
        <f>SUM(I300:L300)</f>
        <v>-1417</v>
      </c>
      <c r="I300" s="266">
        <f>SUM(I25,I26,I42)-I50</f>
        <v>-1417</v>
      </c>
      <c r="J300" s="266">
        <f>SUM(J25,J26,J42)-J50</f>
        <v>0</v>
      </c>
      <c r="K300" s="266">
        <f>K27-K50</f>
        <v>0</v>
      </c>
      <c r="L300" s="268">
        <f>L44-L50</f>
        <v>0</v>
      </c>
    </row>
    <row r="301" spans="1:12" ht="3" customHeight="1" x14ac:dyDescent="0.25">
      <c r="A301" s="269"/>
      <c r="B301" s="269"/>
      <c r="C301" s="190"/>
      <c r="D301" s="209"/>
      <c r="E301" s="209"/>
      <c r="F301" s="209"/>
      <c r="G301" s="263"/>
      <c r="H301" s="190"/>
      <c r="I301" s="209"/>
      <c r="J301" s="209"/>
      <c r="K301" s="209"/>
      <c r="L301" s="264"/>
    </row>
    <row r="302" spans="1:12" s="36" customFormat="1" x14ac:dyDescent="0.25">
      <c r="A302" s="631" t="s">
        <v>300</v>
      </c>
      <c r="B302" s="632"/>
      <c r="C302" s="265">
        <f t="shared" ref="C302:L302" si="63">SUM(C303,C305)-C313+C315</f>
        <v>1417</v>
      </c>
      <c r="D302" s="266">
        <f t="shared" si="63"/>
        <v>1417</v>
      </c>
      <c r="E302" s="266">
        <f t="shared" si="63"/>
        <v>0</v>
      </c>
      <c r="F302" s="266">
        <f t="shared" si="63"/>
        <v>0</v>
      </c>
      <c r="G302" s="267">
        <f t="shared" si="63"/>
        <v>0</v>
      </c>
      <c r="H302" s="270">
        <f t="shared" si="63"/>
        <v>1417</v>
      </c>
      <c r="I302" s="266">
        <f t="shared" si="63"/>
        <v>1417</v>
      </c>
      <c r="J302" s="266">
        <f t="shared" si="63"/>
        <v>0</v>
      </c>
      <c r="K302" s="266">
        <f t="shared" si="63"/>
        <v>0</v>
      </c>
      <c r="L302" s="271">
        <f t="shared" si="63"/>
        <v>0</v>
      </c>
    </row>
    <row r="303" spans="1:12" s="36" customFormat="1" x14ac:dyDescent="0.25">
      <c r="A303" s="272" t="s">
        <v>301</v>
      </c>
      <c r="B303" s="272" t="s">
        <v>302</v>
      </c>
      <c r="C303" s="265">
        <f t="shared" ref="C303:L303" si="64">C22-C295</f>
        <v>1417</v>
      </c>
      <c r="D303" s="266">
        <f t="shared" si="64"/>
        <v>1417</v>
      </c>
      <c r="E303" s="266">
        <f t="shared" si="64"/>
        <v>0</v>
      </c>
      <c r="F303" s="266">
        <f t="shared" si="64"/>
        <v>0</v>
      </c>
      <c r="G303" s="273">
        <f t="shared" si="64"/>
        <v>0</v>
      </c>
      <c r="H303" s="270">
        <f t="shared" si="64"/>
        <v>1417</v>
      </c>
      <c r="I303" s="266">
        <f t="shared" si="64"/>
        <v>1417</v>
      </c>
      <c r="J303" s="266">
        <f t="shared" si="64"/>
        <v>0</v>
      </c>
      <c r="K303" s="266">
        <f t="shared" si="64"/>
        <v>0</v>
      </c>
      <c r="L303" s="271">
        <f t="shared" si="64"/>
        <v>0</v>
      </c>
    </row>
    <row r="304" spans="1:12" ht="3" customHeight="1" x14ac:dyDescent="0.25">
      <c r="A304" s="258"/>
      <c r="B304" s="258"/>
      <c r="C304" s="190"/>
      <c r="D304" s="209"/>
      <c r="E304" s="209"/>
      <c r="F304" s="209"/>
      <c r="G304" s="263"/>
      <c r="H304" s="190"/>
      <c r="I304" s="209"/>
      <c r="J304" s="209"/>
      <c r="K304" s="209"/>
      <c r="L304" s="264"/>
    </row>
    <row r="305" spans="1:12" s="36" customFormat="1" x14ac:dyDescent="0.25">
      <c r="A305" s="274" t="s">
        <v>303</v>
      </c>
      <c r="B305" s="274" t="s">
        <v>304</v>
      </c>
      <c r="C305" s="265">
        <f t="shared" ref="C305:L305" si="65">SUM(C306,C308,C310)-SUM(C307,C309,C311)</f>
        <v>0</v>
      </c>
      <c r="D305" s="266">
        <f t="shared" si="65"/>
        <v>0</v>
      </c>
      <c r="E305" s="266">
        <f t="shared" si="65"/>
        <v>0</v>
      </c>
      <c r="F305" s="266">
        <f t="shared" si="65"/>
        <v>0</v>
      </c>
      <c r="G305" s="273">
        <f t="shared" si="65"/>
        <v>0</v>
      </c>
      <c r="H305" s="270">
        <f t="shared" si="65"/>
        <v>0</v>
      </c>
      <c r="I305" s="266">
        <f t="shared" si="65"/>
        <v>0</v>
      </c>
      <c r="J305" s="266">
        <f t="shared" si="65"/>
        <v>0</v>
      </c>
      <c r="K305" s="266">
        <f t="shared" si="65"/>
        <v>0</v>
      </c>
      <c r="L305" s="271">
        <f t="shared" si="65"/>
        <v>0</v>
      </c>
    </row>
    <row r="306" spans="1:12" x14ac:dyDescent="0.25">
      <c r="A306" s="275" t="s">
        <v>305</v>
      </c>
      <c r="B306" s="276" t="s">
        <v>306</v>
      </c>
      <c r="C306" s="91">
        <f t="shared" ref="C306:C311" si="66">SUM(D306:G306)</f>
        <v>0</v>
      </c>
      <c r="D306" s="93"/>
      <c r="E306" s="93"/>
      <c r="F306" s="93"/>
      <c r="G306" s="277"/>
      <c r="H306" s="91">
        <f t="shared" ref="H306:H311" si="67">SUM(I306:L306)</f>
        <v>0</v>
      </c>
      <c r="I306" s="93"/>
      <c r="J306" s="93"/>
      <c r="K306" s="93"/>
      <c r="L306" s="278"/>
    </row>
    <row r="307" spans="1:12" ht="24" x14ac:dyDescent="0.25">
      <c r="A307" s="225" t="s">
        <v>307</v>
      </c>
      <c r="B307" s="55" t="s">
        <v>308</v>
      </c>
      <c r="C307" s="83">
        <f t="shared" si="66"/>
        <v>0</v>
      </c>
      <c r="D307" s="85"/>
      <c r="E307" s="85"/>
      <c r="F307" s="85"/>
      <c r="G307" s="157"/>
      <c r="H307" s="83">
        <f t="shared" si="67"/>
        <v>0</v>
      </c>
      <c r="I307" s="85"/>
      <c r="J307" s="85"/>
      <c r="K307" s="85"/>
      <c r="L307" s="158"/>
    </row>
    <row r="308" spans="1:12" x14ac:dyDescent="0.25">
      <c r="A308" s="225" t="s">
        <v>309</v>
      </c>
      <c r="B308" s="55" t="s">
        <v>310</v>
      </c>
      <c r="C308" s="83">
        <f t="shared" si="66"/>
        <v>0</v>
      </c>
      <c r="D308" s="85"/>
      <c r="E308" s="85"/>
      <c r="F308" s="85"/>
      <c r="G308" s="157"/>
      <c r="H308" s="83">
        <f t="shared" si="67"/>
        <v>0</v>
      </c>
      <c r="I308" s="85"/>
      <c r="J308" s="85"/>
      <c r="K308" s="85"/>
      <c r="L308" s="158"/>
    </row>
    <row r="309" spans="1:12" ht="24" x14ac:dyDescent="0.25">
      <c r="A309" s="225" t="s">
        <v>311</v>
      </c>
      <c r="B309" s="55" t="s">
        <v>312</v>
      </c>
      <c r="C309" s="83">
        <f t="shared" si="66"/>
        <v>0</v>
      </c>
      <c r="D309" s="85"/>
      <c r="E309" s="85"/>
      <c r="F309" s="85"/>
      <c r="G309" s="157"/>
      <c r="H309" s="83">
        <f t="shared" si="67"/>
        <v>0</v>
      </c>
      <c r="I309" s="85"/>
      <c r="J309" s="85"/>
      <c r="K309" s="85"/>
      <c r="L309" s="158"/>
    </row>
    <row r="310" spans="1:12" x14ac:dyDescent="0.25">
      <c r="A310" s="225" t="s">
        <v>313</v>
      </c>
      <c r="B310" s="55" t="s">
        <v>314</v>
      </c>
      <c r="C310" s="83">
        <f t="shared" si="66"/>
        <v>0</v>
      </c>
      <c r="D310" s="85"/>
      <c r="E310" s="85"/>
      <c r="F310" s="85"/>
      <c r="G310" s="157"/>
      <c r="H310" s="83">
        <f t="shared" si="67"/>
        <v>0</v>
      </c>
      <c r="I310" s="85"/>
      <c r="J310" s="85"/>
      <c r="K310" s="85"/>
      <c r="L310" s="158"/>
    </row>
    <row r="311" spans="1:12" ht="24" x14ac:dyDescent="0.25">
      <c r="A311" s="279" t="s">
        <v>315</v>
      </c>
      <c r="B311" s="280" t="s">
        <v>316</v>
      </c>
      <c r="C311" s="182">
        <f t="shared" si="66"/>
        <v>0</v>
      </c>
      <c r="D311" s="186"/>
      <c r="E311" s="186"/>
      <c r="F311" s="186"/>
      <c r="G311" s="240"/>
      <c r="H311" s="182">
        <f t="shared" si="67"/>
        <v>0</v>
      </c>
      <c r="I311" s="186"/>
      <c r="J311" s="186"/>
      <c r="K311" s="186"/>
      <c r="L311" s="188"/>
    </row>
    <row r="312" spans="1:12" ht="3" customHeight="1" x14ac:dyDescent="0.25">
      <c r="A312" s="258"/>
      <c r="B312" s="258"/>
      <c r="C312" s="190"/>
      <c r="D312" s="209"/>
      <c r="E312" s="209"/>
      <c r="F312" s="209"/>
      <c r="G312" s="263"/>
      <c r="H312" s="190"/>
      <c r="I312" s="209"/>
      <c r="J312" s="209"/>
      <c r="K312" s="209"/>
      <c r="L312" s="264"/>
    </row>
    <row r="313" spans="1:12" s="36" customFormat="1" x14ac:dyDescent="0.25">
      <c r="A313" s="274" t="s">
        <v>317</v>
      </c>
      <c r="B313" s="274" t="s">
        <v>318</v>
      </c>
      <c r="C313" s="281">
        <f>SUM(D313:G313)</f>
        <v>0</v>
      </c>
      <c r="D313" s="282"/>
      <c r="E313" s="282"/>
      <c r="F313" s="282"/>
      <c r="G313" s="283"/>
      <c r="H313" s="281">
        <f>SUM(I313:L313)</f>
        <v>0</v>
      </c>
      <c r="I313" s="282"/>
      <c r="J313" s="282"/>
      <c r="K313" s="282"/>
      <c r="L313" s="284"/>
    </row>
    <row r="314" spans="1:12" s="36" customFormat="1" ht="3" customHeight="1" x14ac:dyDescent="0.25">
      <c r="A314" s="285"/>
      <c r="B314" s="286"/>
      <c r="C314" s="287"/>
      <c r="D314" s="288"/>
      <c r="E314" s="288"/>
      <c r="F314" s="288"/>
      <c r="G314" s="289"/>
      <c r="H314" s="287"/>
      <c r="I314" s="288"/>
      <c r="J314" s="139"/>
      <c r="K314" s="139"/>
      <c r="L314" s="141"/>
    </row>
    <row r="315" spans="1:12" s="36" customFormat="1" ht="48" x14ac:dyDescent="0.25">
      <c r="A315" s="285" t="s">
        <v>319</v>
      </c>
      <c r="B315" s="290" t="s">
        <v>320</v>
      </c>
      <c r="C315" s="291">
        <f>SUM(D315:G315)</f>
        <v>0</v>
      </c>
      <c r="D315" s="175"/>
      <c r="E315" s="175"/>
      <c r="F315" s="175"/>
      <c r="G315" s="176"/>
      <c r="H315" s="291">
        <f>SUM(I315:L315)</f>
        <v>0</v>
      </c>
      <c r="I315" s="175"/>
      <c r="J315" s="191"/>
      <c r="K315" s="191"/>
      <c r="L315" s="292"/>
    </row>
    <row r="316" spans="1:12" x14ac:dyDescent="0.25">
      <c r="A316" s="6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8"/>
    </row>
    <row r="317" spans="1:12" x14ac:dyDescent="0.25">
      <c r="A317" s="6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8"/>
    </row>
    <row r="318" spans="1:12" ht="12.75" customHeight="1" x14ac:dyDescent="0.25">
      <c r="A318" s="7" t="s">
        <v>321</v>
      </c>
      <c r="C318" s="7" t="s">
        <v>322</v>
      </c>
      <c r="D318" s="7"/>
      <c r="E318" s="7"/>
      <c r="F318" s="7"/>
      <c r="G318" s="7"/>
      <c r="H318" s="7" t="s">
        <v>323</v>
      </c>
      <c r="I318" s="7"/>
      <c r="J318" s="7"/>
      <c r="K318" s="7"/>
      <c r="L318" s="8"/>
    </row>
    <row r="319" spans="1:12" x14ac:dyDescent="0.25">
      <c r="A319" s="6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8"/>
    </row>
    <row r="320" spans="1:12" x14ac:dyDescent="0.25">
      <c r="A320" s="7" t="s">
        <v>324</v>
      </c>
      <c r="C320" s="7" t="s">
        <v>322</v>
      </c>
      <c r="D320" s="7"/>
      <c r="E320" s="7"/>
      <c r="F320" s="7"/>
      <c r="G320" s="7"/>
      <c r="H320" s="7" t="s">
        <v>323</v>
      </c>
      <c r="I320" s="7"/>
      <c r="J320" s="7"/>
      <c r="K320" s="7"/>
      <c r="L320" s="8"/>
    </row>
    <row r="321" spans="1:12" x14ac:dyDescent="0.25">
      <c r="A321" s="6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8"/>
    </row>
    <row r="322" spans="1:12" ht="12.75" thickBot="1" x14ac:dyDescent="0.3">
      <c r="A322" s="294"/>
      <c r="B322" s="295"/>
      <c r="C322" s="295"/>
      <c r="D322" s="295"/>
      <c r="E322" s="295"/>
      <c r="F322" s="295"/>
      <c r="G322" s="295"/>
      <c r="H322" s="295"/>
      <c r="I322" s="295"/>
      <c r="J322" s="295"/>
      <c r="K322" s="295"/>
      <c r="L322" s="296"/>
    </row>
    <row r="323" spans="1:12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</row>
    <row r="324" spans="1:12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</row>
    <row r="325" spans="1:12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</row>
    <row r="326" spans="1:12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</row>
    <row r="327" spans="1:12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</row>
    <row r="328" spans="1:12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</row>
    <row r="329" spans="1:12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</row>
    <row r="330" spans="1:12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</row>
    <row r="331" spans="1:12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</row>
    <row r="332" spans="1:12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</row>
    <row r="333" spans="1:12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</row>
    <row r="334" spans="1:12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</row>
    <row r="335" spans="1:12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</row>
    <row r="336" spans="1:12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</row>
    <row r="337" spans="1:12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</row>
    <row r="338" spans="1:12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</row>
    <row r="339" spans="1:12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</row>
    <row r="340" spans="1:12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</row>
    <row r="341" spans="1:12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</row>
  </sheetData>
  <sheetProtection password="CA5B" sheet="1" objects="1" scenarios="1"/>
  <mergeCells count="26">
    <mergeCell ref="A300:B300"/>
    <mergeCell ref="A302:B302"/>
    <mergeCell ref="E17:E18"/>
    <mergeCell ref="F17:F18"/>
    <mergeCell ref="G17:G18"/>
    <mergeCell ref="C11:L11"/>
    <mergeCell ref="C12:L12"/>
    <mergeCell ref="C13:L13"/>
    <mergeCell ref="C14:L14"/>
    <mergeCell ref="A16:A18"/>
    <mergeCell ref="B16:B18"/>
    <mergeCell ref="C16:G16"/>
    <mergeCell ref="H16:L16"/>
    <mergeCell ref="C17:C18"/>
    <mergeCell ref="D17:D18"/>
    <mergeCell ref="K17:K18"/>
    <mergeCell ref="L17:L18"/>
    <mergeCell ref="H17:H18"/>
    <mergeCell ref="I17:I18"/>
    <mergeCell ref="J17:J18"/>
    <mergeCell ref="C10:L10"/>
    <mergeCell ref="A3:L3"/>
    <mergeCell ref="C5:L5"/>
    <mergeCell ref="C6:L6"/>
    <mergeCell ref="C7:L7"/>
    <mergeCell ref="C8:L8"/>
  </mergeCells>
  <printOptions gridLines="1"/>
  <pageMargins left="0.39370078740157483" right="0.39370078740157483" top="0.59055118110236227" bottom="0.39370078740157483" header="0.23622047244094491" footer="0.19685039370078741"/>
  <pageSetup paperSize="9" scale="75" orientation="portrait" r:id="rId1"/>
  <headerFooter alignWithMargins="0">
    <oddHeader xml:space="preserve">&amp;C                               &amp;R&amp;"Times New Roman,Regular"&amp;8 Tāme Nr. 09.2.3.&amp;"Arial,Regular"&amp;10
           </oddHeader>
    <oddFooter xml:space="preserve">&amp;L&amp;"Times New Roman,Regular"&amp;8&amp;D; &amp;T&amp;R&amp;"Times New Roman,Regular"&amp;8&amp;P (&amp;N)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70</vt:i4>
      </vt:variant>
      <vt:variant>
        <vt:lpstr>Named Ranges</vt:lpstr>
      </vt:variant>
      <vt:variant>
        <vt:i4>70</vt:i4>
      </vt:variant>
    </vt:vector>
  </HeadingPairs>
  <TitlesOfParts>
    <vt:vector size="140" baseType="lpstr">
      <vt:lpstr>09.1.1.</vt:lpstr>
      <vt:lpstr>09.1.2.</vt:lpstr>
      <vt:lpstr>09.1.3.</vt:lpstr>
      <vt:lpstr>09.1.4.</vt:lpstr>
      <vt:lpstr>09.1.5.</vt:lpstr>
      <vt:lpstr>09.1.6.</vt:lpstr>
      <vt:lpstr>09.2.1.</vt:lpstr>
      <vt:lpstr>09.2.2.</vt:lpstr>
      <vt:lpstr>09.2.3.</vt:lpstr>
      <vt:lpstr>09.3.1.</vt:lpstr>
      <vt:lpstr>09.3.2.</vt:lpstr>
      <vt:lpstr>09.3.3.</vt:lpstr>
      <vt:lpstr>09.4.1.</vt:lpstr>
      <vt:lpstr>09.4.2.</vt:lpstr>
      <vt:lpstr>09.5.1.</vt:lpstr>
      <vt:lpstr>09.6.1.</vt:lpstr>
      <vt:lpstr>09.6.2.</vt:lpstr>
      <vt:lpstr>09.7.1.</vt:lpstr>
      <vt:lpstr>09.7.2.</vt:lpstr>
      <vt:lpstr>09.8.1.</vt:lpstr>
      <vt:lpstr>09.8.2.</vt:lpstr>
      <vt:lpstr>09.9.1.</vt:lpstr>
      <vt:lpstr>09.9.2.</vt:lpstr>
      <vt:lpstr>09.10.1.</vt:lpstr>
      <vt:lpstr>09.11.1.</vt:lpstr>
      <vt:lpstr>09.11.2.</vt:lpstr>
      <vt:lpstr>09.12.1.</vt:lpstr>
      <vt:lpstr>09.13.1.</vt:lpstr>
      <vt:lpstr>09.13.2.</vt:lpstr>
      <vt:lpstr>09.14.1.</vt:lpstr>
      <vt:lpstr>09.14.2.</vt:lpstr>
      <vt:lpstr>09.15.1.</vt:lpstr>
      <vt:lpstr>09.15.2.</vt:lpstr>
      <vt:lpstr>09.16.1.</vt:lpstr>
      <vt:lpstr>09.16.2.</vt:lpstr>
      <vt:lpstr>09.17.1.</vt:lpstr>
      <vt:lpstr>09.17.2.</vt:lpstr>
      <vt:lpstr>09.18.1.</vt:lpstr>
      <vt:lpstr>09.18.2.</vt:lpstr>
      <vt:lpstr>09.19.1.</vt:lpstr>
      <vt:lpstr>09.19.2.</vt:lpstr>
      <vt:lpstr>09.20.1.</vt:lpstr>
      <vt:lpstr>09.20.2.</vt:lpstr>
      <vt:lpstr>09.21.1.</vt:lpstr>
      <vt:lpstr>09.22.1.</vt:lpstr>
      <vt:lpstr>09.22.2.</vt:lpstr>
      <vt:lpstr>09.23.1.</vt:lpstr>
      <vt:lpstr>09.23.2.</vt:lpstr>
      <vt:lpstr>09.24.1.</vt:lpstr>
      <vt:lpstr>09.24.2.</vt:lpstr>
      <vt:lpstr>09.24.3.</vt:lpstr>
      <vt:lpstr>09.25.1.</vt:lpstr>
      <vt:lpstr>09.25.2.</vt:lpstr>
      <vt:lpstr>09.25.3.</vt:lpstr>
      <vt:lpstr>09.26.1.</vt:lpstr>
      <vt:lpstr>09.26.2.</vt:lpstr>
      <vt:lpstr>09.27.1.</vt:lpstr>
      <vt:lpstr>09.27.2.</vt:lpstr>
      <vt:lpstr>09.28.1.</vt:lpstr>
      <vt:lpstr>09.28.2.</vt:lpstr>
      <vt:lpstr>09.29.1.</vt:lpstr>
      <vt:lpstr>09.30.1.</vt:lpstr>
      <vt:lpstr>09.30.2.</vt:lpstr>
      <vt:lpstr>09.31.1.</vt:lpstr>
      <vt:lpstr>09.31.2.</vt:lpstr>
      <vt:lpstr>09.32.1.</vt:lpstr>
      <vt:lpstr>09.32.2.</vt:lpstr>
      <vt:lpstr>09.33.1.</vt:lpstr>
      <vt:lpstr>09.33.2.</vt:lpstr>
      <vt:lpstr>09.33.3.</vt:lpstr>
      <vt:lpstr>'09.1.1.'!Print_Titles</vt:lpstr>
      <vt:lpstr>'09.1.2.'!Print_Titles</vt:lpstr>
      <vt:lpstr>'09.1.3.'!Print_Titles</vt:lpstr>
      <vt:lpstr>'09.1.4.'!Print_Titles</vt:lpstr>
      <vt:lpstr>'09.1.5.'!Print_Titles</vt:lpstr>
      <vt:lpstr>'09.1.6.'!Print_Titles</vt:lpstr>
      <vt:lpstr>'09.10.1.'!Print_Titles</vt:lpstr>
      <vt:lpstr>'09.11.1.'!Print_Titles</vt:lpstr>
      <vt:lpstr>'09.11.2.'!Print_Titles</vt:lpstr>
      <vt:lpstr>'09.12.1.'!Print_Titles</vt:lpstr>
      <vt:lpstr>'09.13.1.'!Print_Titles</vt:lpstr>
      <vt:lpstr>'09.13.2.'!Print_Titles</vt:lpstr>
      <vt:lpstr>'09.14.1.'!Print_Titles</vt:lpstr>
      <vt:lpstr>'09.14.2.'!Print_Titles</vt:lpstr>
      <vt:lpstr>'09.15.1.'!Print_Titles</vt:lpstr>
      <vt:lpstr>'09.15.2.'!Print_Titles</vt:lpstr>
      <vt:lpstr>'09.16.1.'!Print_Titles</vt:lpstr>
      <vt:lpstr>'09.16.2.'!Print_Titles</vt:lpstr>
      <vt:lpstr>'09.17.1.'!Print_Titles</vt:lpstr>
      <vt:lpstr>'09.17.2.'!Print_Titles</vt:lpstr>
      <vt:lpstr>'09.18.1.'!Print_Titles</vt:lpstr>
      <vt:lpstr>'09.18.2.'!Print_Titles</vt:lpstr>
      <vt:lpstr>'09.19.1.'!Print_Titles</vt:lpstr>
      <vt:lpstr>'09.19.2.'!Print_Titles</vt:lpstr>
      <vt:lpstr>'09.2.1.'!Print_Titles</vt:lpstr>
      <vt:lpstr>'09.2.2.'!Print_Titles</vt:lpstr>
      <vt:lpstr>'09.2.3.'!Print_Titles</vt:lpstr>
      <vt:lpstr>'09.20.1.'!Print_Titles</vt:lpstr>
      <vt:lpstr>'09.20.2.'!Print_Titles</vt:lpstr>
      <vt:lpstr>'09.21.1.'!Print_Titles</vt:lpstr>
      <vt:lpstr>'09.22.1.'!Print_Titles</vt:lpstr>
      <vt:lpstr>'09.22.2.'!Print_Titles</vt:lpstr>
      <vt:lpstr>'09.23.1.'!Print_Titles</vt:lpstr>
      <vt:lpstr>'09.23.2.'!Print_Titles</vt:lpstr>
      <vt:lpstr>'09.24.1.'!Print_Titles</vt:lpstr>
      <vt:lpstr>'09.24.2.'!Print_Titles</vt:lpstr>
      <vt:lpstr>'09.24.3.'!Print_Titles</vt:lpstr>
      <vt:lpstr>'09.25.1.'!Print_Titles</vt:lpstr>
      <vt:lpstr>'09.25.2.'!Print_Titles</vt:lpstr>
      <vt:lpstr>'09.25.3.'!Print_Titles</vt:lpstr>
      <vt:lpstr>'09.26.1.'!Print_Titles</vt:lpstr>
      <vt:lpstr>'09.26.2.'!Print_Titles</vt:lpstr>
      <vt:lpstr>'09.27.1.'!Print_Titles</vt:lpstr>
      <vt:lpstr>'09.27.2.'!Print_Titles</vt:lpstr>
      <vt:lpstr>'09.28.1.'!Print_Titles</vt:lpstr>
      <vt:lpstr>'09.28.2.'!Print_Titles</vt:lpstr>
      <vt:lpstr>'09.29.1.'!Print_Titles</vt:lpstr>
      <vt:lpstr>'09.3.1.'!Print_Titles</vt:lpstr>
      <vt:lpstr>'09.3.2.'!Print_Titles</vt:lpstr>
      <vt:lpstr>'09.3.3.'!Print_Titles</vt:lpstr>
      <vt:lpstr>'09.30.1.'!Print_Titles</vt:lpstr>
      <vt:lpstr>'09.30.2.'!Print_Titles</vt:lpstr>
      <vt:lpstr>'09.31.1.'!Print_Titles</vt:lpstr>
      <vt:lpstr>'09.31.2.'!Print_Titles</vt:lpstr>
      <vt:lpstr>'09.32.1.'!Print_Titles</vt:lpstr>
      <vt:lpstr>'09.32.2.'!Print_Titles</vt:lpstr>
      <vt:lpstr>'09.33.1.'!Print_Titles</vt:lpstr>
      <vt:lpstr>'09.33.2.'!Print_Titles</vt:lpstr>
      <vt:lpstr>'09.33.3.'!Print_Titles</vt:lpstr>
      <vt:lpstr>'09.4.1.'!Print_Titles</vt:lpstr>
      <vt:lpstr>'09.4.2.'!Print_Titles</vt:lpstr>
      <vt:lpstr>'09.5.1.'!Print_Titles</vt:lpstr>
      <vt:lpstr>'09.6.1.'!Print_Titles</vt:lpstr>
      <vt:lpstr>'09.6.2.'!Print_Titles</vt:lpstr>
      <vt:lpstr>'09.7.1.'!Print_Titles</vt:lpstr>
      <vt:lpstr>'09.7.2.'!Print_Titles</vt:lpstr>
      <vt:lpstr>'09.8.1.'!Print_Titles</vt:lpstr>
      <vt:lpstr>'09.8.2.'!Print_Titles</vt:lpstr>
      <vt:lpstr>'09.9.1.'!Print_Titles</vt:lpstr>
      <vt:lpstr>'09.9.2.'!Print_Titles</vt:lpstr>
    </vt:vector>
  </TitlesOfParts>
  <Company>Jurmalas Pilsetas Dome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Iveta Tisko</dc:creator>
  <cp:lastModifiedBy>Liene Zalkovska</cp:lastModifiedBy>
  <cp:lastPrinted>2013-01-03T12:07:11Z</cp:lastPrinted>
  <dcterms:created xsi:type="dcterms:W3CDTF">2012-12-15T19:23:24Z</dcterms:created>
  <dcterms:modified xsi:type="dcterms:W3CDTF">2013-01-09T08:12:30Z</dcterms:modified>
</cp:coreProperties>
</file>