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040" windowHeight="1071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P12" i="1"/>
  <c r="N12" i="1" l="1"/>
  <c r="N13" i="1"/>
  <c r="L27" i="1"/>
  <c r="L29" i="1" s="1"/>
  <c r="L12" i="1"/>
  <c r="L13" i="1"/>
  <c r="K28" i="1"/>
  <c r="J29" i="1"/>
  <c r="J14" i="1"/>
  <c r="J12" i="1"/>
  <c r="J13" i="1"/>
  <c r="H29" i="1"/>
  <c r="F27" i="1"/>
  <c r="F29" i="1"/>
  <c r="F16" i="1"/>
  <c r="F13" i="1" s="1"/>
  <c r="D29" i="1"/>
  <c r="D28" i="1" s="1"/>
  <c r="D27" i="1"/>
  <c r="M27" i="1" l="1"/>
  <c r="M29" i="1"/>
  <c r="M19" i="1"/>
  <c r="M21" i="1"/>
  <c r="M16" i="1"/>
  <c r="M14" i="1"/>
  <c r="K27" i="1"/>
  <c r="K29" i="1" s="1"/>
  <c r="K21" i="1"/>
  <c r="O27" i="1" l="1"/>
  <c r="M13" i="1"/>
  <c r="M12" i="1" s="1"/>
  <c r="K12" i="1"/>
  <c r="K13" i="1"/>
  <c r="I13" i="1"/>
  <c r="I12" i="1" s="1"/>
  <c r="E13" i="1" l="1"/>
  <c r="E12" i="1" s="1"/>
  <c r="C13" i="1"/>
  <c r="C12" i="1" s="1"/>
  <c r="F12" i="1"/>
  <c r="D13" i="1"/>
  <c r="D12" i="1" s="1"/>
  <c r="R13" i="1" l="1"/>
  <c r="R12" i="1"/>
  <c r="Q13" i="1"/>
  <c r="Q12" i="1"/>
  <c r="P19" i="1"/>
  <c r="P20" i="1"/>
  <c r="P21" i="1"/>
  <c r="P22" i="1"/>
  <c r="P23" i="1"/>
  <c r="P24" i="1"/>
  <c r="P25" i="1"/>
  <c r="O19" i="1"/>
  <c r="O20" i="1"/>
  <c r="O21" i="1"/>
  <c r="O22" i="1"/>
  <c r="O23" i="1"/>
  <c r="O24" i="1"/>
  <c r="O25" i="1"/>
  <c r="P18" i="1"/>
  <c r="O18" i="1"/>
  <c r="H12" i="1"/>
  <c r="G13" i="1"/>
  <c r="G12" i="1" s="1"/>
  <c r="O13" i="1" l="1"/>
  <c r="P13" i="1"/>
</calcChain>
</file>

<file path=xl/sharedStrings.xml><?xml version="1.0" encoding="utf-8"?>
<sst xmlns="http://schemas.openxmlformats.org/spreadsheetml/2006/main" count="55" uniqueCount="42">
  <si>
    <t>IEŅĒMUMI kopā</t>
  </si>
  <si>
    <t>Atlikums perioda sākumā, t.sk</t>
  </si>
  <si>
    <t>no pašvaldības budžeta</t>
  </si>
  <si>
    <t>no valsts budžeta</t>
  </si>
  <si>
    <t>no ES fonda</t>
  </si>
  <si>
    <t>no ārvalstu finanšu palīdzības</t>
  </si>
  <si>
    <t>Priekšfinansējums no pašvaldības budžeta</t>
  </si>
  <si>
    <t>Līdzfinasējums no pašvaldības budžeta</t>
  </si>
  <si>
    <t>Pašvaldības budžeta līdzekļi neattiecināmo izmaksu veikšanai</t>
  </si>
  <si>
    <t>Ieņēmumi no citu valstu finanšu palīdzības programmu īstenošanas (21.1.9.2.)</t>
  </si>
  <si>
    <t>Pārējie šajā klasifikācijā iepriekš neklasificētie ieņēmumi (21.4.2.0.)</t>
  </si>
  <si>
    <t>Pašvaldību saņemtie transferti no citām pašvaldībām (19.2.0.0.)</t>
  </si>
  <si>
    <t>Pārējie pašvaldību saņemtie valsts budžeta iestāžu transferti (18.6.9.0.)</t>
  </si>
  <si>
    <t>IZDEVUMI kopā</t>
  </si>
  <si>
    <t>Atlikums perioda beigās, t.sk:</t>
  </si>
  <si>
    <t>atlikums projekta turpmākai īstenošanai F22010000 bankā</t>
  </si>
  <si>
    <t>pašvaldības līdzekļi F22010000 bankā</t>
  </si>
  <si>
    <t>Ls</t>
  </si>
  <si>
    <t>EUR</t>
  </si>
  <si>
    <t>LS</t>
  </si>
  <si>
    <t>Kopā</t>
  </si>
  <si>
    <t>4.ceturk.</t>
  </si>
  <si>
    <t>3.ceturk.</t>
  </si>
  <si>
    <t>2.ceturk.</t>
  </si>
  <si>
    <t>1.ceturk.</t>
  </si>
  <si>
    <t>2013.gads</t>
  </si>
  <si>
    <t>Pozīcija/gads</t>
  </si>
  <si>
    <t xml:space="preserve">Projekta nosaukums: </t>
  </si>
  <si>
    <t xml:space="preserve">Projekta īstenotājs: </t>
  </si>
  <si>
    <t>Funkcionālās klasifikācijas kods:</t>
  </si>
  <si>
    <t>2011.gads</t>
  </si>
  <si>
    <t>2012.gads</t>
  </si>
  <si>
    <t>2014.gads</t>
  </si>
  <si>
    <t>Izglītojamo ar funkcionāliem traucējumiem atbalsta sistēmas izveide</t>
  </si>
  <si>
    <t>Pašvaldību no valsts budžeta iestādēm saņemtie transferti ES politiku instrumentu un pārējās ārvalstu finanšu palīdzības līdzfinasētajiem projektiem (pasākumiem) (18.6.3.0.)</t>
  </si>
  <si>
    <t>09.600</t>
  </si>
  <si>
    <r>
      <t>Kopējais projekta finansējums saskaņā ar apstiprināto projekta pieteikumu:</t>
    </r>
    <r>
      <rPr>
        <sz val="8"/>
        <color theme="1"/>
        <rFont val="Times New Roman"/>
        <family val="1"/>
        <charset val="186"/>
      </rPr>
      <t xml:space="preserve"> LVL 83 223.00 (EUR 118 415.66), t.sk. ESF finansējums LVL 82 816.00 (EUR 117 836.55) un pašvaldības finansējums LVL 407.00 (EUR 579.11)</t>
    </r>
  </si>
  <si>
    <t>Jūrmalas pilsētas dome (Izglītības nodaļa)</t>
  </si>
  <si>
    <t>Projekta „Izglītojamo ar funkcionāliem traucējumiem atbalsta sistēmas izveide” finansēšanas plāns</t>
  </si>
  <si>
    <t xml:space="preserve">Pielikums apstiprināts ar Jūrmalas pilsētas domes </t>
  </si>
  <si>
    <t>2013.gada 12.septembra lēmumu Nr.520</t>
  </si>
  <si>
    <t>(Protokols Nr.22, 24.punkts)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</si>
</sst>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Ls&quot;\ #,##0.00"/>
    <numFmt numFmtId="165" formatCode="[$EUR]\ #,##0.00"/>
  </numFmts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5" xfId="0" applyFont="1" applyBorder="1"/>
    <xf numFmtId="0" fontId="2" fillId="0" borderId="7" xfId="0" applyFont="1" applyBorder="1"/>
    <xf numFmtId="49" fontId="2" fillId="0" borderId="0" xfId="0" applyNumberFormat="1" applyFont="1" applyBorder="1"/>
    <xf numFmtId="3" fontId="3" fillId="2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abSelected="1" zoomScale="110" zoomScaleNormal="110" workbookViewId="0">
      <selection activeCell="A2" sqref="A2:R2"/>
    </sheetView>
  </sheetViews>
  <sheetFormatPr defaultRowHeight="15" x14ac:dyDescent="0.25"/>
  <cols>
    <col min="1" max="1" width="12.28515625" customWidth="1"/>
    <col min="2" max="2" width="30.42578125" customWidth="1"/>
    <col min="3" max="3" width="7.42578125" customWidth="1"/>
    <col min="4" max="4" width="6.7109375" customWidth="1"/>
    <col min="5" max="5" width="7" customWidth="1"/>
    <col min="6" max="6" width="5.85546875" customWidth="1"/>
    <col min="7" max="20" width="6.5703125" customWidth="1"/>
  </cols>
  <sheetData>
    <row r="1" spans="1:18" x14ac:dyDescent="0.25">
      <c r="A1" s="46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x14ac:dyDescent="0.25">
      <c r="A2" s="46" t="s">
        <v>40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x14ac:dyDescent="0.25">
      <c r="A3" s="46" t="s">
        <v>41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18" x14ac:dyDescent="0.25">
      <c r="A4" s="45" t="s">
        <v>38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18" s="1" customFormat="1" ht="12" x14ac:dyDescent="0.2">
      <c r="A5" s="8" t="s">
        <v>28</v>
      </c>
      <c r="B5" s="9"/>
      <c r="C5" s="9" t="s">
        <v>37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4"/>
    </row>
    <row r="6" spans="1:18" s="1" customFormat="1" ht="12" x14ac:dyDescent="0.2">
      <c r="A6" s="10" t="s">
        <v>27</v>
      </c>
      <c r="B6" s="11"/>
      <c r="C6" s="11" t="s">
        <v>33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5"/>
    </row>
    <row r="7" spans="1:18" s="1" customFormat="1" ht="12" x14ac:dyDescent="0.2">
      <c r="A7" s="10" t="s">
        <v>29</v>
      </c>
      <c r="B7" s="11"/>
      <c r="C7" s="16" t="s">
        <v>35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5"/>
    </row>
    <row r="8" spans="1:18" s="1" customFormat="1" ht="12" x14ac:dyDescent="0.2">
      <c r="A8" s="35" t="s">
        <v>36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7"/>
    </row>
    <row r="9" spans="1:18" s="1" customFormat="1" ht="23.25" customHeight="1" x14ac:dyDescent="0.2">
      <c r="A9" s="29"/>
      <c r="B9" s="30"/>
      <c r="C9" s="41" t="s">
        <v>30</v>
      </c>
      <c r="D9" s="42"/>
      <c r="E9" s="41" t="s">
        <v>31</v>
      </c>
      <c r="F9" s="42"/>
      <c r="G9" s="47" t="s">
        <v>25</v>
      </c>
      <c r="H9" s="47"/>
      <c r="I9" s="47"/>
      <c r="J9" s="47"/>
      <c r="K9" s="47"/>
      <c r="L9" s="47"/>
      <c r="M9" s="47"/>
      <c r="N9" s="47"/>
      <c r="O9" s="47"/>
      <c r="P9" s="47"/>
      <c r="Q9" s="41" t="s">
        <v>32</v>
      </c>
      <c r="R9" s="42"/>
    </row>
    <row r="10" spans="1:18" s="1" customFormat="1" ht="12" x14ac:dyDescent="0.2">
      <c r="A10" s="31" t="s">
        <v>26</v>
      </c>
      <c r="B10" s="32"/>
      <c r="C10" s="43"/>
      <c r="D10" s="44"/>
      <c r="E10" s="43"/>
      <c r="F10" s="44"/>
      <c r="G10" s="47" t="s">
        <v>24</v>
      </c>
      <c r="H10" s="47"/>
      <c r="I10" s="47" t="s">
        <v>23</v>
      </c>
      <c r="J10" s="47"/>
      <c r="K10" s="47" t="s">
        <v>22</v>
      </c>
      <c r="L10" s="47"/>
      <c r="M10" s="47" t="s">
        <v>21</v>
      </c>
      <c r="N10" s="47"/>
      <c r="O10" s="47" t="s">
        <v>20</v>
      </c>
      <c r="P10" s="47"/>
      <c r="Q10" s="43"/>
      <c r="R10" s="44"/>
    </row>
    <row r="11" spans="1:18" s="1" customFormat="1" ht="12" x14ac:dyDescent="0.2">
      <c r="A11" s="33"/>
      <c r="B11" s="34"/>
      <c r="C11" s="5" t="s">
        <v>17</v>
      </c>
      <c r="D11" s="5" t="s">
        <v>18</v>
      </c>
      <c r="E11" s="5" t="s">
        <v>17</v>
      </c>
      <c r="F11" s="5" t="s">
        <v>18</v>
      </c>
      <c r="G11" s="5" t="s">
        <v>17</v>
      </c>
      <c r="H11" s="5" t="s">
        <v>18</v>
      </c>
      <c r="I11" s="5" t="s">
        <v>19</v>
      </c>
      <c r="J11" s="5" t="s">
        <v>18</v>
      </c>
      <c r="K11" s="5" t="s">
        <v>17</v>
      </c>
      <c r="L11" s="5" t="s">
        <v>18</v>
      </c>
      <c r="M11" s="5" t="s">
        <v>17</v>
      </c>
      <c r="N11" s="5" t="s">
        <v>18</v>
      </c>
      <c r="O11" s="5" t="s">
        <v>17</v>
      </c>
      <c r="P11" s="5" t="s">
        <v>18</v>
      </c>
      <c r="Q11" s="5" t="s">
        <v>17</v>
      </c>
      <c r="R11" s="5" t="s">
        <v>18</v>
      </c>
    </row>
    <row r="12" spans="1:18" s="2" customFormat="1" ht="12" x14ac:dyDescent="0.2">
      <c r="A12" s="6" t="s">
        <v>0</v>
      </c>
      <c r="B12" s="6"/>
      <c r="C12" s="18">
        <f t="shared" ref="C12:H12" si="0">SUM(C13,C18,C19,C20,C21,C22,C23,C24,C25)</f>
        <v>2022</v>
      </c>
      <c r="D12" s="18">
        <f t="shared" si="0"/>
        <v>2877</v>
      </c>
      <c r="E12" s="18">
        <f t="shared" si="0"/>
        <v>42268</v>
      </c>
      <c r="F12" s="18">
        <f t="shared" si="0"/>
        <v>60141</v>
      </c>
      <c r="G12" s="18">
        <f t="shared" si="0"/>
        <v>9949</v>
      </c>
      <c r="H12" s="18">
        <f t="shared" si="0"/>
        <v>14156</v>
      </c>
      <c r="I12" s="18">
        <f t="shared" ref="I12:N12" si="1">SUM(I13,I18,I19,I20,I21,I22,I23,I24,I25)</f>
        <v>11378</v>
      </c>
      <c r="J12" s="18">
        <f t="shared" si="1"/>
        <v>16189</v>
      </c>
      <c r="K12" s="18">
        <f t="shared" si="1"/>
        <v>14744</v>
      </c>
      <c r="L12" s="18">
        <f t="shared" si="1"/>
        <v>20978</v>
      </c>
      <c r="M12" s="18">
        <f t="shared" si="1"/>
        <v>9600</v>
      </c>
      <c r="N12" s="18">
        <f t="shared" si="1"/>
        <v>13659</v>
      </c>
      <c r="O12" s="17">
        <v>39152</v>
      </c>
      <c r="P12" s="17">
        <f>O12/0.702804</f>
        <v>55708.277129896815</v>
      </c>
      <c r="Q12" s="18">
        <f>SUM(Q13,Q18,Q19,Q20,Q21,Q22,Q23,Q24,Q25)</f>
        <v>0</v>
      </c>
      <c r="R12" s="18">
        <f t="shared" ref="R12" si="2">SUM(R13,R18,R19,R20,R21,R22,R23,R24,R25)</f>
        <v>0</v>
      </c>
    </row>
    <row r="13" spans="1:18" s="1" customFormat="1" ht="12" x14ac:dyDescent="0.2">
      <c r="A13" s="5" t="s">
        <v>1</v>
      </c>
      <c r="B13" s="5"/>
      <c r="C13" s="19">
        <f t="shared" ref="C13:M13" si="3">SUM(C14,C15,C16,C17)</f>
        <v>0</v>
      </c>
      <c r="D13" s="19">
        <f t="shared" si="3"/>
        <v>0</v>
      </c>
      <c r="E13" s="19">
        <f t="shared" si="3"/>
        <v>150</v>
      </c>
      <c r="F13" s="19">
        <f>F16+F14</f>
        <v>213</v>
      </c>
      <c r="G13" s="19">
        <f t="shared" si="3"/>
        <v>69</v>
      </c>
      <c r="H13" s="19">
        <f>F29</f>
        <v>98</v>
      </c>
      <c r="I13" s="19">
        <f t="shared" si="3"/>
        <v>233</v>
      </c>
      <c r="J13" s="19">
        <f>H28</f>
        <v>331</v>
      </c>
      <c r="K13" s="19">
        <f t="shared" si="3"/>
        <v>4754</v>
      </c>
      <c r="L13" s="19">
        <f>J29</f>
        <v>6764</v>
      </c>
      <c r="M13" s="19">
        <f t="shared" si="3"/>
        <v>1532</v>
      </c>
      <c r="N13" s="19">
        <f>L29</f>
        <v>2179</v>
      </c>
      <c r="O13" s="19">
        <f>G13</f>
        <v>69</v>
      </c>
      <c r="P13" s="19">
        <f>H13</f>
        <v>98</v>
      </c>
      <c r="Q13" s="19">
        <f>SUM(Q14:Q17)</f>
        <v>0</v>
      </c>
      <c r="R13" s="19">
        <f t="shared" ref="R13" si="4">SUM(R14:R17)</f>
        <v>0</v>
      </c>
    </row>
    <row r="14" spans="1:18" s="1" customFormat="1" ht="12" x14ac:dyDescent="0.2">
      <c r="A14" s="5"/>
      <c r="B14" s="5" t="s">
        <v>2</v>
      </c>
      <c r="C14" s="19"/>
      <c r="D14" s="19"/>
      <c r="E14" s="19"/>
      <c r="F14" s="19"/>
      <c r="G14" s="19">
        <v>8</v>
      </c>
      <c r="H14" s="19">
        <v>11</v>
      </c>
      <c r="I14" s="19">
        <v>54</v>
      </c>
      <c r="J14" s="19">
        <f>77</f>
        <v>77</v>
      </c>
      <c r="K14" s="19">
        <v>9</v>
      </c>
      <c r="L14" s="19">
        <v>13</v>
      </c>
      <c r="M14" s="19">
        <f>K14+K19-30-18</f>
        <v>1</v>
      </c>
      <c r="N14" s="19">
        <v>1</v>
      </c>
      <c r="O14" s="19"/>
      <c r="P14" s="19"/>
      <c r="Q14" s="19"/>
      <c r="R14" s="19"/>
    </row>
    <row r="15" spans="1:18" s="1" customFormat="1" ht="12" x14ac:dyDescent="0.2">
      <c r="A15" s="5"/>
      <c r="B15" s="5" t="s">
        <v>3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s="1" customFormat="1" ht="12" x14ac:dyDescent="0.2">
      <c r="A16" s="5"/>
      <c r="B16" s="5" t="s">
        <v>4</v>
      </c>
      <c r="C16" s="19"/>
      <c r="D16" s="19"/>
      <c r="E16" s="19">
        <v>150</v>
      </c>
      <c r="F16" s="19">
        <f>D29</f>
        <v>213</v>
      </c>
      <c r="G16" s="19">
        <v>61</v>
      </c>
      <c r="H16" s="19">
        <v>87</v>
      </c>
      <c r="I16" s="19">
        <v>179</v>
      </c>
      <c r="J16" s="19">
        <v>254</v>
      </c>
      <c r="K16" s="19">
        <v>4745</v>
      </c>
      <c r="L16" s="19">
        <v>6751</v>
      </c>
      <c r="M16" s="19">
        <f>K16+K21-8018-2591-1931-624</f>
        <v>1531</v>
      </c>
      <c r="N16" s="19">
        <v>2178</v>
      </c>
      <c r="O16" s="19"/>
      <c r="P16" s="19"/>
      <c r="Q16" s="19"/>
      <c r="R16" s="19"/>
    </row>
    <row r="17" spans="1:20" s="1" customFormat="1" ht="12.75" thickBot="1" x14ac:dyDescent="0.25">
      <c r="A17" s="13"/>
      <c r="B17" s="13" t="s">
        <v>5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20" s="1" customFormat="1" ht="12" x14ac:dyDescent="0.2">
      <c r="A18" s="12" t="s">
        <v>6</v>
      </c>
      <c r="B18" s="12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>
        <f>SUM(G18,I18,K18,M18)</f>
        <v>0</v>
      </c>
      <c r="P18" s="20">
        <f>SUM(H18,J18,L18,N18)</f>
        <v>0</v>
      </c>
      <c r="Q18" s="20"/>
      <c r="R18" s="20"/>
    </row>
    <row r="19" spans="1:20" s="1" customFormat="1" ht="12" x14ac:dyDescent="0.2">
      <c r="A19" s="5" t="s">
        <v>7</v>
      </c>
      <c r="B19" s="5"/>
      <c r="C19" s="19"/>
      <c r="D19" s="19"/>
      <c r="E19" s="19">
        <v>185</v>
      </c>
      <c r="F19" s="19">
        <v>263</v>
      </c>
      <c r="G19" s="19">
        <v>85</v>
      </c>
      <c r="H19" s="19">
        <v>121</v>
      </c>
      <c r="I19" s="19"/>
      <c r="J19" s="19"/>
      <c r="K19" s="19">
        <v>40</v>
      </c>
      <c r="L19" s="19">
        <v>57</v>
      </c>
      <c r="M19" s="19">
        <f>222-85-40</f>
        <v>97</v>
      </c>
      <c r="N19" s="19">
        <v>138</v>
      </c>
      <c r="O19" s="20">
        <f t="shared" ref="O19:O25" si="5">SUM(G19,I19,K19,M19)</f>
        <v>222</v>
      </c>
      <c r="P19" s="20">
        <f t="shared" ref="P19:P25" si="6">SUM(H19,J19,L19,N19)</f>
        <v>316</v>
      </c>
      <c r="Q19" s="19"/>
      <c r="R19" s="19"/>
    </row>
    <row r="20" spans="1:20" s="1" customFormat="1" ht="12.75" thickBot="1" x14ac:dyDescent="0.25">
      <c r="A20" s="13" t="s">
        <v>8</v>
      </c>
      <c r="B20" s="13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f t="shared" si="5"/>
        <v>0</v>
      </c>
      <c r="P20" s="21">
        <f t="shared" si="6"/>
        <v>0</v>
      </c>
      <c r="Q20" s="21"/>
      <c r="R20" s="21"/>
    </row>
    <row r="21" spans="1:20" s="1" customFormat="1" ht="50.25" customHeight="1" x14ac:dyDescent="0.2">
      <c r="A21" s="38" t="s">
        <v>34</v>
      </c>
      <c r="B21" s="38"/>
      <c r="C21" s="22">
        <v>2022</v>
      </c>
      <c r="D21" s="22">
        <v>2877</v>
      </c>
      <c r="E21" s="22">
        <v>41933</v>
      </c>
      <c r="F21" s="22">
        <v>59665</v>
      </c>
      <c r="G21" s="20">
        <v>9795</v>
      </c>
      <c r="H21" s="20">
        <v>13937</v>
      </c>
      <c r="I21" s="20">
        <v>11145</v>
      </c>
      <c r="J21" s="20">
        <v>15858</v>
      </c>
      <c r="K21" s="20">
        <f>6735+3215</f>
        <v>9950</v>
      </c>
      <c r="L21" s="20">
        <v>14157</v>
      </c>
      <c r="M21" s="23">
        <f>38861-9795-11145-9950</f>
        <v>7971</v>
      </c>
      <c r="N21" s="20">
        <v>11342</v>
      </c>
      <c r="O21" s="20">
        <f t="shared" si="5"/>
        <v>38861</v>
      </c>
      <c r="P21" s="20">
        <f t="shared" si="6"/>
        <v>55294</v>
      </c>
      <c r="Q21" s="20"/>
      <c r="R21" s="20"/>
    </row>
    <row r="22" spans="1:20" s="1" customFormat="1" ht="25.5" customHeight="1" x14ac:dyDescent="0.2">
      <c r="A22" s="39" t="s">
        <v>9</v>
      </c>
      <c r="B22" s="39"/>
      <c r="C22" s="24"/>
      <c r="D22" s="24"/>
      <c r="E22" s="24"/>
      <c r="F22" s="24"/>
      <c r="G22" s="19"/>
      <c r="H22" s="19"/>
      <c r="I22" s="19"/>
      <c r="J22" s="19"/>
      <c r="K22" s="19"/>
      <c r="L22" s="19"/>
      <c r="M22" s="19"/>
      <c r="N22" s="19"/>
      <c r="O22" s="20">
        <f t="shared" si="5"/>
        <v>0</v>
      </c>
      <c r="P22" s="20">
        <f t="shared" si="6"/>
        <v>0</v>
      </c>
      <c r="Q22" s="19"/>
      <c r="R22" s="19"/>
    </row>
    <row r="23" spans="1:20" s="1" customFormat="1" ht="26.25" customHeight="1" x14ac:dyDescent="0.2">
      <c r="A23" s="39" t="s">
        <v>10</v>
      </c>
      <c r="B23" s="39"/>
      <c r="C23" s="24"/>
      <c r="D23" s="24"/>
      <c r="E23" s="24"/>
      <c r="F23" s="24"/>
      <c r="G23" s="19"/>
      <c r="H23" s="19"/>
      <c r="I23" s="19"/>
      <c r="J23" s="19"/>
      <c r="K23" s="19"/>
      <c r="L23" s="19"/>
      <c r="M23" s="19"/>
      <c r="N23" s="19"/>
      <c r="O23" s="20">
        <f t="shared" si="5"/>
        <v>0</v>
      </c>
      <c r="P23" s="20">
        <f t="shared" si="6"/>
        <v>0</v>
      </c>
      <c r="Q23" s="19"/>
      <c r="R23" s="19"/>
    </row>
    <row r="24" spans="1:20" s="1" customFormat="1" ht="26.25" customHeight="1" x14ac:dyDescent="0.2">
      <c r="A24" s="39" t="s">
        <v>11</v>
      </c>
      <c r="B24" s="39"/>
      <c r="C24" s="24"/>
      <c r="D24" s="24"/>
      <c r="E24" s="24"/>
      <c r="F24" s="24"/>
      <c r="G24" s="19"/>
      <c r="H24" s="19"/>
      <c r="I24" s="19"/>
      <c r="J24" s="19"/>
      <c r="K24" s="19"/>
      <c r="L24" s="19"/>
      <c r="M24" s="19"/>
      <c r="N24" s="19"/>
      <c r="O24" s="20">
        <f t="shared" si="5"/>
        <v>0</v>
      </c>
      <c r="P24" s="20">
        <f t="shared" si="6"/>
        <v>0</v>
      </c>
      <c r="Q24" s="19"/>
      <c r="R24" s="19"/>
    </row>
    <row r="25" spans="1:20" s="1" customFormat="1" ht="22.5" customHeight="1" thickBot="1" x14ac:dyDescent="0.25">
      <c r="A25" s="40" t="s">
        <v>12</v>
      </c>
      <c r="B25" s="40"/>
      <c r="C25" s="25"/>
      <c r="D25" s="25"/>
      <c r="E25" s="25"/>
      <c r="F25" s="25"/>
      <c r="G25" s="21"/>
      <c r="H25" s="21"/>
      <c r="I25" s="21"/>
      <c r="J25" s="21"/>
      <c r="K25" s="21"/>
      <c r="L25" s="21"/>
      <c r="M25" s="21"/>
      <c r="N25" s="21"/>
      <c r="O25" s="21">
        <f t="shared" si="5"/>
        <v>0</v>
      </c>
      <c r="P25" s="21">
        <f t="shared" si="6"/>
        <v>0</v>
      </c>
      <c r="Q25" s="21"/>
      <c r="R25" s="21"/>
    </row>
    <row r="26" spans="1:20" s="1" customFormat="1" ht="22.5" customHeight="1" x14ac:dyDescent="0.2">
      <c r="A26" s="27"/>
      <c r="B26" s="28"/>
      <c r="C26" s="26"/>
      <c r="D26" s="26"/>
      <c r="E26" s="26"/>
      <c r="F26" s="26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</row>
    <row r="27" spans="1:20" s="2" customFormat="1" ht="12" x14ac:dyDescent="0.2">
      <c r="A27" s="6" t="s">
        <v>13</v>
      </c>
      <c r="B27" s="6"/>
      <c r="C27" s="18">
        <v>1872</v>
      </c>
      <c r="D27" s="18">
        <f>2664</f>
        <v>2664</v>
      </c>
      <c r="E27" s="18">
        <v>42199</v>
      </c>
      <c r="F27" s="18">
        <f>60043</f>
        <v>60043</v>
      </c>
      <c r="G27" s="18">
        <v>9716</v>
      </c>
      <c r="H27" s="18">
        <v>13825</v>
      </c>
      <c r="I27" s="18">
        <v>6624</v>
      </c>
      <c r="J27" s="18">
        <v>9425</v>
      </c>
      <c r="K27" s="18">
        <f>8018+2591+1931+624+30+18</f>
        <v>13212</v>
      </c>
      <c r="L27" s="18">
        <f>18799</f>
        <v>18799</v>
      </c>
      <c r="M27" s="18">
        <f>29543+7118+761+1500+230-(G27+I27+K27)</f>
        <v>9600</v>
      </c>
      <c r="N27" s="18">
        <v>13659</v>
      </c>
      <c r="O27" s="18">
        <f>SUM(M27,K27,I27,G27)</f>
        <v>39152</v>
      </c>
      <c r="P27" s="18">
        <v>55708</v>
      </c>
      <c r="Q27" s="18">
        <v>0</v>
      </c>
      <c r="R27" s="18">
        <v>0</v>
      </c>
    </row>
    <row r="28" spans="1:20" s="1" customFormat="1" ht="12" x14ac:dyDescent="0.2">
      <c r="A28" s="5" t="s">
        <v>14</v>
      </c>
      <c r="B28" s="5"/>
      <c r="C28" s="19">
        <v>150</v>
      </c>
      <c r="D28" s="19">
        <f>D29</f>
        <v>213</v>
      </c>
      <c r="E28" s="19">
        <v>69</v>
      </c>
      <c r="F28" s="19">
        <v>98</v>
      </c>
      <c r="G28" s="19">
        <v>233</v>
      </c>
      <c r="H28" s="19">
        <v>331</v>
      </c>
      <c r="I28" s="19">
        <v>4754</v>
      </c>
      <c r="J28" s="19">
        <v>6764</v>
      </c>
      <c r="K28" s="19">
        <f>K29+K30</f>
        <v>1532</v>
      </c>
      <c r="L28" s="19">
        <v>2179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</row>
    <row r="29" spans="1:20" s="1" customFormat="1" ht="24" x14ac:dyDescent="0.2">
      <c r="A29" s="5"/>
      <c r="B29" s="7" t="s">
        <v>15</v>
      </c>
      <c r="C29" s="24">
        <v>150</v>
      </c>
      <c r="D29" s="24">
        <f>D12-D27</f>
        <v>213</v>
      </c>
      <c r="E29" s="24">
        <v>69</v>
      </c>
      <c r="F29" s="24">
        <f>F12-F27</f>
        <v>98</v>
      </c>
      <c r="G29" s="19">
        <v>233</v>
      </c>
      <c r="H29" s="19">
        <f>H12-H27</f>
        <v>331</v>
      </c>
      <c r="I29" s="19">
        <v>4754</v>
      </c>
      <c r="J29" s="19">
        <f>J12-J27</f>
        <v>6764</v>
      </c>
      <c r="K29" s="19">
        <f>K12-K27</f>
        <v>1532</v>
      </c>
      <c r="L29" s="19">
        <f>L12-L27</f>
        <v>2179</v>
      </c>
      <c r="M29" s="19">
        <f>M12-M27</f>
        <v>0</v>
      </c>
      <c r="N29" s="19">
        <v>0</v>
      </c>
      <c r="O29" s="19"/>
      <c r="P29" s="19"/>
      <c r="Q29" s="19"/>
      <c r="R29" s="19"/>
    </row>
    <row r="30" spans="1:20" s="1" customFormat="1" ht="12" x14ac:dyDescent="0.2">
      <c r="A30" s="5"/>
      <c r="B30" s="5" t="s">
        <v>16</v>
      </c>
      <c r="C30" s="19">
        <v>0</v>
      </c>
      <c r="D30" s="19"/>
      <c r="E30" s="19">
        <v>0</v>
      </c>
      <c r="F30" s="19"/>
      <c r="G30" s="19">
        <v>0</v>
      </c>
      <c r="H30" s="19"/>
      <c r="I30" s="19">
        <v>0</v>
      </c>
      <c r="J30" s="19"/>
      <c r="K30" s="19">
        <v>0</v>
      </c>
      <c r="L30" s="19"/>
      <c r="M30" s="19">
        <v>0</v>
      </c>
      <c r="N30" s="19">
        <v>0</v>
      </c>
      <c r="O30" s="19"/>
      <c r="P30" s="19"/>
      <c r="Q30" s="19"/>
      <c r="R30" s="19"/>
    </row>
    <row r="31" spans="1:20" x14ac:dyDescent="0.25">
      <c r="H31" s="4"/>
      <c r="I31" s="3"/>
      <c r="J31" s="4"/>
      <c r="K31" s="3"/>
      <c r="L31" s="4"/>
      <c r="M31" s="3"/>
      <c r="N31" s="4"/>
      <c r="O31" s="3"/>
      <c r="P31" s="4"/>
      <c r="Q31" s="3"/>
      <c r="R31" s="4"/>
      <c r="S31" s="3"/>
      <c r="T31" s="4"/>
    </row>
  </sheetData>
  <mergeCells count="23">
    <mergeCell ref="A4:R4"/>
    <mergeCell ref="A1:R1"/>
    <mergeCell ref="A2:R2"/>
    <mergeCell ref="A3:R3"/>
    <mergeCell ref="K10:L10"/>
    <mergeCell ref="I10:J10"/>
    <mergeCell ref="G10:H10"/>
    <mergeCell ref="G9:P9"/>
    <mergeCell ref="O10:P10"/>
    <mergeCell ref="M10:N10"/>
    <mergeCell ref="C9:D10"/>
    <mergeCell ref="E9:F10"/>
    <mergeCell ref="A26:B26"/>
    <mergeCell ref="A9:B9"/>
    <mergeCell ref="A10:B10"/>
    <mergeCell ref="A11:B11"/>
    <mergeCell ref="A8:R8"/>
    <mergeCell ref="A21:B21"/>
    <mergeCell ref="A22:B22"/>
    <mergeCell ref="A23:B23"/>
    <mergeCell ref="A24:B24"/>
    <mergeCell ref="A25:B25"/>
    <mergeCell ref="Q9:R10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Ezers</dc:creator>
  <cp:lastModifiedBy>Anna Pjatova</cp:lastModifiedBy>
  <cp:lastPrinted>2013-09-12T14:06:10Z</cp:lastPrinted>
  <dcterms:created xsi:type="dcterms:W3CDTF">2013-08-07T05:59:30Z</dcterms:created>
  <dcterms:modified xsi:type="dcterms:W3CDTF">2013-09-12T14:06:57Z</dcterms:modified>
</cp:coreProperties>
</file>